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4B76162-DBE6-411B-B905-5F2A0B2C8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Plan1!$A$9:$AA$4091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75" i="1" l="1"/>
  <c r="AK320" i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E10" i="1" l="1"/>
  <c r="AG9" i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D22" i="1"/>
  <c r="F21" i="1"/>
  <c r="G21" i="1"/>
  <c r="AK189" i="1"/>
  <c r="T27" i="1"/>
  <c r="AL189" i="1"/>
  <c r="A25" i="1"/>
  <c r="AE12" i="1" l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J12" i="1" l="1"/>
  <c r="AT27" i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T42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41" i="1" s="1"/>
  <c r="A42" i="1" s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T44" i="1"/>
  <c r="F40" i="1" l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AF49" i="1" l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6" i="1"/>
  <c r="AJ236" i="1" s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D71" i="1" l="1"/>
  <c r="AH238" i="1"/>
  <c r="AI237" i="1"/>
  <c r="AJ237" i="1" s="1"/>
  <c r="AF69" i="1"/>
  <c r="AT67" i="1"/>
  <c r="AM68" i="1"/>
  <c r="AO69" i="1"/>
  <c r="AK234" i="1"/>
  <c r="AD70" i="1"/>
  <c r="AP68" i="1"/>
  <c r="AR68" i="1"/>
  <c r="AQ68" i="1"/>
  <c r="AS68" i="1"/>
  <c r="AM22" i="1"/>
  <c r="AF23" i="1"/>
  <c r="A67" i="1"/>
  <c r="T69" i="1"/>
  <c r="AD72" i="1" l="1"/>
  <c r="AF72" i="1" s="1"/>
  <c r="AK236" i="1"/>
  <c r="AH239" i="1"/>
  <c r="AI238" i="1"/>
  <c r="AJ238" i="1" s="1"/>
  <c r="AL236" i="1"/>
  <c r="AF70" i="1"/>
  <c r="AF71" i="1"/>
  <c r="AT68" i="1"/>
  <c r="AR69" i="1"/>
  <c r="AP69" i="1"/>
  <c r="AS69" i="1"/>
  <c r="AQ69" i="1"/>
  <c r="AO70" i="1"/>
  <c r="AK235" i="1"/>
  <c r="AM69" i="1"/>
  <c r="AL235" i="1"/>
  <c r="A68" i="1"/>
  <c r="T70" i="1"/>
  <c r="AK237" i="1" l="1"/>
  <c r="AD73" i="1"/>
  <c r="AH240" i="1"/>
  <c r="AI239" i="1"/>
  <c r="AJ239" i="1" s="1"/>
  <c r="AL237" i="1"/>
  <c r="AM71" i="1"/>
  <c r="AM70" i="1"/>
  <c r="AQ70" i="1"/>
  <c r="AR70" i="1"/>
  <c r="AP70" i="1"/>
  <c r="AS70" i="1"/>
  <c r="AO71" i="1"/>
  <c r="AT69" i="1"/>
  <c r="A69" i="1"/>
  <c r="T71" i="1"/>
  <c r="AD74" i="1" l="1"/>
  <c r="AK238" i="1"/>
  <c r="AH241" i="1"/>
  <c r="AI240" i="1"/>
  <c r="AJ240" i="1" s="1"/>
  <c r="AL238" i="1"/>
  <c r="AM72" i="1"/>
  <c r="AF73" i="1"/>
  <c r="AO72" i="1"/>
  <c r="AS71" i="1"/>
  <c r="AP71" i="1"/>
  <c r="AR71" i="1"/>
  <c r="AQ71" i="1"/>
  <c r="AT70" i="1"/>
  <c r="A70" i="1"/>
  <c r="T72" i="1"/>
  <c r="AD75" i="1" l="1"/>
  <c r="AF75" i="1" s="1"/>
  <c r="AK239" i="1"/>
  <c r="AH242" i="1"/>
  <c r="AI241" i="1"/>
  <c r="AJ241" i="1" s="1"/>
  <c r="AM73" i="1"/>
  <c r="AF74" i="1"/>
  <c r="AL239" i="1"/>
  <c r="AT71" i="1"/>
  <c r="AO73" i="1"/>
  <c r="AQ72" i="1"/>
  <c r="AR72" i="1"/>
  <c r="AP72" i="1"/>
  <c r="AS72" i="1"/>
  <c r="A71" i="1"/>
  <c r="T73" i="1"/>
  <c r="AD76" i="1" l="1"/>
  <c r="AK240" i="1"/>
  <c r="AH243" i="1"/>
  <c r="AI242" i="1"/>
  <c r="AJ242" i="1" s="1"/>
  <c r="AL240" i="1"/>
  <c r="AM74" i="1"/>
  <c r="AT72" i="1"/>
  <c r="AR73" i="1"/>
  <c r="AS73" i="1"/>
  <c r="AP73" i="1"/>
  <c r="AQ73" i="1"/>
  <c r="AO74" i="1"/>
  <c r="A72" i="1"/>
  <c r="T74" i="1"/>
  <c r="AM15" i="1"/>
  <c r="AF16" i="1"/>
  <c r="AD77" i="1" l="1"/>
  <c r="AF77" i="1" s="1"/>
  <c r="AK241" i="1"/>
  <c r="AH244" i="1"/>
  <c r="AI243" i="1"/>
  <c r="AJ243" i="1" s="1"/>
  <c r="AL241" i="1"/>
  <c r="AM75" i="1"/>
  <c r="AF76" i="1"/>
  <c r="AP74" i="1"/>
  <c r="AR74" i="1"/>
  <c r="AQ74" i="1"/>
  <c r="AS74" i="1"/>
  <c r="AO75" i="1"/>
  <c r="AT73" i="1"/>
  <c r="A73" i="1"/>
  <c r="T75" i="1"/>
  <c r="AD78" i="1" l="1"/>
  <c r="AK242" i="1"/>
  <c r="AH245" i="1"/>
  <c r="AI244" i="1"/>
  <c r="AJ244" i="1" s="1"/>
  <c r="AL242" i="1"/>
  <c r="AM76" i="1"/>
  <c r="AT74" i="1"/>
  <c r="AR75" i="1"/>
  <c r="AP75" i="1"/>
  <c r="AQ75" i="1"/>
  <c r="AS75" i="1"/>
  <c r="AO76" i="1"/>
  <c r="T76" i="1"/>
  <c r="A74" i="1"/>
  <c r="AD79" i="1" l="1"/>
  <c r="AF79" i="1" s="1"/>
  <c r="AK243" i="1"/>
  <c r="AM77" i="1"/>
  <c r="AH246" i="1"/>
  <c r="AI245" i="1"/>
  <c r="AJ245" i="1" s="1"/>
  <c r="AF78" i="1"/>
  <c r="AL243" i="1"/>
  <c r="AT75" i="1"/>
  <c r="AO77" i="1"/>
  <c r="AP76" i="1"/>
  <c r="AQ76" i="1"/>
  <c r="AR76" i="1"/>
  <c r="AS76" i="1"/>
  <c r="A75" i="1"/>
  <c r="T77" i="1"/>
  <c r="AD80" i="1" l="1"/>
  <c r="AF80" i="1" s="1"/>
  <c r="AK244" i="1"/>
  <c r="AH247" i="1"/>
  <c r="AI246" i="1"/>
  <c r="AJ246" i="1" s="1"/>
  <c r="AL244" i="1"/>
  <c r="AM78" i="1"/>
  <c r="AQ77" i="1"/>
  <c r="AS77" i="1"/>
  <c r="AP77" i="1"/>
  <c r="AR77" i="1"/>
  <c r="AO78" i="1"/>
  <c r="AT76" i="1"/>
  <c r="T78" i="1"/>
  <c r="A76" i="1"/>
  <c r="AD81" i="1" l="1"/>
  <c r="AF81" i="1" s="1"/>
  <c r="AK245" i="1"/>
  <c r="AH248" i="1"/>
  <c r="AI247" i="1"/>
  <c r="AJ247" i="1" s="1"/>
  <c r="AM79" i="1"/>
  <c r="AL245" i="1"/>
  <c r="AP78" i="1"/>
  <c r="AQ78" i="1"/>
  <c r="AS78" i="1"/>
  <c r="AR78" i="1"/>
  <c r="AO79" i="1"/>
  <c r="AT77" i="1"/>
  <c r="AD24" i="1"/>
  <c r="A77" i="1"/>
  <c r="T79" i="1"/>
  <c r="AD82" i="1" l="1"/>
  <c r="AF82" i="1" s="1"/>
  <c r="AK246" i="1"/>
  <c r="AH249" i="1"/>
  <c r="AI248" i="1"/>
  <c r="AJ248" i="1" s="1"/>
  <c r="AL246" i="1"/>
  <c r="AM80" i="1"/>
  <c r="AT78" i="1"/>
  <c r="AS79" i="1"/>
  <c r="AR79" i="1"/>
  <c r="AP79" i="1"/>
  <c r="AQ79" i="1"/>
  <c r="AO80" i="1"/>
  <c r="AF24" i="1"/>
  <c r="AM23" i="1"/>
  <c r="AD25" i="1"/>
  <c r="T80" i="1"/>
  <c r="A78" i="1"/>
  <c r="AD83" i="1" l="1"/>
  <c r="AF83" i="1" s="1"/>
  <c r="AK247" i="1"/>
  <c r="AH250" i="1"/>
  <c r="AI249" i="1"/>
  <c r="AJ249" i="1" s="1"/>
  <c r="AL247" i="1"/>
  <c r="AM81" i="1"/>
  <c r="AS80" i="1"/>
  <c r="AQ80" i="1"/>
  <c r="AR80" i="1"/>
  <c r="AP80" i="1"/>
  <c r="AO81" i="1"/>
  <c r="AT79" i="1"/>
  <c r="AF25" i="1"/>
  <c r="AF26" i="1"/>
  <c r="AM24" i="1"/>
  <c r="A79" i="1"/>
  <c r="T81" i="1"/>
  <c r="AD84" i="1" l="1"/>
  <c r="AF84" i="1" s="1"/>
  <c r="AK248" i="1"/>
  <c r="AH251" i="1"/>
  <c r="AI250" i="1"/>
  <c r="AJ250" i="1" s="1"/>
  <c r="AM82" i="1"/>
  <c r="AL248" i="1"/>
  <c r="AP81" i="1"/>
  <c r="AS81" i="1"/>
  <c r="AQ81" i="1"/>
  <c r="AR81" i="1"/>
  <c r="AO82" i="1"/>
  <c r="AT80" i="1"/>
  <c r="T82" i="1"/>
  <c r="A80" i="1"/>
  <c r="AD85" i="1" l="1"/>
  <c r="AF85" i="1" s="1"/>
  <c r="AK249" i="1"/>
  <c r="AH252" i="1"/>
  <c r="AI251" i="1"/>
  <c r="AJ251" i="1" s="1"/>
  <c r="AL249" i="1"/>
  <c r="AM83" i="1"/>
  <c r="AT81" i="1"/>
  <c r="AR82" i="1"/>
  <c r="AP82" i="1"/>
  <c r="AQ82" i="1"/>
  <c r="AS82" i="1"/>
  <c r="AO83" i="1"/>
  <c r="A81" i="1"/>
  <c r="T83" i="1"/>
  <c r="AK250" i="1" l="1"/>
  <c r="AD86" i="1"/>
  <c r="AF86" i="1" s="1"/>
  <c r="AH253" i="1"/>
  <c r="AI252" i="1"/>
  <c r="AJ252" i="1" s="1"/>
  <c r="AL250" i="1"/>
  <c r="AM84" i="1"/>
  <c r="AT82" i="1"/>
  <c r="AR83" i="1"/>
  <c r="AP83" i="1"/>
  <c r="AQ83" i="1"/>
  <c r="AS83" i="1"/>
  <c r="AO84" i="1"/>
  <c r="A82" i="1"/>
  <c r="T84" i="1"/>
  <c r="AD87" i="1" l="1"/>
  <c r="AF87" i="1" s="1"/>
  <c r="AK251" i="1"/>
  <c r="AH254" i="1"/>
  <c r="AI253" i="1"/>
  <c r="AJ253" i="1" s="1"/>
  <c r="AM85" i="1"/>
  <c r="AL251" i="1"/>
  <c r="AR84" i="1"/>
  <c r="AQ84" i="1"/>
  <c r="AP84" i="1"/>
  <c r="AS84" i="1"/>
  <c r="AO85" i="1"/>
  <c r="AT83" i="1"/>
  <c r="T85" i="1"/>
  <c r="A83" i="1"/>
  <c r="AD88" i="1" l="1"/>
  <c r="AK252" i="1"/>
  <c r="AH255" i="1"/>
  <c r="AI254" i="1"/>
  <c r="AJ254" i="1" s="1"/>
  <c r="AL252" i="1"/>
  <c r="AM86" i="1"/>
  <c r="AO86" i="1"/>
  <c r="AS85" i="1"/>
  <c r="AP85" i="1"/>
  <c r="AQ85" i="1"/>
  <c r="AR85" i="1"/>
  <c r="AT84" i="1"/>
  <c r="AM25" i="1"/>
  <c r="T86" i="1"/>
  <c r="A84" i="1"/>
  <c r="AM16" i="1"/>
  <c r="AF17" i="1"/>
  <c r="AK253" i="1" l="1"/>
  <c r="AD89" i="1"/>
  <c r="AF89" i="1" s="1"/>
  <c r="AL253" i="1"/>
  <c r="AM87" i="1"/>
  <c r="AH256" i="1"/>
  <c r="AI255" i="1"/>
  <c r="AJ255" i="1" s="1"/>
  <c r="AF88" i="1"/>
  <c r="AT85" i="1"/>
  <c r="AO87" i="1"/>
  <c r="AQ86" i="1"/>
  <c r="AS86" i="1"/>
  <c r="AR86" i="1"/>
  <c r="AP86" i="1"/>
  <c r="A85" i="1"/>
  <c r="T87" i="1"/>
  <c r="AD90" i="1" l="1"/>
  <c r="AK254" i="1"/>
  <c r="AM88" i="1"/>
  <c r="AL254" i="1"/>
  <c r="AH257" i="1"/>
  <c r="AI256" i="1"/>
  <c r="AJ256" i="1" s="1"/>
  <c r="AO88" i="1"/>
  <c r="AS87" i="1"/>
  <c r="AR87" i="1"/>
  <c r="AP87" i="1"/>
  <c r="AQ87" i="1"/>
  <c r="AT86" i="1"/>
  <c r="A86" i="1"/>
  <c r="T88" i="1"/>
  <c r="Q41" i="1" l="1"/>
  <c r="Q42" i="1"/>
  <c r="AM89" i="1"/>
  <c r="Q40" i="1"/>
  <c r="AD91" i="1"/>
  <c r="AF91" i="1" s="1"/>
  <c r="AK255" i="1"/>
  <c r="AL255" i="1"/>
  <c r="AH258" i="1"/>
  <c r="AI257" i="1"/>
  <c r="AJ257" i="1" s="1"/>
  <c r="AF90" i="1"/>
  <c r="AT87" i="1"/>
  <c r="AR88" i="1"/>
  <c r="AP88" i="1"/>
  <c r="AS88" i="1"/>
  <c r="AQ88" i="1"/>
  <c r="AO89" i="1"/>
  <c r="T89" i="1"/>
  <c r="A87" i="1"/>
  <c r="R40" i="1" l="1"/>
  <c r="AA41" i="1"/>
  <c r="AA42" i="1" s="1"/>
  <c r="Z41" i="1"/>
  <c r="Z42" i="1" s="1"/>
  <c r="U41" i="1"/>
  <c r="W41" i="1" s="1"/>
  <c r="C41" i="1"/>
  <c r="C42" i="1" s="1"/>
  <c r="Y42" i="1"/>
  <c r="R42" i="1"/>
  <c r="S42" i="1" s="1"/>
  <c r="Y41" i="1"/>
  <c r="R41" i="1"/>
  <c r="S41" i="1" s="1"/>
  <c r="AH259" i="1"/>
  <c r="AI258" i="1"/>
  <c r="AJ258" i="1" s="1"/>
  <c r="AD92" i="1"/>
  <c r="AK256" i="1"/>
  <c r="AL256" i="1"/>
  <c r="AM90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R89" i="1"/>
  <c r="AP89" i="1"/>
  <c r="AQ89" i="1"/>
  <c r="AS89" i="1"/>
  <c r="AO90" i="1"/>
  <c r="AT88" i="1"/>
  <c r="T90" i="1"/>
  <c r="A88" i="1"/>
  <c r="Q88" i="1" s="1"/>
  <c r="R88" i="1" s="1"/>
  <c r="AM91" i="1" l="1"/>
  <c r="AF92" i="1"/>
  <c r="AD93" i="1"/>
  <c r="AK257" i="1"/>
  <c r="AL257" i="1"/>
  <c r="AH260" i="1"/>
  <c r="AI259" i="1"/>
  <c r="AJ259" i="1" s="1"/>
  <c r="R19" i="1"/>
  <c r="S19" i="1" s="1"/>
  <c r="S88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R90" i="1"/>
  <c r="AO91" i="1"/>
  <c r="AT89" i="1"/>
  <c r="T91" i="1"/>
  <c r="A89" i="1"/>
  <c r="AM92" i="1" l="1"/>
  <c r="AD94" i="1"/>
  <c r="AK258" i="1"/>
  <c r="AH261" i="1"/>
  <c r="AI260" i="1"/>
  <c r="AJ260" i="1" s="1"/>
  <c r="AF93" i="1"/>
  <c r="AL258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AR91" i="1"/>
  <c r="AP91" i="1"/>
  <c r="AQ91" i="1"/>
  <c r="AS91" i="1"/>
  <c r="AT90" i="1"/>
  <c r="AO92" i="1"/>
  <c r="T92" i="1"/>
  <c r="A90" i="1"/>
  <c r="AD95" i="1" l="1"/>
  <c r="AF95" i="1" s="1"/>
  <c r="AK259" i="1"/>
  <c r="AH262" i="1"/>
  <c r="AI261" i="1"/>
  <c r="AJ261" i="1" s="1"/>
  <c r="AL259" i="1"/>
  <c r="AM93" i="1"/>
  <c r="AF94" i="1"/>
  <c r="Q90" i="1"/>
  <c r="R90" i="1" s="1"/>
  <c r="S90" i="1" s="1"/>
  <c r="Z90" i="1"/>
  <c r="AA90" i="1"/>
  <c r="AT91" i="1"/>
  <c r="AQ92" i="1"/>
  <c r="AS92" i="1"/>
  <c r="AR92" i="1"/>
  <c r="AP92" i="1"/>
  <c r="AO93" i="1"/>
  <c r="A91" i="1"/>
  <c r="T93" i="1"/>
  <c r="AK260" i="1" l="1"/>
  <c r="AD96" i="1"/>
  <c r="AH263" i="1"/>
  <c r="AI262" i="1"/>
  <c r="AJ262" i="1" s="1"/>
  <c r="AL260" i="1"/>
  <c r="AM94" i="1"/>
  <c r="AA91" i="1"/>
  <c r="Q91" i="1"/>
  <c r="R91" i="1" s="1"/>
  <c r="S91" i="1" s="1"/>
  <c r="Z91" i="1"/>
  <c r="AQ93" i="1"/>
  <c r="AS93" i="1"/>
  <c r="AR93" i="1"/>
  <c r="AP93" i="1"/>
  <c r="AO94" i="1"/>
  <c r="AT92" i="1"/>
  <c r="A92" i="1"/>
  <c r="T94" i="1"/>
  <c r="I11" i="1"/>
  <c r="M11" i="1" s="1"/>
  <c r="AD97" i="1" l="1"/>
  <c r="AF97" i="1" s="1"/>
  <c r="AK261" i="1"/>
  <c r="AH264" i="1"/>
  <c r="AI263" i="1"/>
  <c r="AJ263" i="1" s="1"/>
  <c r="AM95" i="1"/>
  <c r="AL261" i="1"/>
  <c r="AF96" i="1"/>
  <c r="Z92" i="1"/>
  <c r="Q92" i="1"/>
  <c r="R92" i="1" s="1"/>
  <c r="S92" i="1" s="1"/>
  <c r="AA92" i="1"/>
  <c r="AR94" i="1"/>
  <c r="AP94" i="1"/>
  <c r="AQ94" i="1"/>
  <c r="AS94" i="1"/>
  <c r="AO95" i="1"/>
  <c r="AT93" i="1"/>
  <c r="J11" i="1"/>
  <c r="A93" i="1"/>
  <c r="T95" i="1"/>
  <c r="AK262" i="1" l="1"/>
  <c r="AD98" i="1"/>
  <c r="AH265" i="1"/>
  <c r="AI264" i="1"/>
  <c r="AJ264" i="1" s="1"/>
  <c r="AL262" i="1"/>
  <c r="AM96" i="1"/>
  <c r="AA93" i="1"/>
  <c r="Q93" i="1"/>
  <c r="R93" i="1" s="1"/>
  <c r="S93" i="1" s="1"/>
  <c r="Z93" i="1"/>
  <c r="AR95" i="1"/>
  <c r="AP95" i="1"/>
  <c r="AQ95" i="1"/>
  <c r="AS95" i="1"/>
  <c r="AO96" i="1"/>
  <c r="AT94" i="1"/>
  <c r="K11" i="1"/>
  <c r="L11" i="1" s="1"/>
  <c r="O11" i="1" s="1"/>
  <c r="I12" i="1"/>
  <c r="M12" i="1" s="1"/>
  <c r="A94" i="1"/>
  <c r="T96" i="1"/>
  <c r="AD99" i="1" l="1"/>
  <c r="AF99" i="1" s="1"/>
  <c r="AK263" i="1"/>
  <c r="AH266" i="1"/>
  <c r="AI265" i="1"/>
  <c r="AJ265" i="1" s="1"/>
  <c r="AM97" i="1"/>
  <c r="AL263" i="1"/>
  <c r="AF98" i="1"/>
  <c r="Z94" i="1"/>
  <c r="Q94" i="1"/>
  <c r="R94" i="1" s="1"/>
  <c r="S94" i="1" s="1"/>
  <c r="AA94" i="1"/>
  <c r="AQ96" i="1"/>
  <c r="AR96" i="1"/>
  <c r="AP96" i="1"/>
  <c r="AS96" i="1"/>
  <c r="AO97" i="1"/>
  <c r="AT95" i="1"/>
  <c r="I13" i="1"/>
  <c r="I14" i="1" s="1"/>
  <c r="J12" i="1"/>
  <c r="K12" i="1" s="1"/>
  <c r="L12" i="1" s="1"/>
  <c r="O12" i="1" s="1"/>
  <c r="A95" i="1"/>
  <c r="T97" i="1"/>
  <c r="AD100" i="1" l="1"/>
  <c r="AK264" i="1"/>
  <c r="AH267" i="1"/>
  <c r="AI266" i="1"/>
  <c r="AJ266" i="1" s="1"/>
  <c r="AM98" i="1"/>
  <c r="AL264" i="1"/>
  <c r="AA95" i="1"/>
  <c r="Q95" i="1"/>
  <c r="R95" i="1" s="1"/>
  <c r="S95" i="1" s="1"/>
  <c r="Z95" i="1"/>
  <c r="AO98" i="1"/>
  <c r="AP97" i="1"/>
  <c r="AS97" i="1"/>
  <c r="AR97" i="1"/>
  <c r="AQ97" i="1"/>
  <c r="AT96" i="1"/>
  <c r="M13" i="1"/>
  <c r="M14" i="1" s="1"/>
  <c r="J13" i="1"/>
  <c r="K13" i="1" s="1"/>
  <c r="L13" i="1" s="1"/>
  <c r="O13" i="1" s="1"/>
  <c r="I15" i="1"/>
  <c r="T98" i="1"/>
  <c r="A96" i="1"/>
  <c r="AM17" i="1"/>
  <c r="AF18" i="1"/>
  <c r="AK265" i="1" l="1"/>
  <c r="AD101" i="1"/>
  <c r="AH268" i="1"/>
  <c r="AI267" i="1"/>
  <c r="AJ267" i="1" s="1"/>
  <c r="AL265" i="1"/>
  <c r="AM99" i="1"/>
  <c r="AF100" i="1"/>
  <c r="Y95" i="1"/>
  <c r="AT97" i="1"/>
  <c r="Z96" i="1"/>
  <c r="Q96" i="1"/>
  <c r="R96" i="1" s="1"/>
  <c r="S96" i="1" s="1"/>
  <c r="AA96" i="1"/>
  <c r="AO99" i="1"/>
  <c r="AR98" i="1"/>
  <c r="AP98" i="1"/>
  <c r="AQ98" i="1"/>
  <c r="AS98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AD102" i="1" l="1"/>
  <c r="AK266" i="1"/>
  <c r="AH269" i="1"/>
  <c r="AI268" i="1"/>
  <c r="AJ268" i="1" s="1"/>
  <c r="AL267" i="1" s="1"/>
  <c r="AM100" i="1"/>
  <c r="AL266" i="1"/>
  <c r="AF101" i="1"/>
  <c r="Y96" i="1"/>
  <c r="AA97" i="1"/>
  <c r="Q97" i="1"/>
  <c r="R97" i="1" s="1"/>
  <c r="S97" i="1" s="1"/>
  <c r="Z97" i="1"/>
  <c r="AO100" i="1"/>
  <c r="AT98" i="1"/>
  <c r="AR99" i="1"/>
  <c r="AP99" i="1"/>
  <c r="AS99" i="1"/>
  <c r="AQ99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AH270" i="1" l="1"/>
  <c r="AI269" i="1"/>
  <c r="AJ269" i="1" s="1"/>
  <c r="AL268" i="1" s="1"/>
  <c r="AM101" i="1"/>
  <c r="AF102" i="1"/>
  <c r="AD103" i="1"/>
  <c r="AF103" i="1" s="1"/>
  <c r="AK267" i="1"/>
  <c r="U13" i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AT99" i="1"/>
  <c r="AO101" i="1"/>
  <c r="AP100" i="1"/>
  <c r="AR100" i="1"/>
  <c r="AQ100" i="1"/>
  <c r="AS100" i="1"/>
  <c r="M17" i="1"/>
  <c r="X12" i="1"/>
  <c r="B12" i="1" s="1"/>
  <c r="U14" i="1"/>
  <c r="I18" i="1"/>
  <c r="T101" i="1"/>
  <c r="A99" i="1"/>
  <c r="AM102" i="1" l="1"/>
  <c r="AK268" i="1"/>
  <c r="AD104" i="1"/>
  <c r="AH271" i="1"/>
  <c r="AI270" i="1"/>
  <c r="AJ270" i="1" s="1"/>
  <c r="Y98" i="1"/>
  <c r="J17" i="1"/>
  <c r="K17" i="1" s="1"/>
  <c r="L17" i="1" s="1"/>
  <c r="O17" i="1" s="1"/>
  <c r="P17" i="1" s="1"/>
  <c r="AT100" i="1"/>
  <c r="AA99" i="1"/>
  <c r="Q99" i="1"/>
  <c r="R99" i="1" s="1"/>
  <c r="S99" i="1" s="1"/>
  <c r="Z99" i="1"/>
  <c r="AO102" i="1"/>
  <c r="AP101" i="1"/>
  <c r="AQ101" i="1"/>
  <c r="AR101" i="1"/>
  <c r="AS101" i="1"/>
  <c r="M18" i="1"/>
  <c r="W14" i="1"/>
  <c r="U15" i="1"/>
  <c r="P13" i="1"/>
  <c r="X13" i="1" s="1"/>
  <c r="B13" i="1" s="1"/>
  <c r="P15" i="1"/>
  <c r="P16" i="1"/>
  <c r="P14" i="1"/>
  <c r="I19" i="1"/>
  <c r="I20" i="1" s="1"/>
  <c r="A100" i="1"/>
  <c r="T102" i="1"/>
  <c r="AM103" i="1" l="1"/>
  <c r="AD105" i="1"/>
  <c r="AK269" i="1"/>
  <c r="AH272" i="1"/>
  <c r="AI271" i="1"/>
  <c r="AJ271" i="1" s="1"/>
  <c r="AL269" i="1"/>
  <c r="AF104" i="1"/>
  <c r="J18" i="1"/>
  <c r="K18" i="1" s="1"/>
  <c r="L18" i="1" s="1"/>
  <c r="O18" i="1" s="1"/>
  <c r="Y99" i="1"/>
  <c r="Z100" i="1"/>
  <c r="Q100" i="1"/>
  <c r="R100" i="1" s="1"/>
  <c r="S100" i="1" s="1"/>
  <c r="AA100" i="1"/>
  <c r="AT101" i="1"/>
  <c r="AO103" i="1"/>
  <c r="AQ102" i="1"/>
  <c r="AS102" i="1"/>
  <c r="AR102" i="1"/>
  <c r="AP102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AD106" i="1" l="1"/>
  <c r="AF106" i="1" s="1"/>
  <c r="AK270" i="1"/>
  <c r="AH273" i="1"/>
  <c r="AI272" i="1"/>
  <c r="AJ272" i="1" s="1"/>
  <c r="AM104" i="1"/>
  <c r="AL270" i="1"/>
  <c r="AF105" i="1"/>
  <c r="J19" i="1"/>
  <c r="K19" i="1" s="1"/>
  <c r="L19" i="1" s="1"/>
  <c r="O19" i="1" s="1"/>
  <c r="P19" i="1" s="1"/>
  <c r="AA101" i="1"/>
  <c r="AA102" i="1" s="1"/>
  <c r="Z101" i="1"/>
  <c r="Z102" i="1" s="1"/>
  <c r="AO104" i="1"/>
  <c r="AT102" i="1"/>
  <c r="AP103" i="1"/>
  <c r="AQ103" i="1"/>
  <c r="AR103" i="1"/>
  <c r="AS103" i="1"/>
  <c r="W16" i="1"/>
  <c r="X16" i="1" s="1"/>
  <c r="B16" i="1" s="1"/>
  <c r="U17" i="1"/>
  <c r="P18" i="1"/>
  <c r="I21" i="1"/>
  <c r="A102" i="1"/>
  <c r="T104" i="1"/>
  <c r="J20" i="1" l="1"/>
  <c r="J21" i="1" s="1"/>
  <c r="K21" i="1" s="1"/>
  <c r="L21" i="1" s="1"/>
  <c r="O21" i="1" s="1"/>
  <c r="AD107" i="1"/>
  <c r="AK271" i="1"/>
  <c r="AH274" i="1"/>
  <c r="AI273" i="1"/>
  <c r="AJ273" i="1" s="1"/>
  <c r="AL271" i="1"/>
  <c r="AM105" i="1"/>
  <c r="Q102" i="1"/>
  <c r="R102" i="1" s="1"/>
  <c r="S102" i="1" s="1"/>
  <c r="K20" i="1"/>
  <c r="AO105" i="1"/>
  <c r="AT103" i="1"/>
  <c r="AS104" i="1"/>
  <c r="AR104" i="1"/>
  <c r="AQ104" i="1"/>
  <c r="AP104" i="1"/>
  <c r="M21" i="1"/>
  <c r="W17" i="1"/>
  <c r="X17" i="1" s="1"/>
  <c r="B17" i="1" s="1"/>
  <c r="U18" i="1"/>
  <c r="I22" i="1"/>
  <c r="T105" i="1"/>
  <c r="A103" i="1"/>
  <c r="AD108" i="1" l="1"/>
  <c r="AF108" i="1" s="1"/>
  <c r="AK272" i="1"/>
  <c r="AH275" i="1"/>
  <c r="AI274" i="1"/>
  <c r="AJ274" i="1" s="1"/>
  <c r="AL272" i="1"/>
  <c r="AM106" i="1"/>
  <c r="AF107" i="1"/>
  <c r="AA103" i="1"/>
  <c r="Z103" i="1"/>
  <c r="L20" i="1"/>
  <c r="O20" i="1" s="1"/>
  <c r="P20" i="1" s="1"/>
  <c r="Q103" i="1"/>
  <c r="R103" i="1" s="1"/>
  <c r="S103" i="1" s="1"/>
  <c r="AR105" i="1"/>
  <c r="AP105" i="1"/>
  <c r="AS105" i="1"/>
  <c r="AQ105" i="1"/>
  <c r="AO106" i="1"/>
  <c r="AT104" i="1"/>
  <c r="M22" i="1"/>
  <c r="W18" i="1"/>
  <c r="X18" i="1" s="1"/>
  <c r="B18" i="1" s="1"/>
  <c r="U19" i="1"/>
  <c r="U20" i="1" s="1"/>
  <c r="W20" i="1" s="1"/>
  <c r="I23" i="1"/>
  <c r="J22" i="1"/>
  <c r="K22" i="1" s="1"/>
  <c r="L22" i="1" s="1"/>
  <c r="O22" i="1" s="1"/>
  <c r="A104" i="1"/>
  <c r="Q104" i="1" s="1"/>
  <c r="T106" i="1"/>
  <c r="AD109" i="1" l="1"/>
  <c r="AK273" i="1"/>
  <c r="AH276" i="1"/>
  <c r="AI275" i="1"/>
  <c r="AJ275" i="1" s="1"/>
  <c r="AL273" i="1"/>
  <c r="AM107" i="1"/>
  <c r="X20" i="1"/>
  <c r="B20" i="1" s="1"/>
  <c r="R104" i="1"/>
  <c r="Z104" i="1"/>
  <c r="Z105" i="1" s="1"/>
  <c r="AA104" i="1"/>
  <c r="AA105" i="1" s="1"/>
  <c r="AR106" i="1"/>
  <c r="AP106" i="1"/>
  <c r="AQ106" i="1"/>
  <c r="AS106" i="1"/>
  <c r="AO107" i="1"/>
  <c r="AT105" i="1"/>
  <c r="M23" i="1"/>
  <c r="W19" i="1"/>
  <c r="X19" i="1" s="1"/>
  <c r="B19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AD110" i="1" l="1"/>
  <c r="AK274" i="1"/>
  <c r="AH277" i="1"/>
  <c r="AI276" i="1"/>
  <c r="AJ276" i="1" s="1"/>
  <c r="AL274" i="1"/>
  <c r="AM108" i="1"/>
  <c r="AF109" i="1"/>
  <c r="AA106" i="1"/>
  <c r="Z106" i="1"/>
  <c r="AR107" i="1"/>
  <c r="AP107" i="1"/>
  <c r="AQ107" i="1"/>
  <c r="AS107" i="1"/>
  <c r="AT106" i="1"/>
  <c r="AO108" i="1"/>
  <c r="M24" i="1"/>
  <c r="U21" i="1"/>
  <c r="P23" i="1"/>
  <c r="J24" i="1"/>
  <c r="K24" i="1" s="1"/>
  <c r="L24" i="1" s="1"/>
  <c r="O24" i="1" s="1"/>
  <c r="I25" i="1"/>
  <c r="I26" i="1" s="1"/>
  <c r="T108" i="1"/>
  <c r="A106" i="1"/>
  <c r="AD111" i="1" l="1"/>
  <c r="AK275" i="1"/>
  <c r="AH278" i="1"/>
  <c r="AI277" i="1"/>
  <c r="AJ277" i="1" s="1"/>
  <c r="AM109" i="1"/>
  <c r="AF110" i="1"/>
  <c r="AL275" i="1"/>
  <c r="Q106" i="1"/>
  <c r="Y106" i="1" s="1"/>
  <c r="AS108" i="1"/>
  <c r="AP108" i="1"/>
  <c r="AR108" i="1"/>
  <c r="AQ108" i="1"/>
  <c r="AO109" i="1"/>
  <c r="AT107" i="1"/>
  <c r="M25" i="1"/>
  <c r="M26" i="1" s="1"/>
  <c r="W21" i="1"/>
  <c r="X21" i="1" s="1"/>
  <c r="B21" i="1" s="1"/>
  <c r="U22" i="1"/>
  <c r="J25" i="1"/>
  <c r="K25" i="1" s="1"/>
  <c r="L25" i="1" s="1"/>
  <c r="O25" i="1" s="1"/>
  <c r="P24" i="1"/>
  <c r="A107" i="1"/>
  <c r="T109" i="1"/>
  <c r="AK276" i="1" l="1"/>
  <c r="AD112" i="1"/>
  <c r="AH279" i="1"/>
  <c r="AI278" i="1"/>
  <c r="AJ278" i="1" s="1"/>
  <c r="AL276" i="1"/>
  <c r="AM110" i="1"/>
  <c r="AF111" i="1"/>
  <c r="AT108" i="1"/>
  <c r="Q107" i="1"/>
  <c r="R107" i="1" s="1"/>
  <c r="S107" i="1" s="1"/>
  <c r="R106" i="1"/>
  <c r="S106" i="1" s="1"/>
  <c r="AA107" i="1"/>
  <c r="Z107" i="1"/>
  <c r="AR109" i="1"/>
  <c r="AP109" i="1"/>
  <c r="AS109" i="1"/>
  <c r="AQ109" i="1"/>
  <c r="AO110" i="1"/>
  <c r="J26" i="1"/>
  <c r="K26" i="1" s="1"/>
  <c r="L26" i="1" s="1"/>
  <c r="O26" i="1" s="1"/>
  <c r="P26" i="1" s="1"/>
  <c r="W22" i="1"/>
  <c r="X22" i="1" s="1"/>
  <c r="B22" i="1" s="1"/>
  <c r="U23" i="1"/>
  <c r="I27" i="1"/>
  <c r="T110" i="1"/>
  <c r="A108" i="1"/>
  <c r="AK277" i="1" l="1"/>
  <c r="AD113" i="1"/>
  <c r="AH280" i="1"/>
  <c r="AI279" i="1"/>
  <c r="AJ279" i="1" s="1"/>
  <c r="AM111" i="1"/>
  <c r="AL277" i="1"/>
  <c r="AF112" i="1"/>
  <c r="Z108" i="1"/>
  <c r="Y107" i="1"/>
  <c r="AA108" i="1"/>
  <c r="Q108" i="1"/>
  <c r="R108" i="1" s="1"/>
  <c r="S108" i="1" s="1"/>
  <c r="AR110" i="1"/>
  <c r="AP110" i="1"/>
  <c r="AQ110" i="1"/>
  <c r="AS110" i="1"/>
  <c r="AO111" i="1"/>
  <c r="AT109" i="1"/>
  <c r="M27" i="1"/>
  <c r="W23" i="1"/>
  <c r="X23" i="1" s="1"/>
  <c r="B23" i="1" s="1"/>
  <c r="U24" i="1"/>
  <c r="P25" i="1"/>
  <c r="J27" i="1"/>
  <c r="K27" i="1" s="1"/>
  <c r="L27" i="1" s="1"/>
  <c r="O27" i="1" s="1"/>
  <c r="I28" i="1"/>
  <c r="A109" i="1"/>
  <c r="T111" i="1"/>
  <c r="AD114" i="1" l="1"/>
  <c r="AF114" i="1" s="1"/>
  <c r="AK278" i="1"/>
  <c r="AH281" i="1"/>
  <c r="AI280" i="1"/>
  <c r="AJ280" i="1" s="1"/>
  <c r="AM112" i="1"/>
  <c r="AL278" i="1"/>
  <c r="AF113" i="1"/>
  <c r="Y108" i="1"/>
  <c r="AA109" i="1"/>
  <c r="Q109" i="1"/>
  <c r="R109" i="1" s="1"/>
  <c r="S109" i="1" s="1"/>
  <c r="Z109" i="1"/>
  <c r="AO112" i="1"/>
  <c r="AR111" i="1"/>
  <c r="AP111" i="1"/>
  <c r="AQ111" i="1"/>
  <c r="AS111" i="1"/>
  <c r="AT110" i="1"/>
  <c r="M28" i="1"/>
  <c r="W24" i="1"/>
  <c r="X24" i="1" s="1"/>
  <c r="B24" i="1" s="1"/>
  <c r="U25" i="1"/>
  <c r="U26" i="1" s="1"/>
  <c r="W26" i="1" s="1"/>
  <c r="X26" i="1" s="1"/>
  <c r="B26" i="1" s="1"/>
  <c r="I29" i="1"/>
  <c r="J28" i="1"/>
  <c r="K28" i="1" s="1"/>
  <c r="L28" i="1" s="1"/>
  <c r="O28" i="1" s="1"/>
  <c r="T112" i="1"/>
  <c r="A110" i="1"/>
  <c r="AD115" i="1" l="1"/>
  <c r="AK279" i="1"/>
  <c r="AH282" i="1"/>
  <c r="AI281" i="1"/>
  <c r="AJ281" i="1" s="1"/>
  <c r="AM113" i="1"/>
  <c r="AL279" i="1"/>
  <c r="Y109" i="1"/>
  <c r="Z110" i="1"/>
  <c r="Q110" i="1"/>
  <c r="R110" i="1" s="1"/>
  <c r="S110" i="1" s="1"/>
  <c r="AA110" i="1"/>
  <c r="AO113" i="1"/>
  <c r="AT111" i="1"/>
  <c r="AQ112" i="1"/>
  <c r="AS112" i="1"/>
  <c r="AR112" i="1"/>
  <c r="AP112" i="1"/>
  <c r="M29" i="1"/>
  <c r="W25" i="1"/>
  <c r="X25" i="1" s="1"/>
  <c r="B25" i="1" s="1"/>
  <c r="P28" i="1"/>
  <c r="J29" i="1"/>
  <c r="K29" i="1" s="1"/>
  <c r="L29" i="1" s="1"/>
  <c r="O29" i="1" s="1"/>
  <c r="I30" i="1"/>
  <c r="P27" i="1"/>
  <c r="T113" i="1"/>
  <c r="A111" i="1"/>
  <c r="AD116" i="1" l="1"/>
  <c r="AF116" i="1" s="1"/>
  <c r="AK280" i="1"/>
  <c r="AH283" i="1"/>
  <c r="AI282" i="1"/>
  <c r="AJ282" i="1" s="1"/>
  <c r="AM114" i="1"/>
  <c r="AL280" i="1"/>
  <c r="AF115" i="1"/>
  <c r="Y110" i="1"/>
  <c r="AA111" i="1"/>
  <c r="Q111" i="1"/>
  <c r="R111" i="1" s="1"/>
  <c r="S111" i="1" s="1"/>
  <c r="Z111" i="1"/>
  <c r="AO114" i="1"/>
  <c r="AS113" i="1"/>
  <c r="AQ113" i="1"/>
  <c r="AP113" i="1"/>
  <c r="AR113" i="1"/>
  <c r="AT112" i="1"/>
  <c r="M30" i="1"/>
  <c r="U27" i="1"/>
  <c r="J30" i="1"/>
  <c r="K30" i="1" s="1"/>
  <c r="L30" i="1" s="1"/>
  <c r="O30" i="1" s="1"/>
  <c r="I31" i="1"/>
  <c r="T114" i="1"/>
  <c r="A112" i="1"/>
  <c r="AD117" i="1" l="1"/>
  <c r="AK281" i="1"/>
  <c r="AH284" i="1"/>
  <c r="AI283" i="1"/>
  <c r="AJ283" i="1" s="1"/>
  <c r="AL281" i="1"/>
  <c r="AM115" i="1"/>
  <c r="Z112" i="1"/>
  <c r="Y111" i="1"/>
  <c r="Q112" i="1"/>
  <c r="R112" i="1" s="1"/>
  <c r="S112" i="1" s="1"/>
  <c r="AA112" i="1"/>
  <c r="AT113" i="1"/>
  <c r="AO115" i="1"/>
  <c r="AQ114" i="1"/>
  <c r="AS114" i="1"/>
  <c r="AP114" i="1"/>
  <c r="AR114" i="1"/>
  <c r="M31" i="1"/>
  <c r="W27" i="1"/>
  <c r="X27" i="1" s="1"/>
  <c r="B27" i="1" s="1"/>
  <c r="U28" i="1"/>
  <c r="N31" i="1"/>
  <c r="P29" i="1"/>
  <c r="J31" i="1"/>
  <c r="K31" i="1" s="1"/>
  <c r="L31" i="1" s="1"/>
  <c r="I32" i="1"/>
  <c r="P30" i="1"/>
  <c r="A113" i="1"/>
  <c r="T115" i="1"/>
  <c r="AD118" i="1" l="1"/>
  <c r="AK282" i="1"/>
  <c r="AH285" i="1"/>
  <c r="AI284" i="1"/>
  <c r="AJ284" i="1" s="1"/>
  <c r="H40" i="1"/>
  <c r="H41" i="1" s="1"/>
  <c r="H42" i="1" s="1"/>
  <c r="AL282" i="1"/>
  <c r="AM116" i="1"/>
  <c r="AF117" i="1"/>
  <c r="AA113" i="1"/>
  <c r="Y112" i="1"/>
  <c r="Q113" i="1"/>
  <c r="R113" i="1" s="1"/>
  <c r="S113" i="1" s="1"/>
  <c r="Z113" i="1"/>
  <c r="AR115" i="1"/>
  <c r="AP115" i="1"/>
  <c r="AS115" i="1"/>
  <c r="AQ115" i="1"/>
  <c r="AO116" i="1"/>
  <c r="AT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AD119" i="1" l="1"/>
  <c r="AK283" i="1"/>
  <c r="AH286" i="1"/>
  <c r="AI285" i="1"/>
  <c r="AJ285" i="1" s="1"/>
  <c r="AM117" i="1"/>
  <c r="AF118" i="1"/>
  <c r="AL283" i="1"/>
  <c r="Y113" i="1"/>
  <c r="Z114" i="1"/>
  <c r="Q114" i="1"/>
  <c r="R114" i="1" s="1"/>
  <c r="S114" i="1" s="1"/>
  <c r="AA114" i="1"/>
  <c r="AR116" i="1"/>
  <c r="AQ116" i="1"/>
  <c r="AP116" i="1"/>
  <c r="AS116" i="1"/>
  <c r="AO117" i="1"/>
  <c r="AT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AK284" i="1" l="1"/>
  <c r="AD120" i="1"/>
  <c r="AF120" i="1" s="1"/>
  <c r="AH287" i="1"/>
  <c r="AI286" i="1"/>
  <c r="AJ286" i="1" s="1"/>
  <c r="AL284" i="1"/>
  <c r="AM118" i="1"/>
  <c r="AF119" i="1"/>
  <c r="Y114" i="1"/>
  <c r="AA115" i="1"/>
  <c r="Q115" i="1"/>
  <c r="R115" i="1" s="1"/>
  <c r="S115" i="1" s="1"/>
  <c r="Z115" i="1"/>
  <c r="AQ117" i="1"/>
  <c r="AS117" i="1"/>
  <c r="AP117" i="1"/>
  <c r="AR117" i="1"/>
  <c r="AO118" i="1"/>
  <c r="AT116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AD121" i="1" l="1"/>
  <c r="AK285" i="1"/>
  <c r="AH288" i="1"/>
  <c r="AI287" i="1"/>
  <c r="AJ287" i="1" s="1"/>
  <c r="AL285" i="1"/>
  <c r="AM119" i="1"/>
  <c r="Y115" i="1"/>
  <c r="Z116" i="1"/>
  <c r="Q116" i="1"/>
  <c r="R116" i="1" s="1"/>
  <c r="S116" i="1" s="1"/>
  <c r="AA116" i="1"/>
  <c r="AT117" i="1"/>
  <c r="AO119" i="1"/>
  <c r="AR118" i="1"/>
  <c r="AP118" i="1"/>
  <c r="AQ118" i="1"/>
  <c r="AS118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AD122" i="1" l="1"/>
  <c r="AF122" i="1" s="1"/>
  <c r="AK286" i="1"/>
  <c r="AH289" i="1"/>
  <c r="AI288" i="1"/>
  <c r="AJ288" i="1" s="1"/>
  <c r="AL286" i="1"/>
  <c r="AM120" i="1"/>
  <c r="AF121" i="1"/>
  <c r="Y116" i="1"/>
  <c r="AA117" i="1"/>
  <c r="Z117" i="1"/>
  <c r="Q117" i="1"/>
  <c r="R117" i="1" s="1"/>
  <c r="S117" i="1" s="1"/>
  <c r="AT118" i="1"/>
  <c r="AO120" i="1"/>
  <c r="AS119" i="1"/>
  <c r="AR119" i="1"/>
  <c r="AP119" i="1"/>
  <c r="AQ11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AD123" i="1" l="1"/>
  <c r="AK287" i="1"/>
  <c r="AH290" i="1"/>
  <c r="AI289" i="1"/>
  <c r="AJ289" i="1" s="1"/>
  <c r="AM121" i="1"/>
  <c r="AL287" i="1"/>
  <c r="Z118" i="1"/>
  <c r="Q118" i="1"/>
  <c r="R118" i="1" s="1"/>
  <c r="S118" i="1" s="1"/>
  <c r="Y117" i="1"/>
  <c r="AA118" i="1"/>
  <c r="AT119" i="1"/>
  <c r="AP120" i="1"/>
  <c r="AS120" i="1"/>
  <c r="AQ120" i="1"/>
  <c r="AR120" i="1"/>
  <c r="AO121" i="1"/>
  <c r="I39" i="1"/>
  <c r="I40" i="1" s="1"/>
  <c r="I41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I42" i="1" l="1"/>
  <c r="J41" i="1"/>
  <c r="K41" i="1" s="1"/>
  <c r="AD124" i="1"/>
  <c r="AF124" i="1" s="1"/>
  <c r="AK288" i="1"/>
  <c r="AH291" i="1"/>
  <c r="AI290" i="1"/>
  <c r="AJ290" i="1" s="1"/>
  <c r="AM122" i="1"/>
  <c r="AF123" i="1"/>
  <c r="AL288" i="1"/>
  <c r="AT120" i="1"/>
  <c r="AA119" i="1"/>
  <c r="Y118" i="1"/>
  <c r="Q119" i="1"/>
  <c r="R119" i="1" s="1"/>
  <c r="S119" i="1" s="1"/>
  <c r="Z119" i="1"/>
  <c r="AR121" i="1"/>
  <c r="AS121" i="1"/>
  <c r="AP121" i="1"/>
  <c r="AQ121" i="1"/>
  <c r="AO122" i="1"/>
  <c r="M39" i="1"/>
  <c r="J38" i="1"/>
  <c r="K38" i="1" s="1"/>
  <c r="W34" i="1"/>
  <c r="X34" i="1" s="1"/>
  <c r="B34" i="1" s="1"/>
  <c r="U35" i="1"/>
  <c r="N37" i="1"/>
  <c r="A120" i="1"/>
  <c r="T122" i="1"/>
  <c r="F41" i="1" l="1"/>
  <c r="E41" i="1"/>
  <c r="J42" i="1"/>
  <c r="K42" i="1" s="1"/>
  <c r="AK289" i="1"/>
  <c r="AD125" i="1"/>
  <c r="AH292" i="1"/>
  <c r="AI291" i="1"/>
  <c r="AJ291" i="1" s="1"/>
  <c r="AM123" i="1"/>
  <c r="AL289" i="1"/>
  <c r="Z120" i="1"/>
  <c r="Y119" i="1"/>
  <c r="Q120" i="1"/>
  <c r="R120" i="1" s="1"/>
  <c r="S120" i="1" s="1"/>
  <c r="AA120" i="1"/>
  <c r="AR122" i="1"/>
  <c r="AP122" i="1"/>
  <c r="AQ122" i="1"/>
  <c r="AS122" i="1"/>
  <c r="AT121" i="1"/>
  <c r="AO123" i="1"/>
  <c r="L38" i="1"/>
  <c r="J39" i="1"/>
  <c r="J40" i="1" s="1"/>
  <c r="K40" i="1" s="1"/>
  <c r="L40" i="1" s="1"/>
  <c r="M41" i="1" s="1"/>
  <c r="M42" i="1" s="1"/>
  <c r="O37" i="1"/>
  <c r="P37" i="1" s="1"/>
  <c r="N38" i="1"/>
  <c r="W35" i="1"/>
  <c r="X35" i="1" s="1"/>
  <c r="B35" i="1" s="1"/>
  <c r="U36" i="1"/>
  <c r="T123" i="1"/>
  <c r="A121" i="1"/>
  <c r="F42" i="1" l="1"/>
  <c r="E42" i="1"/>
  <c r="U42" i="1"/>
  <c r="W42" i="1" s="1"/>
  <c r="D41" i="1"/>
  <c r="G41" i="1" s="1"/>
  <c r="AD126" i="1"/>
  <c r="AF126" i="1" s="1"/>
  <c r="AK290" i="1"/>
  <c r="AH293" i="1"/>
  <c r="AI292" i="1"/>
  <c r="AJ292" i="1" s="1"/>
  <c r="AM124" i="1"/>
  <c r="AL290" i="1"/>
  <c r="AF125" i="1"/>
  <c r="K39" i="1"/>
  <c r="L39" i="1" s="1"/>
  <c r="M40" i="1" s="1"/>
  <c r="Y120" i="1"/>
  <c r="AA121" i="1"/>
  <c r="Z121" i="1"/>
  <c r="Q121" i="1"/>
  <c r="R121" i="1" s="1"/>
  <c r="S121" i="1" s="1"/>
  <c r="AR123" i="1"/>
  <c r="AP123" i="1"/>
  <c r="AQ123" i="1"/>
  <c r="AS123" i="1"/>
  <c r="AO124" i="1"/>
  <c r="AT122" i="1"/>
  <c r="N39" i="1"/>
  <c r="O38" i="1"/>
  <c r="P38" i="1" s="1"/>
  <c r="W36" i="1"/>
  <c r="X36" i="1" s="1"/>
  <c r="B36" i="1" s="1"/>
  <c r="U37" i="1"/>
  <c r="U38" i="1" s="1"/>
  <c r="W38" i="1" s="1"/>
  <c r="A122" i="1"/>
  <c r="T124" i="1"/>
  <c r="L41" i="1" l="1"/>
  <c r="D42" i="1"/>
  <c r="L42" i="1" s="1"/>
  <c r="AD127" i="1"/>
  <c r="AK291" i="1"/>
  <c r="AH294" i="1"/>
  <c r="AI293" i="1"/>
  <c r="AJ293" i="1" s="1"/>
  <c r="AM125" i="1"/>
  <c r="AL291" i="1"/>
  <c r="N40" i="1"/>
  <c r="N41" i="1" s="1"/>
  <c r="N42" i="1" s="1"/>
  <c r="Y121" i="1"/>
  <c r="Z122" i="1"/>
  <c r="Q122" i="1"/>
  <c r="R122" i="1" s="1"/>
  <c r="S122" i="1" s="1"/>
  <c r="AA122" i="1"/>
  <c r="AO125" i="1"/>
  <c r="AR124" i="1"/>
  <c r="AP124" i="1"/>
  <c r="AQ124" i="1"/>
  <c r="AS124" i="1"/>
  <c r="AT123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G42" i="1" l="1"/>
  <c r="O40" i="1"/>
  <c r="P40" i="1" s="1"/>
  <c r="S40" i="1" s="1"/>
  <c r="O42" i="1"/>
  <c r="P42" i="1" s="1"/>
  <c r="X42" i="1" s="1"/>
  <c r="B42" i="1" s="1"/>
  <c r="O41" i="1"/>
  <c r="P41" i="1" s="1"/>
  <c r="X41" i="1" s="1"/>
  <c r="B41" i="1" s="1"/>
  <c r="AD128" i="1"/>
  <c r="AF128" i="1" s="1"/>
  <c r="AK292" i="1"/>
  <c r="AH295" i="1"/>
  <c r="AI294" i="1"/>
  <c r="AJ294" i="1" s="1"/>
  <c r="AL292" i="1"/>
  <c r="AM126" i="1"/>
  <c r="AF127" i="1"/>
  <c r="W40" i="1"/>
  <c r="W39" i="1"/>
  <c r="X39" i="1" s="1"/>
  <c r="B39" i="1" s="1"/>
  <c r="Y122" i="1"/>
  <c r="Q123" i="1"/>
  <c r="R123" i="1" s="1"/>
  <c r="S123" i="1" s="1"/>
  <c r="AA123" i="1"/>
  <c r="Z123" i="1"/>
  <c r="AT124" i="1"/>
  <c r="AO126" i="1"/>
  <c r="AS125" i="1"/>
  <c r="AQ125" i="1"/>
  <c r="AR125" i="1"/>
  <c r="AP125" i="1"/>
  <c r="T126" i="1"/>
  <c r="A124" i="1"/>
  <c r="X40" i="1" l="1"/>
  <c r="B40" i="1" s="1"/>
  <c r="AD129" i="1"/>
  <c r="AK293" i="1"/>
  <c r="AH296" i="1"/>
  <c r="AI295" i="1"/>
  <c r="AJ295" i="1" s="1"/>
  <c r="AL293" i="1"/>
  <c r="AM127" i="1"/>
  <c r="Z124" i="1"/>
  <c r="Y123" i="1"/>
  <c r="Q124" i="1"/>
  <c r="R124" i="1" s="1"/>
  <c r="S124" i="1" s="1"/>
  <c r="AA124" i="1"/>
  <c r="AQ126" i="1"/>
  <c r="AP126" i="1"/>
  <c r="AR126" i="1"/>
  <c r="AS126" i="1"/>
  <c r="AO127" i="1"/>
  <c r="AT125" i="1"/>
  <c r="A125" i="1"/>
  <c r="T127" i="1"/>
  <c r="Y40" i="1" l="1"/>
  <c r="AD130" i="1"/>
  <c r="AF130" i="1" s="1"/>
  <c r="AK294" i="1"/>
  <c r="AH297" i="1"/>
  <c r="AI296" i="1"/>
  <c r="AJ296" i="1" s="1"/>
  <c r="AL294" i="1"/>
  <c r="AM128" i="1"/>
  <c r="AF129" i="1"/>
  <c r="Y124" i="1"/>
  <c r="AA125" i="1"/>
  <c r="Q125" i="1"/>
  <c r="R125" i="1" s="1"/>
  <c r="S125" i="1" s="1"/>
  <c r="Z125" i="1"/>
  <c r="AT126" i="1"/>
  <c r="AQ127" i="1"/>
  <c r="AR127" i="1"/>
  <c r="AP127" i="1"/>
  <c r="AS127" i="1"/>
  <c r="AO128" i="1"/>
  <c r="T128" i="1"/>
  <c r="A126" i="1"/>
  <c r="AD131" i="1" l="1"/>
  <c r="AK295" i="1"/>
  <c r="AH298" i="1"/>
  <c r="AI297" i="1"/>
  <c r="AJ297" i="1" s="1"/>
  <c r="AM129" i="1"/>
  <c r="AL295" i="1"/>
  <c r="Z126" i="1"/>
  <c r="Q126" i="1"/>
  <c r="R126" i="1" s="1"/>
  <c r="S126" i="1" s="1"/>
  <c r="Y125" i="1"/>
  <c r="AA126" i="1"/>
  <c r="AO129" i="1"/>
  <c r="AR128" i="1"/>
  <c r="AP128" i="1"/>
  <c r="AS128" i="1"/>
  <c r="AQ128" i="1"/>
  <c r="AT127" i="1"/>
  <c r="T129" i="1"/>
  <c r="A127" i="1"/>
  <c r="AD132" i="1" l="1"/>
  <c r="AF132" i="1" s="1"/>
  <c r="AK296" i="1"/>
  <c r="AH299" i="1"/>
  <c r="AI298" i="1"/>
  <c r="AJ298" i="1" s="1"/>
  <c r="AM130" i="1"/>
  <c r="AF131" i="1"/>
  <c r="AL296" i="1"/>
  <c r="AA127" i="1"/>
  <c r="Q127" i="1"/>
  <c r="Y127" i="1" s="1"/>
  <c r="Y126" i="1"/>
  <c r="Z127" i="1"/>
  <c r="AT128" i="1"/>
  <c r="AO131" i="1"/>
  <c r="AO130" i="1"/>
  <c r="AR129" i="1"/>
  <c r="AP129" i="1"/>
  <c r="AS129" i="1"/>
  <c r="AQ129" i="1"/>
  <c r="A128" i="1"/>
  <c r="T130" i="1"/>
  <c r="AD133" i="1" l="1"/>
  <c r="AF133" i="1" s="1"/>
  <c r="AK297" i="1"/>
  <c r="AH300" i="1"/>
  <c r="AI299" i="1"/>
  <c r="AJ299" i="1" s="1"/>
  <c r="AL297" i="1"/>
  <c r="AM131" i="1"/>
  <c r="Q128" i="1"/>
  <c r="R128" i="1" s="1"/>
  <c r="S128" i="1" s="1"/>
  <c r="R127" i="1"/>
  <c r="S127" i="1" s="1"/>
  <c r="AA128" i="1"/>
  <c r="AO132" i="1"/>
  <c r="Z128" i="1"/>
  <c r="AT129" i="1"/>
  <c r="AS130" i="1"/>
  <c r="AP130" i="1"/>
  <c r="AR130" i="1"/>
  <c r="AQ130" i="1"/>
  <c r="AR131" i="1"/>
  <c r="AQ131" i="1"/>
  <c r="AP131" i="1"/>
  <c r="AS131" i="1"/>
  <c r="A129" i="1"/>
  <c r="T131" i="1"/>
  <c r="AK298" i="1" l="1"/>
  <c r="AD134" i="1"/>
  <c r="AF134" i="1" s="1"/>
  <c r="AH301" i="1"/>
  <c r="AI300" i="1"/>
  <c r="AJ300" i="1" s="1"/>
  <c r="AL298" i="1"/>
  <c r="AM132" i="1"/>
  <c r="Y128" i="1"/>
  <c r="AA129" i="1"/>
  <c r="Z129" i="1"/>
  <c r="Q129" i="1"/>
  <c r="R129" i="1" s="1"/>
  <c r="S129" i="1" s="1"/>
  <c r="AO133" i="1"/>
  <c r="AR132" i="1"/>
  <c r="AP132" i="1"/>
  <c r="AS132" i="1"/>
  <c r="AQ132" i="1"/>
  <c r="AT130" i="1"/>
  <c r="AT131" i="1"/>
  <c r="T132" i="1"/>
  <c r="A130" i="1"/>
  <c r="AK299" i="1" l="1"/>
  <c r="AD135" i="1"/>
  <c r="AF135" i="1" s="1"/>
  <c r="AH302" i="1"/>
  <c r="AI301" i="1"/>
  <c r="AJ301" i="1" s="1"/>
  <c r="AM133" i="1"/>
  <c r="AL299" i="1"/>
  <c r="AT132" i="1"/>
  <c r="Z130" i="1"/>
  <c r="AO134" i="1"/>
  <c r="Q130" i="1"/>
  <c r="R130" i="1" s="1"/>
  <c r="S130" i="1" s="1"/>
  <c r="AR133" i="1"/>
  <c r="AQ133" i="1"/>
  <c r="AS133" i="1"/>
  <c r="AP133" i="1"/>
  <c r="AA130" i="1"/>
  <c r="A131" i="1"/>
  <c r="T133" i="1"/>
  <c r="AD136" i="1" l="1"/>
  <c r="AK300" i="1"/>
  <c r="AH303" i="1"/>
  <c r="AI302" i="1"/>
  <c r="AJ302" i="1" s="1"/>
  <c r="AM134" i="1"/>
  <c r="AL300" i="1"/>
  <c r="AT133" i="1"/>
  <c r="AA131" i="1"/>
  <c r="Z131" i="1"/>
  <c r="Q131" i="1"/>
  <c r="R131" i="1" s="1"/>
  <c r="S131" i="1" s="1"/>
  <c r="AO135" i="1"/>
  <c r="AP134" i="1"/>
  <c r="AQ134" i="1"/>
  <c r="AR134" i="1"/>
  <c r="AS134" i="1"/>
  <c r="T134" i="1"/>
  <c r="A132" i="1"/>
  <c r="Q132" i="1" s="1"/>
  <c r="AK301" i="1" l="1"/>
  <c r="AD137" i="1"/>
  <c r="AH304" i="1"/>
  <c r="AI303" i="1"/>
  <c r="AJ303" i="1" s="1"/>
  <c r="AL301" i="1"/>
  <c r="AM135" i="1"/>
  <c r="AF136" i="1"/>
  <c r="AT134" i="1"/>
  <c r="Y131" i="1"/>
  <c r="Z132" i="1"/>
  <c r="R132" i="1"/>
  <c r="Z133" i="1"/>
  <c r="AP135" i="1"/>
  <c r="AR135" i="1"/>
  <c r="AS135" i="1"/>
  <c r="AQ135" i="1"/>
  <c r="AO136" i="1"/>
  <c r="AA132" i="1"/>
  <c r="AA133" i="1" s="1"/>
  <c r="A133" i="1"/>
  <c r="Q133" i="1" s="1"/>
  <c r="T135" i="1"/>
  <c r="AD138" i="1" l="1"/>
  <c r="AK302" i="1"/>
  <c r="AH305" i="1"/>
  <c r="AI304" i="1"/>
  <c r="AJ304" i="1" s="1"/>
  <c r="AL303" i="1" s="1"/>
  <c r="AM136" i="1"/>
  <c r="AL302" i="1"/>
  <c r="AF137" i="1"/>
  <c r="AA134" i="1"/>
  <c r="R133" i="1"/>
  <c r="AR136" i="1"/>
  <c r="AP136" i="1"/>
  <c r="AS136" i="1"/>
  <c r="AQ136" i="1"/>
  <c r="Z134" i="1"/>
  <c r="AO137" i="1"/>
  <c r="AT135" i="1"/>
  <c r="A134" i="1"/>
  <c r="T136" i="1"/>
  <c r="AH306" i="1" l="1"/>
  <c r="AI305" i="1"/>
  <c r="AJ305" i="1" s="1"/>
  <c r="AL304" i="1" s="1"/>
  <c r="AM137" i="1"/>
  <c r="AF138" i="1"/>
  <c r="AD139" i="1"/>
  <c r="AF139" i="1" s="1"/>
  <c r="AK303" i="1"/>
  <c r="AO138" i="1"/>
  <c r="Q134" i="1"/>
  <c r="AP137" i="1"/>
  <c r="AR137" i="1"/>
  <c r="AS137" i="1"/>
  <c r="AQ137" i="1"/>
  <c r="AT136" i="1"/>
  <c r="T137" i="1"/>
  <c r="A135" i="1"/>
  <c r="AM138" i="1" l="1"/>
  <c r="AK304" i="1"/>
  <c r="AD140" i="1"/>
  <c r="AF140" i="1" s="1"/>
  <c r="AH307" i="1"/>
  <c r="AI306" i="1"/>
  <c r="AJ306" i="1" s="1"/>
  <c r="AL305" i="1" s="1"/>
  <c r="AT137" i="1"/>
  <c r="Z135" i="1"/>
  <c r="R134" i="1"/>
  <c r="S134" i="1" s="1"/>
  <c r="Q135" i="1"/>
  <c r="AA135" i="1"/>
  <c r="AO139" i="1"/>
  <c r="AR138" i="1"/>
  <c r="AS138" i="1"/>
  <c r="AQ138" i="1"/>
  <c r="AP138" i="1"/>
  <c r="T138" i="1"/>
  <c r="A136" i="1"/>
  <c r="AD141" i="1" l="1"/>
  <c r="AF141" i="1" s="1"/>
  <c r="AK305" i="1"/>
  <c r="AH308" i="1"/>
  <c r="AI307" i="1"/>
  <c r="AJ307" i="1" s="1"/>
  <c r="AM139" i="1"/>
  <c r="AA136" i="1"/>
  <c r="AR139" i="1"/>
  <c r="AQ139" i="1"/>
  <c r="AS139" i="1"/>
  <c r="AP139" i="1"/>
  <c r="AO140" i="1"/>
  <c r="Z136" i="1"/>
  <c r="R135" i="1"/>
  <c r="S135" i="1" s="1"/>
  <c r="Q136" i="1"/>
  <c r="R136" i="1" s="1"/>
  <c r="S136" i="1" s="1"/>
  <c r="AT138" i="1"/>
  <c r="A137" i="1"/>
  <c r="T139" i="1"/>
  <c r="AD142" i="1" l="1"/>
  <c r="AK306" i="1"/>
  <c r="AH309" i="1"/>
  <c r="AI308" i="1"/>
  <c r="AJ308" i="1" s="1"/>
  <c r="AM140" i="1"/>
  <c r="AL306" i="1"/>
  <c r="Y136" i="1"/>
  <c r="AQ140" i="1"/>
  <c r="AP140" i="1"/>
  <c r="AS140" i="1"/>
  <c r="AR140" i="1"/>
  <c r="Z137" i="1"/>
  <c r="AO141" i="1"/>
  <c r="Q137" i="1"/>
  <c r="R137" i="1" s="1"/>
  <c r="S137" i="1" s="1"/>
  <c r="AA137" i="1"/>
  <c r="AT139" i="1"/>
  <c r="T140" i="1"/>
  <c r="A138" i="1"/>
  <c r="AD143" i="1" l="1"/>
  <c r="AF143" i="1" s="1"/>
  <c r="AK307" i="1"/>
  <c r="AM141" i="1"/>
  <c r="AL307" i="1"/>
  <c r="AF142" i="1"/>
  <c r="AH310" i="1"/>
  <c r="AI309" i="1"/>
  <c r="AJ309" i="1" s="1"/>
  <c r="AT140" i="1"/>
  <c r="AA138" i="1"/>
  <c r="Y137" i="1"/>
  <c r="AO142" i="1"/>
  <c r="AR141" i="1"/>
  <c r="AS141" i="1"/>
  <c r="AP141" i="1"/>
  <c r="AQ141" i="1"/>
  <c r="Q138" i="1"/>
  <c r="R138" i="1" s="1"/>
  <c r="S138" i="1" s="1"/>
  <c r="Z138" i="1"/>
  <c r="A139" i="1"/>
  <c r="T141" i="1"/>
  <c r="AD144" i="1" l="1"/>
  <c r="AF144" i="1" s="1"/>
  <c r="AK308" i="1"/>
  <c r="AH311" i="1"/>
  <c r="AI310" i="1"/>
  <c r="AJ310" i="1" s="1"/>
  <c r="AL308" i="1"/>
  <c r="AM142" i="1"/>
  <c r="AT141" i="1"/>
  <c r="AR142" i="1"/>
  <c r="AP142" i="1"/>
  <c r="AS142" i="1"/>
  <c r="AQ142" i="1"/>
  <c r="Z139" i="1"/>
  <c r="Y138" i="1"/>
  <c r="AO143" i="1"/>
  <c r="Q139" i="1"/>
  <c r="R139" i="1" s="1"/>
  <c r="S139" i="1" s="1"/>
  <c r="AA139" i="1"/>
  <c r="A140" i="1"/>
  <c r="T142" i="1"/>
  <c r="AD145" i="1" l="1"/>
  <c r="AF145" i="1" s="1"/>
  <c r="AK309" i="1"/>
  <c r="AH312" i="1"/>
  <c r="AI311" i="1"/>
  <c r="AJ311" i="1" s="1"/>
  <c r="AL309" i="1"/>
  <c r="AM143" i="1"/>
  <c r="AA140" i="1"/>
  <c r="Y139" i="1"/>
  <c r="AQ143" i="1"/>
  <c r="AP143" i="1"/>
  <c r="AS143" i="1"/>
  <c r="AR143" i="1"/>
  <c r="AO144" i="1"/>
  <c r="Q140" i="1"/>
  <c r="R140" i="1" s="1"/>
  <c r="S140" i="1" s="1"/>
  <c r="AT142" i="1"/>
  <c r="Z140" i="1"/>
  <c r="T143" i="1"/>
  <c r="A141" i="1"/>
  <c r="AK310" i="1" l="1"/>
  <c r="AH313" i="1"/>
  <c r="AI312" i="1"/>
  <c r="AJ312" i="1" s="1"/>
  <c r="AL310" i="1"/>
  <c r="AM144" i="1"/>
  <c r="AT143" i="1"/>
  <c r="Y140" i="1"/>
  <c r="Z141" i="1"/>
  <c r="AP144" i="1"/>
  <c r="AS144" i="1"/>
  <c r="AR144" i="1"/>
  <c r="AQ144" i="1"/>
  <c r="AO145" i="1"/>
  <c r="Q141" i="1"/>
  <c r="R141" i="1" s="1"/>
  <c r="S141" i="1" s="1"/>
  <c r="AA141" i="1"/>
  <c r="A142" i="1"/>
  <c r="T144" i="1"/>
  <c r="AK311" i="1" l="1"/>
  <c r="AH314" i="1"/>
  <c r="AI313" i="1"/>
  <c r="AJ313" i="1" s="1"/>
  <c r="AM145" i="1"/>
  <c r="AL311" i="1"/>
  <c r="AT144" i="1"/>
  <c r="Q142" i="1"/>
  <c r="R142" i="1" s="1"/>
  <c r="S142" i="1" s="1"/>
  <c r="AA142" i="1"/>
  <c r="Z142" i="1"/>
  <c r="AO146" i="1"/>
  <c r="Y141" i="1"/>
  <c r="AS145" i="1"/>
  <c r="AQ145" i="1"/>
  <c r="AR145" i="1"/>
  <c r="AP145" i="1"/>
  <c r="A143" i="1"/>
  <c r="T145" i="1"/>
  <c r="AK312" i="1" l="1"/>
  <c r="AH315" i="1"/>
  <c r="AI314" i="1"/>
  <c r="AJ314" i="1" s="1"/>
  <c r="AL312" i="1"/>
  <c r="Z143" i="1"/>
  <c r="Y142" i="1"/>
  <c r="AO147" i="1"/>
  <c r="AA143" i="1"/>
  <c r="AT145" i="1"/>
  <c r="Q143" i="1"/>
  <c r="R143" i="1" s="1"/>
  <c r="S143" i="1" s="1"/>
  <c r="AQ146" i="1"/>
  <c r="AP146" i="1"/>
  <c r="AS146" i="1"/>
  <c r="AR146" i="1"/>
  <c r="A144" i="1"/>
  <c r="T146" i="1"/>
  <c r="AK313" i="1" l="1"/>
  <c r="AH316" i="1"/>
  <c r="AI315" i="1"/>
  <c r="AJ315" i="1" s="1"/>
  <c r="AL313" i="1"/>
  <c r="AT146" i="1"/>
  <c r="AA144" i="1"/>
  <c r="AO148" i="1"/>
  <c r="Z144" i="1"/>
  <c r="Q144" i="1"/>
  <c r="R144" i="1" s="1"/>
  <c r="S144" i="1" s="1"/>
  <c r="AQ147" i="1"/>
  <c r="AR147" i="1"/>
  <c r="AS147" i="1"/>
  <c r="AP147" i="1"/>
  <c r="Y143" i="1"/>
  <c r="T147" i="1"/>
  <c r="A145" i="1"/>
  <c r="AK314" i="1" l="1"/>
  <c r="AH317" i="1"/>
  <c r="AI316" i="1"/>
  <c r="AJ316" i="1" s="1"/>
  <c r="AL314" i="1"/>
  <c r="Z145" i="1"/>
  <c r="AA145" i="1"/>
  <c r="Y144" i="1"/>
  <c r="AO149" i="1"/>
  <c r="AT147" i="1"/>
  <c r="Q145" i="1"/>
  <c r="R145" i="1" s="1"/>
  <c r="S145" i="1" s="1"/>
  <c r="AP148" i="1"/>
  <c r="AQ148" i="1"/>
  <c r="AS148" i="1"/>
  <c r="AR148" i="1"/>
  <c r="T148" i="1"/>
  <c r="A146" i="1"/>
  <c r="AK315" i="1" l="1"/>
  <c r="AH318" i="1"/>
  <c r="AI317" i="1"/>
  <c r="AJ317" i="1" s="1"/>
  <c r="AL315" i="1"/>
  <c r="AT148" i="1"/>
  <c r="Y145" i="1"/>
  <c r="AS149" i="1"/>
  <c r="AQ149" i="1"/>
  <c r="AP149" i="1"/>
  <c r="AR149" i="1"/>
  <c r="AO150" i="1"/>
  <c r="Q146" i="1"/>
  <c r="R146" i="1" s="1"/>
  <c r="S146" i="1" s="1"/>
  <c r="Z146" i="1"/>
  <c r="AA146" i="1"/>
  <c r="T149" i="1"/>
  <c r="A147" i="1"/>
  <c r="AK316" i="1" l="1"/>
  <c r="AH319" i="1"/>
  <c r="AI318" i="1"/>
  <c r="AJ318" i="1" s="1"/>
  <c r="AL316" i="1"/>
  <c r="AT149" i="1"/>
  <c r="AO151" i="1"/>
  <c r="Q147" i="1"/>
  <c r="R147" i="1" s="1"/>
  <c r="S147" i="1" s="1"/>
  <c r="Z147" i="1"/>
  <c r="AP150" i="1"/>
  <c r="AQ150" i="1"/>
  <c r="AS150" i="1"/>
  <c r="AR150" i="1"/>
  <c r="AA147" i="1"/>
  <c r="Y146" i="1"/>
  <c r="A148" i="1"/>
  <c r="T150" i="1"/>
  <c r="AK317" i="1" l="1"/>
  <c r="AH320" i="1"/>
  <c r="AI320" i="1" s="1"/>
  <c r="AJ320" i="1" s="1"/>
  <c r="AI319" i="1"/>
  <c r="AJ319" i="1" s="1"/>
  <c r="AL317" i="1"/>
  <c r="AT150" i="1"/>
  <c r="Z148" i="1"/>
  <c r="Q148" i="1"/>
  <c r="R148" i="1" s="1"/>
  <c r="S148" i="1" s="1"/>
  <c r="Y147" i="1"/>
  <c r="AA148" i="1"/>
  <c r="AO152" i="1"/>
  <c r="AP151" i="1"/>
  <c r="AQ151" i="1"/>
  <c r="AR151" i="1"/>
  <c r="AS151" i="1"/>
  <c r="A149" i="1"/>
  <c r="T151" i="1"/>
  <c r="AL319" i="1" l="1"/>
  <c r="AK318" i="1"/>
  <c r="AL320" i="1"/>
  <c r="AK319" i="1"/>
  <c r="AL318" i="1"/>
  <c r="AT151" i="1"/>
  <c r="Y148" i="1"/>
  <c r="Z149" i="1"/>
  <c r="Q149" i="1"/>
  <c r="R149" i="1" s="1"/>
  <c r="S149" i="1" s="1"/>
  <c r="AR152" i="1"/>
  <c r="AP152" i="1"/>
  <c r="AS152" i="1"/>
  <c r="AQ152" i="1"/>
  <c r="AA149" i="1"/>
  <c r="AO153" i="1"/>
  <c r="A150" i="1"/>
  <c r="T152" i="1"/>
  <c r="AA150" i="1" l="1"/>
  <c r="Y149" i="1"/>
  <c r="Q150" i="1"/>
  <c r="R150" i="1" s="1"/>
  <c r="S150" i="1" s="1"/>
  <c r="AQ153" i="1"/>
  <c r="AP153" i="1"/>
  <c r="AR153" i="1"/>
  <c r="AS153" i="1"/>
  <c r="AO154" i="1"/>
  <c r="AT152" i="1"/>
  <c r="Z150" i="1"/>
  <c r="T153" i="1"/>
  <c r="A151" i="1"/>
  <c r="AT153" i="1" l="1"/>
  <c r="AA151" i="1"/>
  <c r="Z151" i="1"/>
  <c r="Y150" i="1"/>
  <c r="Q151" i="1"/>
  <c r="R151" i="1" s="1"/>
  <c r="S151" i="1" s="1"/>
  <c r="AQ154" i="1"/>
  <c r="AS154" i="1"/>
  <c r="AP154" i="1"/>
  <c r="AR154" i="1"/>
  <c r="A152" i="1"/>
  <c r="T154" i="1"/>
  <c r="AT154" i="1" l="1"/>
  <c r="Y151" i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AA322" i="1"/>
  <c r="T325" i="1"/>
  <c r="A323" i="1"/>
  <c r="Q323" i="1" l="1"/>
  <c r="R323" i="1" s="1"/>
  <c r="S323" i="1" s="1"/>
  <c r="AA323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 s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AA354" i="1"/>
  <c r="Z354" i="1"/>
  <c r="A355" i="1"/>
  <c r="T357" i="1"/>
  <c r="AA355" i="1" l="1"/>
  <c r="Z355" i="1"/>
  <c r="Q355" i="1"/>
  <c r="R355" i="1" s="1"/>
  <c r="S355" i="1" s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T380" i="1"/>
  <c r="AA379" i="1" l="1"/>
  <c r="Z379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Y411" i="1"/>
  <c r="Z412" i="1"/>
  <c r="T415" i="1"/>
  <c r="A413" i="1"/>
  <c r="Q413" i="1" l="1"/>
  <c r="R413" i="1" s="1"/>
  <c r="S413" i="1" s="1"/>
  <c r="Z413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A446" i="1" s="1"/>
  <c r="T447" i="1"/>
  <c r="Y444" i="1" l="1"/>
  <c r="Z445" i="1"/>
  <c r="Q445" i="1"/>
  <c r="R445" i="1" s="1"/>
  <c r="S445" i="1" s="1"/>
  <c r="AA445" i="1"/>
  <c r="T448" i="1"/>
  <c r="AA446" i="1" l="1"/>
  <c r="Y445" i="1"/>
  <c r="Z446" i="1"/>
  <c r="T449" i="1"/>
  <c r="T450" i="1" l="1"/>
  <c r="T451" i="1" l="1"/>
  <c r="T452" i="1" l="1"/>
  <c r="T453" i="1" l="1"/>
  <c r="T454" i="1" l="1"/>
  <c r="T455" i="1" l="1"/>
  <c r="T456" i="1" l="1"/>
  <c r="T457" i="1" l="1"/>
  <c r="T458" i="1" l="1"/>
  <c r="T459" i="1" l="1"/>
  <c r="T460" i="1" l="1"/>
  <c r="T461" i="1" l="1"/>
  <c r="T462" i="1" l="1"/>
  <c r="T463" i="1" l="1"/>
  <c r="T464" i="1" l="1"/>
  <c r="T465" i="1" l="1"/>
  <c r="T466" i="1" l="1"/>
  <c r="T467" i="1" l="1"/>
  <c r="T468" i="1" l="1"/>
  <c r="T469" i="1" l="1"/>
  <c r="T470" i="1" l="1"/>
  <c r="T471" i="1" l="1"/>
  <c r="T472" i="1" l="1"/>
  <c r="T473" i="1" l="1"/>
  <c r="T474" i="1" l="1"/>
  <c r="T475" i="1" l="1"/>
  <c r="T476" i="1" l="1"/>
  <c r="T477" i="1" l="1"/>
  <c r="T478" i="1" l="1"/>
  <c r="T479" i="1" l="1"/>
  <c r="T480" i="1" l="1"/>
  <c r="T481" i="1" l="1"/>
  <c r="T482" i="1" l="1"/>
  <c r="T483" i="1" l="1"/>
  <c r="T484" i="1" l="1"/>
  <c r="T485" i="1" l="1"/>
  <c r="T486" i="1" l="1"/>
  <c r="T487" i="1" l="1"/>
  <c r="T488" i="1" l="1"/>
  <c r="T489" i="1" l="1"/>
  <c r="T490" i="1" l="1"/>
  <c r="T491" i="1" l="1"/>
  <c r="T492" i="1" l="1"/>
  <c r="T493" i="1" l="1"/>
  <c r="T494" i="1" l="1"/>
  <c r="T495" i="1" l="1"/>
  <c r="T496" i="1" l="1"/>
  <c r="T497" i="1" l="1"/>
  <c r="T498" i="1" l="1"/>
  <c r="T499" i="1" l="1"/>
  <c r="T500" i="1" l="1"/>
  <c r="T501" i="1" l="1"/>
  <c r="T502" i="1" l="1"/>
  <c r="T503" i="1" l="1"/>
  <c r="T504" i="1" l="1"/>
  <c r="T505" i="1" l="1"/>
  <c r="T506" i="1" l="1"/>
  <c r="T507" i="1" l="1"/>
  <c r="T508" i="1" l="1"/>
  <c r="T509" i="1" l="1"/>
  <c r="T510" i="1" l="1"/>
  <c r="T511" i="1" l="1"/>
  <c r="T512" i="1" l="1"/>
  <c r="T513" i="1" l="1"/>
  <c r="T514" i="1" l="1"/>
  <c r="T515" i="1" l="1"/>
  <c r="T516" i="1" l="1"/>
  <c r="T517" i="1" l="1"/>
  <c r="T518" i="1" l="1"/>
  <c r="T519" i="1" l="1"/>
  <c r="T520" i="1" l="1"/>
  <c r="T521" i="1" l="1"/>
  <c r="T522" i="1" l="1"/>
  <c r="T523" i="1" l="1"/>
  <c r="T524" i="1" l="1"/>
  <c r="T525" i="1" l="1"/>
  <c r="T526" i="1" l="1"/>
  <c r="T527" i="1" l="1"/>
  <c r="T528" i="1" l="1"/>
  <c r="T529" i="1" l="1"/>
  <c r="T530" i="1" l="1"/>
  <c r="T531" i="1" l="1"/>
  <c r="T532" i="1" l="1"/>
  <c r="T533" i="1" l="1"/>
  <c r="T534" i="1" l="1"/>
  <c r="T535" i="1" l="1"/>
  <c r="T536" i="1" l="1"/>
  <c r="T537" i="1" l="1"/>
  <c r="T538" i="1" l="1"/>
  <c r="T539" i="1" l="1"/>
  <c r="T540" i="1" l="1"/>
  <c r="T541" i="1" l="1"/>
  <c r="T542" i="1" l="1"/>
  <c r="T543" i="1" l="1"/>
  <c r="T544" i="1" l="1"/>
  <c r="T545" i="1" l="1"/>
  <c r="T546" i="1" l="1"/>
  <c r="T547" i="1" l="1"/>
  <c r="T548" i="1" l="1"/>
  <c r="T549" i="1" l="1"/>
  <c r="T550" i="1" l="1"/>
  <c r="T551" i="1" l="1"/>
  <c r="T552" i="1" l="1"/>
  <c r="T553" i="1" l="1"/>
  <c r="T554" i="1" l="1"/>
  <c r="T555" i="1" l="1"/>
  <c r="T556" i="1" l="1"/>
  <c r="T557" i="1" l="1"/>
  <c r="T558" i="1" l="1"/>
  <c r="T559" i="1" l="1"/>
  <c r="T560" i="1" l="1"/>
  <c r="T561" i="1" l="1"/>
  <c r="T562" i="1" l="1"/>
  <c r="T563" i="1" l="1"/>
  <c r="T564" i="1" l="1"/>
  <c r="T565" i="1" l="1"/>
  <c r="T566" i="1" l="1"/>
  <c r="T567" i="1" l="1"/>
  <c r="T568" i="1" l="1"/>
  <c r="T569" i="1" l="1"/>
  <c r="T570" i="1" l="1"/>
  <c r="T571" i="1" l="1"/>
  <c r="T572" i="1" l="1"/>
  <c r="T573" i="1" l="1"/>
  <c r="T574" i="1" l="1"/>
  <c r="T575" i="1" l="1"/>
  <c r="T576" i="1" l="1"/>
  <c r="T577" i="1" l="1"/>
  <c r="T578" i="1" l="1"/>
  <c r="T579" i="1" l="1"/>
  <c r="T580" i="1" l="1"/>
  <c r="T581" i="1" l="1"/>
  <c r="T582" i="1" l="1"/>
  <c r="T583" i="1" l="1"/>
  <c r="T584" i="1" l="1"/>
  <c r="T585" i="1" l="1"/>
  <c r="T586" i="1" l="1"/>
  <c r="T587" i="1" l="1"/>
  <c r="T588" i="1" l="1"/>
  <c r="T589" i="1" l="1"/>
  <c r="T590" i="1" l="1"/>
  <c r="T591" i="1" l="1"/>
  <c r="T592" i="1" l="1"/>
  <c r="T593" i="1" l="1"/>
  <c r="T594" i="1" l="1"/>
  <c r="T595" i="1" l="1"/>
  <c r="T596" i="1" l="1"/>
  <c r="T597" i="1" l="1"/>
  <c r="T598" i="1" l="1"/>
  <c r="T599" i="1" l="1"/>
  <c r="T600" i="1" l="1"/>
  <c r="T601" i="1" l="1"/>
  <c r="T602" i="1" l="1"/>
  <c r="T603" i="1" l="1"/>
  <c r="T604" i="1" l="1"/>
  <c r="T605" i="1" l="1"/>
  <c r="T606" i="1" l="1"/>
  <c r="T607" i="1" l="1"/>
  <c r="T608" i="1" l="1"/>
  <c r="T609" i="1" l="1"/>
  <c r="T610" i="1" l="1"/>
  <c r="T611" i="1" l="1"/>
  <c r="T612" i="1" l="1"/>
  <c r="T613" i="1" l="1"/>
  <c r="T614" i="1" l="1"/>
  <c r="T615" i="1" l="1"/>
  <c r="T616" i="1" l="1"/>
  <c r="T617" i="1" l="1"/>
  <c r="T618" i="1" l="1"/>
  <c r="T619" i="1" l="1"/>
  <c r="T620" i="1" l="1"/>
  <c r="T621" i="1" l="1"/>
  <c r="T622" i="1" l="1"/>
  <c r="T623" i="1" l="1"/>
  <c r="T624" i="1" l="1"/>
  <c r="T625" i="1" l="1"/>
  <c r="T626" i="1" l="1"/>
  <c r="T627" i="1" l="1"/>
  <c r="T628" i="1" l="1"/>
  <c r="T629" i="1" l="1"/>
  <c r="T630" i="1" l="1"/>
  <c r="T631" i="1" l="1"/>
  <c r="T632" i="1" l="1"/>
  <c r="T633" i="1" l="1"/>
  <c r="T634" i="1" l="1"/>
  <c r="T635" i="1" l="1"/>
  <c r="T636" i="1" l="1"/>
  <c r="T637" i="1" l="1"/>
  <c r="T638" i="1" l="1"/>
  <c r="T639" i="1" l="1"/>
  <c r="T640" i="1" l="1"/>
  <c r="T641" i="1" l="1"/>
  <c r="T642" i="1" l="1"/>
  <c r="T643" i="1" l="1"/>
  <c r="T644" i="1" l="1"/>
  <c r="T645" i="1" l="1"/>
  <c r="T646" i="1" l="1"/>
  <c r="T647" i="1" l="1"/>
  <c r="T648" i="1" l="1"/>
  <c r="T649" i="1" l="1"/>
  <c r="T650" i="1" l="1"/>
  <c r="T651" i="1" l="1"/>
  <c r="T652" i="1" l="1"/>
  <c r="T653" i="1" l="1"/>
  <c r="T654" i="1" l="1"/>
  <c r="T655" i="1" l="1"/>
  <c r="T656" i="1" l="1"/>
  <c r="T657" i="1" l="1"/>
  <c r="T658" i="1" l="1"/>
  <c r="T659" i="1" l="1"/>
  <c r="T660" i="1" l="1"/>
  <c r="T661" i="1" l="1"/>
  <c r="T662" i="1" l="1"/>
  <c r="T663" i="1" l="1"/>
  <c r="T664" i="1" l="1"/>
  <c r="T665" i="1" l="1"/>
  <c r="T666" i="1" l="1"/>
  <c r="T667" i="1" l="1"/>
  <c r="T668" i="1" l="1"/>
  <c r="T669" i="1" l="1"/>
  <c r="T670" i="1" l="1"/>
  <c r="T671" i="1" l="1"/>
  <c r="T672" i="1" l="1"/>
  <c r="T673" i="1" l="1"/>
  <c r="T674" i="1" l="1"/>
  <c r="T675" i="1" l="1"/>
  <c r="T676" i="1" l="1"/>
  <c r="T677" i="1" l="1"/>
  <c r="T678" i="1" l="1"/>
  <c r="T679" i="1" l="1"/>
  <c r="T680" i="1" l="1"/>
  <c r="T681" i="1" l="1"/>
  <c r="T682" i="1" l="1"/>
  <c r="T683" i="1" l="1"/>
  <c r="T684" i="1" l="1"/>
  <c r="T685" i="1" l="1"/>
  <c r="T686" i="1" l="1"/>
  <c r="T687" i="1" l="1"/>
  <c r="T688" i="1" l="1"/>
  <c r="T689" i="1" l="1"/>
  <c r="T690" i="1" l="1"/>
  <c r="T691" i="1" l="1"/>
  <c r="T692" i="1" l="1"/>
  <c r="T693" i="1" l="1"/>
  <c r="T694" i="1" l="1"/>
  <c r="T695" i="1" l="1"/>
  <c r="T696" i="1" l="1"/>
  <c r="T697" i="1" l="1"/>
  <c r="T698" i="1" l="1"/>
  <c r="T699" i="1" l="1"/>
  <c r="T700" i="1" l="1"/>
  <c r="T701" i="1" l="1"/>
  <c r="T702" i="1" l="1"/>
  <c r="T703" i="1" l="1"/>
  <c r="T704" i="1" l="1"/>
  <c r="T705" i="1" l="1"/>
  <c r="T706" i="1" l="1"/>
  <c r="T707" i="1" l="1"/>
  <c r="T708" i="1" l="1"/>
  <c r="T709" i="1" l="1"/>
  <c r="T710" i="1" l="1"/>
  <c r="T711" i="1" l="1"/>
  <c r="T712" i="1" l="1"/>
  <c r="T713" i="1" l="1"/>
  <c r="T714" i="1" l="1"/>
  <c r="T715" i="1" l="1"/>
  <c r="T716" i="1" l="1"/>
  <c r="T717" i="1" l="1"/>
  <c r="T718" i="1" l="1"/>
  <c r="T719" i="1" l="1"/>
  <c r="T720" i="1" l="1"/>
  <c r="T721" i="1" l="1"/>
  <c r="T722" i="1" l="1"/>
  <c r="T723" i="1" l="1"/>
  <c r="T724" i="1" l="1"/>
  <c r="T725" i="1" l="1"/>
  <c r="T726" i="1" l="1"/>
  <c r="T727" i="1" l="1"/>
  <c r="T728" i="1" l="1"/>
  <c r="T729" i="1" l="1"/>
  <c r="T730" i="1" l="1"/>
  <c r="T731" i="1" l="1"/>
  <c r="T732" i="1" l="1"/>
  <c r="T733" i="1" l="1"/>
  <c r="T734" i="1" l="1"/>
  <c r="T735" i="1" l="1"/>
  <c r="T736" i="1" l="1"/>
  <c r="T737" i="1" l="1"/>
  <c r="T738" i="1" l="1"/>
  <c r="T739" i="1" l="1"/>
  <c r="T740" i="1" l="1"/>
  <c r="T741" i="1" l="1"/>
  <c r="T742" i="1" l="1"/>
  <c r="T743" i="1" l="1"/>
  <c r="T744" i="1" l="1"/>
  <c r="T745" i="1" l="1"/>
  <c r="T746" i="1" l="1"/>
  <c r="T747" i="1" l="1"/>
  <c r="T748" i="1" l="1"/>
  <c r="T749" i="1" l="1"/>
  <c r="T750" i="1" l="1"/>
  <c r="T751" i="1" l="1"/>
  <c r="T752" i="1" l="1"/>
  <c r="T753" i="1" l="1"/>
  <c r="T754" i="1" l="1"/>
  <c r="T755" i="1" l="1"/>
  <c r="T756" i="1" l="1"/>
  <c r="T757" i="1" l="1"/>
  <c r="T758" i="1" l="1"/>
  <c r="T759" i="1" l="1"/>
  <c r="T760" i="1" l="1"/>
  <c r="T761" i="1" l="1"/>
  <c r="T762" i="1" l="1"/>
  <c r="T763" i="1" l="1"/>
  <c r="T764" i="1" l="1"/>
  <c r="T765" i="1" l="1"/>
  <c r="T766" i="1" l="1"/>
  <c r="T767" i="1" l="1"/>
  <c r="T768" i="1" l="1"/>
  <c r="T769" i="1" l="1"/>
  <c r="T770" i="1" l="1"/>
  <c r="T771" i="1" l="1"/>
  <c r="T772" i="1" l="1"/>
  <c r="T773" i="1" l="1"/>
  <c r="T774" i="1" l="1"/>
  <c r="T775" i="1" l="1"/>
  <c r="T776" i="1" l="1"/>
  <c r="T777" i="1" l="1"/>
  <c r="T778" i="1" l="1"/>
  <c r="T779" i="1" l="1"/>
  <c r="T780" i="1" l="1"/>
  <c r="T781" i="1" l="1"/>
  <c r="T782" i="1" l="1"/>
  <c r="T783" i="1" l="1"/>
  <c r="T784" i="1" l="1"/>
  <c r="T785" i="1" l="1"/>
  <c r="T786" i="1" l="1"/>
  <c r="T787" i="1" l="1"/>
  <c r="T788" i="1" l="1"/>
  <c r="T789" i="1" l="1"/>
  <c r="T790" i="1" l="1"/>
  <c r="T791" i="1" l="1"/>
  <c r="T792" i="1" l="1"/>
  <c r="T793" i="1" l="1"/>
  <c r="T794" i="1" l="1"/>
  <c r="T795" i="1" l="1"/>
  <c r="T796" i="1" l="1"/>
  <c r="T797" i="1" l="1"/>
  <c r="T798" i="1" l="1"/>
  <c r="T799" i="1" l="1"/>
  <c r="T800" i="1" l="1"/>
  <c r="T801" i="1" l="1"/>
  <c r="T802" i="1" l="1"/>
  <c r="T803" i="1" l="1"/>
  <c r="T804" i="1" l="1"/>
  <c r="T805" i="1" l="1"/>
  <c r="T806" i="1" l="1"/>
  <c r="T807" i="1" l="1"/>
  <c r="T808" i="1" l="1"/>
  <c r="T809" i="1" l="1"/>
  <c r="T810" i="1" l="1"/>
  <c r="T811" i="1" l="1"/>
  <c r="T812" i="1" l="1"/>
  <c r="T813" i="1" l="1"/>
  <c r="T814" i="1" l="1"/>
  <c r="T815" i="1" l="1"/>
  <c r="T816" i="1" l="1"/>
  <c r="T817" i="1" l="1"/>
  <c r="T818" i="1" l="1"/>
  <c r="T819" i="1" l="1"/>
  <c r="T820" i="1" l="1"/>
  <c r="T821" i="1" l="1"/>
  <c r="T822" i="1" l="1"/>
  <c r="T823" i="1" l="1"/>
  <c r="T824" i="1" l="1"/>
  <c r="T825" i="1" l="1"/>
  <c r="T826" i="1" l="1"/>
  <c r="T827" i="1" l="1"/>
  <c r="T828" i="1" l="1"/>
  <c r="T829" i="1" l="1"/>
  <c r="T830" i="1" l="1"/>
  <c r="T831" i="1" l="1"/>
  <c r="T832" i="1" l="1"/>
  <c r="T833" i="1" l="1"/>
  <c r="T834" i="1" l="1"/>
  <c r="T835" i="1" l="1"/>
  <c r="T836" i="1" l="1"/>
  <c r="T837" i="1" l="1"/>
  <c r="T838" i="1" l="1"/>
  <c r="T839" i="1" l="1"/>
  <c r="T840" i="1" l="1"/>
  <c r="T841" i="1" l="1"/>
  <c r="T842" i="1" l="1"/>
  <c r="T843" i="1" l="1"/>
  <c r="T844" i="1" l="1"/>
  <c r="T845" i="1" l="1"/>
  <c r="T846" i="1" l="1"/>
  <c r="T847" i="1" l="1"/>
  <c r="T848" i="1" l="1"/>
  <c r="T849" i="1" l="1"/>
  <c r="T850" i="1" l="1"/>
  <c r="T851" i="1" l="1"/>
  <c r="T852" i="1" l="1"/>
  <c r="T853" i="1" l="1"/>
  <c r="T854" i="1" l="1"/>
  <c r="T855" i="1" l="1"/>
  <c r="T856" i="1" l="1"/>
  <c r="T857" i="1" l="1"/>
  <c r="T858" i="1" l="1"/>
  <c r="T859" i="1" l="1"/>
  <c r="T860" i="1" l="1"/>
  <c r="T861" i="1" l="1"/>
  <c r="T862" i="1" l="1"/>
  <c r="T863" i="1" l="1"/>
  <c r="T864" i="1" l="1"/>
  <c r="T865" i="1" l="1"/>
  <c r="T866" i="1" l="1"/>
  <c r="T867" i="1" l="1"/>
  <c r="T868" i="1" l="1"/>
  <c r="T869" i="1" l="1"/>
  <c r="T870" i="1" l="1"/>
  <c r="T871" i="1" l="1"/>
  <c r="T872" i="1" l="1"/>
  <c r="T873" i="1" l="1"/>
  <c r="T874" i="1" l="1"/>
  <c r="T875" i="1" l="1"/>
  <c r="T876" i="1" l="1"/>
  <c r="T877" i="1" l="1"/>
  <c r="T878" i="1" l="1"/>
  <c r="T879" i="1" l="1"/>
  <c r="T880" i="1" l="1"/>
  <c r="T881" i="1" l="1"/>
  <c r="T882" i="1" l="1"/>
  <c r="T883" i="1" l="1"/>
  <c r="T884" i="1" l="1"/>
  <c r="T885" i="1" l="1"/>
  <c r="T886" i="1" l="1"/>
  <c r="T887" i="1" l="1"/>
  <c r="T888" i="1" l="1"/>
  <c r="T889" i="1" l="1"/>
  <c r="T890" i="1" l="1"/>
  <c r="T891" i="1" l="1"/>
  <c r="T892" i="1" l="1"/>
  <c r="T893" i="1" l="1"/>
  <c r="T894" i="1" l="1"/>
  <c r="T895" i="1" l="1"/>
  <c r="T896" i="1" l="1"/>
  <c r="T897" i="1" l="1"/>
  <c r="T898" i="1" l="1"/>
  <c r="T899" i="1" l="1"/>
  <c r="T900" i="1" l="1"/>
  <c r="T901" i="1" l="1"/>
  <c r="T902" i="1" l="1"/>
  <c r="T903" i="1" l="1"/>
  <c r="T904" i="1" l="1"/>
  <c r="T905" i="1" l="1"/>
  <c r="T906" i="1" l="1"/>
  <c r="T907" i="1" l="1"/>
  <c r="T908" i="1" l="1"/>
  <c r="T909" i="1" l="1"/>
  <c r="T910" i="1" l="1"/>
  <c r="T911" i="1" l="1"/>
  <c r="T912" i="1" l="1"/>
  <c r="T913" i="1" l="1"/>
  <c r="T914" i="1" l="1"/>
  <c r="T915" i="1" l="1"/>
  <c r="T916" i="1" l="1"/>
  <c r="T917" i="1" l="1"/>
  <c r="T918" i="1" l="1"/>
  <c r="T919" i="1" l="1"/>
  <c r="T920" i="1" l="1"/>
  <c r="T921" i="1" l="1"/>
  <c r="T922" i="1" l="1"/>
  <c r="T923" i="1" l="1"/>
  <c r="T924" i="1" l="1"/>
  <c r="T925" i="1" l="1"/>
  <c r="T926" i="1" l="1"/>
  <c r="T927" i="1" l="1"/>
  <c r="T928" i="1" l="1"/>
  <c r="T929" i="1" l="1"/>
  <c r="T930" i="1" l="1"/>
  <c r="T931" i="1" l="1"/>
  <c r="T932" i="1" l="1"/>
  <c r="T933" i="1" l="1"/>
  <c r="T934" i="1" l="1"/>
  <c r="T935" i="1" l="1"/>
  <c r="T936" i="1" l="1"/>
  <c r="T937" i="1" l="1"/>
  <c r="T938" i="1" l="1"/>
  <c r="T939" i="1" l="1"/>
  <c r="T940" i="1" l="1"/>
  <c r="T941" i="1" l="1"/>
  <c r="T942" i="1" l="1"/>
  <c r="T943" i="1" l="1"/>
  <c r="T944" i="1" l="1"/>
  <c r="T945" i="1" l="1"/>
  <c r="T946" i="1" l="1"/>
  <c r="T947" i="1" l="1"/>
  <c r="T948" i="1" l="1"/>
  <c r="T949" i="1" l="1"/>
  <c r="T950" i="1" l="1"/>
  <c r="T951" i="1" l="1"/>
  <c r="T952" i="1" l="1"/>
  <c r="T953" i="1" l="1"/>
  <c r="T954" i="1" l="1"/>
  <c r="T955" i="1" l="1"/>
  <c r="T956" i="1" l="1"/>
  <c r="T957" i="1" l="1"/>
  <c r="T958" i="1" l="1"/>
  <c r="T959" i="1" l="1"/>
  <c r="T960" i="1" l="1"/>
  <c r="T961" i="1" l="1"/>
  <c r="T962" i="1" l="1"/>
  <c r="T963" i="1" l="1"/>
  <c r="T964" i="1" l="1"/>
  <c r="T965" i="1" l="1"/>
  <c r="T966" i="1" l="1"/>
  <c r="T967" i="1" l="1"/>
  <c r="T968" i="1" l="1"/>
  <c r="T969" i="1" l="1"/>
  <c r="T970" i="1" l="1"/>
  <c r="T971" i="1" l="1"/>
  <c r="T972" i="1" l="1"/>
  <c r="T973" i="1" l="1"/>
  <c r="T974" i="1" l="1"/>
  <c r="T975" i="1" l="1"/>
  <c r="T976" i="1" l="1"/>
  <c r="T977" i="1" l="1"/>
  <c r="T978" i="1" l="1"/>
  <c r="T979" i="1" l="1"/>
  <c r="T980" i="1" l="1"/>
  <c r="T981" i="1" l="1"/>
  <c r="T982" i="1" l="1"/>
  <c r="T983" i="1" l="1"/>
  <c r="T984" i="1" l="1"/>
  <c r="T985" i="1" l="1"/>
  <c r="T986" i="1" l="1"/>
  <c r="T987" i="1" l="1"/>
  <c r="T988" i="1" l="1"/>
  <c r="T989" i="1" l="1"/>
  <c r="T990" i="1" l="1"/>
  <c r="T991" i="1" l="1"/>
  <c r="T992" i="1" l="1"/>
  <c r="T993" i="1" l="1"/>
  <c r="T994" i="1" l="1"/>
  <c r="T995" i="1" l="1"/>
  <c r="T996" i="1" l="1"/>
  <c r="T997" i="1" l="1"/>
  <c r="T998" i="1" l="1"/>
  <c r="T999" i="1" l="1"/>
  <c r="T1000" i="1" l="1"/>
  <c r="T1001" i="1" l="1"/>
  <c r="T1002" i="1" l="1"/>
  <c r="T1003" i="1" l="1"/>
  <c r="T1004" i="1" l="1"/>
  <c r="T1005" i="1" l="1"/>
  <c r="T1006" i="1" l="1"/>
  <c r="T1007" i="1" l="1"/>
  <c r="T1008" i="1" l="1"/>
  <c r="T1009" i="1" l="1"/>
  <c r="T1010" i="1" l="1"/>
  <c r="T1011" i="1" l="1"/>
  <c r="T1012" i="1" l="1"/>
  <c r="T1013" i="1" l="1"/>
  <c r="T1014" i="1" l="1"/>
  <c r="T1015" i="1" l="1"/>
  <c r="T1016" i="1" l="1"/>
  <c r="T1017" i="1" l="1"/>
  <c r="T1018" i="1" l="1"/>
  <c r="T1019" i="1" l="1"/>
  <c r="T1020" i="1" l="1"/>
  <c r="T1021" i="1" l="1"/>
  <c r="T1022" i="1" l="1"/>
  <c r="T1023" i="1" l="1"/>
  <c r="T1024" i="1" l="1"/>
  <c r="T1025" i="1" l="1"/>
  <c r="T1026" i="1" l="1"/>
  <c r="T1027" i="1" l="1"/>
  <c r="T1028" i="1" l="1"/>
  <c r="T1029" i="1" l="1"/>
  <c r="T1030" i="1" l="1"/>
  <c r="T1031" i="1" l="1"/>
  <c r="T1032" i="1" l="1"/>
  <c r="T1033" i="1" l="1"/>
  <c r="T1034" i="1" l="1"/>
  <c r="T1035" i="1" l="1"/>
  <c r="T1036" i="1" l="1"/>
  <c r="T1037" i="1" l="1"/>
  <c r="T1038" i="1" l="1"/>
  <c r="T1039" i="1" l="1"/>
  <c r="T1040" i="1" l="1"/>
  <c r="T1041" i="1" l="1"/>
  <c r="T1042" i="1" l="1"/>
  <c r="T1043" i="1" l="1"/>
  <c r="T1044" i="1" l="1"/>
  <c r="T1045" i="1" l="1"/>
  <c r="T1046" i="1" l="1"/>
  <c r="T1047" i="1" l="1"/>
  <c r="T1048" i="1" l="1"/>
  <c r="T1049" i="1" l="1"/>
  <c r="T1050" i="1" l="1"/>
  <c r="T1051" i="1" l="1"/>
  <c r="T1052" i="1" l="1"/>
  <c r="T1053" i="1" l="1"/>
  <c r="T1054" i="1" l="1"/>
  <c r="T1055" i="1" l="1"/>
  <c r="T1056" i="1" l="1"/>
  <c r="T1057" i="1" l="1"/>
  <c r="T1058" i="1" l="1"/>
  <c r="T1059" i="1" l="1"/>
  <c r="T1060" i="1" l="1"/>
  <c r="T1061" i="1" l="1"/>
  <c r="T1062" i="1" l="1"/>
  <c r="T1063" i="1" l="1"/>
  <c r="T1064" i="1" l="1"/>
  <c r="T1065" i="1" l="1"/>
  <c r="T1066" i="1" l="1"/>
  <c r="T1067" i="1" l="1"/>
  <c r="T1068" i="1" l="1"/>
  <c r="T1069" i="1" l="1"/>
  <c r="T1070" i="1" l="1"/>
  <c r="T1071" i="1" l="1"/>
  <c r="T1072" i="1" l="1"/>
  <c r="T1073" i="1" l="1"/>
  <c r="T1074" i="1" l="1"/>
  <c r="T1075" i="1" l="1"/>
  <c r="T1076" i="1" l="1"/>
  <c r="T1077" i="1" l="1"/>
  <c r="T1078" i="1" l="1"/>
  <c r="T1079" i="1" l="1"/>
  <c r="T1080" i="1" l="1"/>
  <c r="T1081" i="1" l="1"/>
  <c r="T1082" i="1" l="1"/>
  <c r="T1083" i="1" l="1"/>
  <c r="T1084" i="1" l="1"/>
  <c r="T1085" i="1" l="1"/>
  <c r="T1086" i="1" l="1"/>
  <c r="T1087" i="1" l="1"/>
  <c r="T1088" i="1" l="1"/>
  <c r="T1089" i="1" l="1"/>
  <c r="T1090" i="1" l="1"/>
  <c r="T1091" i="1" l="1"/>
  <c r="T1092" i="1" l="1"/>
  <c r="T1093" i="1" l="1"/>
  <c r="T1094" i="1" l="1"/>
  <c r="T1095" i="1" l="1"/>
  <c r="T1096" i="1" l="1"/>
  <c r="T1097" i="1" l="1"/>
  <c r="T1098" i="1" l="1"/>
  <c r="T1099" i="1" l="1"/>
  <c r="Y135" i="1" l="1"/>
  <c r="Y134" i="1" l="1"/>
  <c r="Y316" i="1"/>
  <c r="AG13" i="1" l="1"/>
  <c r="Y74" i="1" l="1"/>
  <c r="Y163" i="1" l="1"/>
  <c r="Y100" i="1" l="1"/>
  <c r="Y102" i="1" l="1"/>
  <c r="Y129" i="1" l="1"/>
  <c r="Y197" i="1" l="1"/>
  <c r="Y225" i="1" l="1"/>
  <c r="Y194" i="1" l="1"/>
  <c r="Y227" i="1" l="1"/>
  <c r="Y254" i="1" l="1"/>
  <c r="Y282" i="1" l="1"/>
  <c r="Y311" i="1" l="1"/>
  <c r="Y312" i="1" l="1"/>
  <c r="Y341" i="1" l="1"/>
  <c r="Y342" i="1" l="1"/>
  <c r="Y373" i="1" l="1"/>
  <c r="Y402" i="1" l="1"/>
  <c r="Y403" i="1" l="1"/>
  <c r="Y433" i="1" l="1"/>
  <c r="Y434" i="1" l="1"/>
  <c r="Y438" i="1" l="1"/>
  <c r="Y376" i="1"/>
  <c r="Y347" i="1"/>
  <c r="Y319" i="1"/>
  <c r="Y318" i="1"/>
  <c r="Y286" i="1"/>
  <c r="Y285" i="1"/>
  <c r="Y256" i="1"/>
  <c r="Y193" i="1"/>
  <c r="Y165" i="1"/>
  <c r="Y103" i="1"/>
  <c r="AH13" i="1" l="1"/>
  <c r="AJ13" i="1" s="1"/>
  <c r="AE13" i="1" l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G14" i="1"/>
  <c r="AH14" i="1"/>
  <c r="AE14" i="1" s="1"/>
  <c r="C102" i="1" l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AJ14" i="1"/>
  <c r="AH15" i="1"/>
  <c r="AE15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G15" i="1"/>
  <c r="AJ15" i="1" l="1"/>
  <c r="AH16" i="1"/>
  <c r="AE16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6" i="1"/>
  <c r="AJ16" i="1" l="1"/>
  <c r="AG17" i="1"/>
  <c r="AH17" i="1"/>
  <c r="AE17" i="1" s="1"/>
  <c r="C192" i="1" l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H18" i="1"/>
  <c r="AE18" i="1" s="1"/>
  <c r="AG18" i="1"/>
  <c r="AJ18" i="1" l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G19" i="1"/>
  <c r="AH19" i="1"/>
  <c r="AE19" i="1" s="1"/>
  <c r="C256" i="1" l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J19" i="1"/>
  <c r="AG20" i="1"/>
  <c r="AH20" i="1"/>
  <c r="AE20" i="1" s="1"/>
  <c r="C285" i="1" l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J20" i="1"/>
  <c r="AG21" i="1"/>
  <c r="AH21" i="1"/>
  <c r="AE21" i="1" s="1"/>
  <c r="C315" i="1" l="1"/>
  <c r="C316" i="1" s="1"/>
  <c r="C317" i="1" s="1"/>
  <c r="C318" i="1" s="1"/>
  <c r="C319" i="1" s="1"/>
  <c r="C320" i="1" s="1"/>
  <c r="C321" i="1" s="1"/>
  <c r="C322" i="1" s="1"/>
  <c r="AJ21" i="1"/>
  <c r="AG22" i="1"/>
  <c r="AH22" i="1"/>
  <c r="AJ22" i="1" l="1"/>
  <c r="AH23" i="1"/>
  <c r="AG23" i="1"/>
  <c r="AJ23" i="1" l="1"/>
  <c r="H71" i="1" l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3" i="1" l="1"/>
  <c r="N43" i="1" l="1"/>
  <c r="I44" i="1"/>
  <c r="M43" i="1" l="1"/>
  <c r="M44" i="1" s="1"/>
  <c r="J43" i="1"/>
  <c r="K43" i="1" s="1"/>
  <c r="U43" i="1" s="1"/>
  <c r="W43" i="1" s="1"/>
  <c r="I45" i="1"/>
  <c r="N44" i="1"/>
  <c r="J44" i="1" l="1"/>
  <c r="K44" i="1" s="1"/>
  <c r="U44" i="1" s="1"/>
  <c r="W44" i="1" s="1"/>
  <c r="F43" i="1"/>
  <c r="E43" i="1"/>
  <c r="I46" i="1"/>
  <c r="I47" i="1" s="1"/>
  <c r="M45" i="1"/>
  <c r="N45" i="1"/>
  <c r="J45" i="1" l="1"/>
  <c r="J46" i="1" s="1"/>
  <c r="K46" i="1" s="1"/>
  <c r="E44" i="1"/>
  <c r="F44" i="1"/>
  <c r="D43" i="1"/>
  <c r="L43" i="1" s="1"/>
  <c r="O43" i="1" s="1"/>
  <c r="P43" i="1" s="1"/>
  <c r="X43" i="1" s="1"/>
  <c r="B43" i="1" s="1"/>
  <c r="M46" i="1"/>
  <c r="M47" i="1" s="1"/>
  <c r="I48" i="1"/>
  <c r="N46" i="1"/>
  <c r="N47" i="1" s="1"/>
  <c r="K45" i="1" l="1"/>
  <c r="F45" i="1" s="1"/>
  <c r="F46" i="1" s="1"/>
  <c r="G43" i="1"/>
  <c r="D44" i="1"/>
  <c r="L44" i="1" s="1"/>
  <c r="O44" i="1" s="1"/>
  <c r="P44" i="1" s="1"/>
  <c r="X44" i="1" s="1"/>
  <c r="B44" i="1" s="1"/>
  <c r="M48" i="1"/>
  <c r="I49" i="1"/>
  <c r="N48" i="1"/>
  <c r="J47" i="1"/>
  <c r="K47" i="1" s="1"/>
  <c r="E45" i="1" l="1"/>
  <c r="E46" i="1" s="1"/>
  <c r="U45" i="1"/>
  <c r="W45" i="1" s="1"/>
  <c r="M49" i="1"/>
  <c r="G44" i="1"/>
  <c r="J48" i="1"/>
  <c r="K48" i="1" s="1"/>
  <c r="N49" i="1"/>
  <c r="F47" i="1"/>
  <c r="I50" i="1"/>
  <c r="U46" i="1" l="1"/>
  <c r="W46" i="1" s="1"/>
  <c r="D45" i="1"/>
  <c r="L45" i="1" s="1"/>
  <c r="O45" i="1" s="1"/>
  <c r="P45" i="1" s="1"/>
  <c r="X45" i="1" s="1"/>
  <c r="B45" i="1" s="1"/>
  <c r="J49" i="1"/>
  <c r="K49" i="1" s="1"/>
  <c r="F48" i="1"/>
  <c r="I51" i="1"/>
  <c r="M50" i="1"/>
  <c r="N50" i="1"/>
  <c r="E47" i="1"/>
  <c r="U47" i="1" l="1"/>
  <c r="W47" i="1" s="1"/>
  <c r="D46" i="1"/>
  <c r="L46" i="1" s="1"/>
  <c r="O46" i="1" s="1"/>
  <c r="P46" i="1" s="1"/>
  <c r="X46" i="1" s="1"/>
  <c r="B46" i="1" s="1"/>
  <c r="G45" i="1"/>
  <c r="F49" i="1"/>
  <c r="J50" i="1"/>
  <c r="K50" i="1" s="1"/>
  <c r="N51" i="1"/>
  <c r="I52" i="1"/>
  <c r="M51" i="1"/>
  <c r="E48" i="1"/>
  <c r="F50" i="1" l="1"/>
  <c r="U48" i="1"/>
  <c r="W48" i="1" s="1"/>
  <c r="J51" i="1"/>
  <c r="K51" i="1" s="1"/>
  <c r="F51" i="1" s="1"/>
  <c r="D47" i="1"/>
  <c r="L47" i="1" s="1"/>
  <c r="O47" i="1" s="1"/>
  <c r="P47" i="1" s="1"/>
  <c r="X47" i="1" s="1"/>
  <c r="B47" i="1" s="1"/>
  <c r="G46" i="1"/>
  <c r="I53" i="1"/>
  <c r="N52" i="1"/>
  <c r="M52" i="1"/>
  <c r="E49" i="1"/>
  <c r="U49" i="1" l="1"/>
  <c r="W49" i="1" s="1"/>
  <c r="G47" i="1"/>
  <c r="D48" i="1"/>
  <c r="L48" i="1" s="1"/>
  <c r="O48" i="1" s="1"/>
  <c r="P48" i="1" s="1"/>
  <c r="X48" i="1" s="1"/>
  <c r="J52" i="1"/>
  <c r="K52" i="1" s="1"/>
  <c r="F52" i="1" s="1"/>
  <c r="E50" i="1"/>
  <c r="I54" i="1"/>
  <c r="N53" i="1"/>
  <c r="M53" i="1"/>
  <c r="U50" i="1" l="1"/>
  <c r="U51" i="1" s="1"/>
  <c r="D49" i="1"/>
  <c r="L49" i="1" s="1"/>
  <c r="O49" i="1" s="1"/>
  <c r="P49" i="1" s="1"/>
  <c r="X49" i="1" s="1"/>
  <c r="B49" i="1" s="1"/>
  <c r="G48" i="1"/>
  <c r="J53" i="1"/>
  <c r="K53" i="1" s="1"/>
  <c r="F53" i="1" s="1"/>
  <c r="B48" i="1"/>
  <c r="E51" i="1"/>
  <c r="I55" i="1"/>
  <c r="N54" i="1"/>
  <c r="M54" i="1"/>
  <c r="W50" i="1" l="1"/>
  <c r="J54" i="1"/>
  <c r="K54" i="1" s="1"/>
  <c r="F54" i="1" s="1"/>
  <c r="D50" i="1"/>
  <c r="L50" i="1" s="1"/>
  <c r="O50" i="1" s="1"/>
  <c r="P50" i="1" s="1"/>
  <c r="G49" i="1"/>
  <c r="W51" i="1"/>
  <c r="U52" i="1"/>
  <c r="E52" i="1"/>
  <c r="I56" i="1"/>
  <c r="N55" i="1"/>
  <c r="M55" i="1"/>
  <c r="J55" i="1" l="1"/>
  <c r="K55" i="1" s="1"/>
  <c r="F55" i="1" s="1"/>
  <c r="X50" i="1"/>
  <c r="B50" i="1" s="1"/>
  <c r="D51" i="1"/>
  <c r="L51" i="1" s="1"/>
  <c r="O51" i="1" s="1"/>
  <c r="P51" i="1" s="1"/>
  <c r="X51" i="1" s="1"/>
  <c r="B51" i="1" s="1"/>
  <c r="G50" i="1"/>
  <c r="I57" i="1"/>
  <c r="M56" i="1"/>
  <c r="N56" i="1"/>
  <c r="E53" i="1"/>
  <c r="W52" i="1"/>
  <c r="U53" i="1"/>
  <c r="G51" i="1" l="1"/>
  <c r="J56" i="1"/>
  <c r="K56" i="1" s="1"/>
  <c r="F56" i="1" s="1"/>
  <c r="D52" i="1"/>
  <c r="L52" i="1" s="1"/>
  <c r="O52" i="1" s="1"/>
  <c r="P52" i="1" s="1"/>
  <c r="X52" i="1" s="1"/>
  <c r="B52" i="1" s="1"/>
  <c r="W53" i="1"/>
  <c r="U54" i="1"/>
  <c r="I58" i="1"/>
  <c r="M57" i="1"/>
  <c r="N57" i="1"/>
  <c r="E54" i="1"/>
  <c r="G52" i="1" l="1"/>
  <c r="D53" i="1"/>
  <c r="L53" i="1" s="1"/>
  <c r="O53" i="1" s="1"/>
  <c r="P53" i="1" s="1"/>
  <c r="X53" i="1" s="1"/>
  <c r="B53" i="1" s="1"/>
  <c r="J57" i="1"/>
  <c r="K57" i="1" s="1"/>
  <c r="F57" i="1" s="1"/>
  <c r="I59" i="1"/>
  <c r="N58" i="1"/>
  <c r="M58" i="1"/>
  <c r="W54" i="1"/>
  <c r="U55" i="1"/>
  <c r="E55" i="1"/>
  <c r="D54" i="1" l="1"/>
  <c r="L54" i="1" s="1"/>
  <c r="O54" i="1" s="1"/>
  <c r="P54" i="1" s="1"/>
  <c r="X54" i="1" s="1"/>
  <c r="B54" i="1" s="1"/>
  <c r="G53" i="1"/>
  <c r="J58" i="1"/>
  <c r="K58" i="1" s="1"/>
  <c r="F58" i="1" s="1"/>
  <c r="W55" i="1"/>
  <c r="U56" i="1"/>
  <c r="E56" i="1"/>
  <c r="M59" i="1"/>
  <c r="I60" i="1"/>
  <c r="N59" i="1"/>
  <c r="J59" i="1" l="1"/>
  <c r="K59" i="1" s="1"/>
  <c r="F59" i="1" s="1"/>
  <c r="G54" i="1"/>
  <c r="D55" i="1"/>
  <c r="L55" i="1" s="1"/>
  <c r="O55" i="1" s="1"/>
  <c r="P55" i="1" s="1"/>
  <c r="X55" i="1" s="1"/>
  <c r="I61" i="1"/>
  <c r="M60" i="1"/>
  <c r="N60" i="1"/>
  <c r="E57" i="1"/>
  <c r="W56" i="1"/>
  <c r="U57" i="1"/>
  <c r="J60" i="1" l="1"/>
  <c r="K60" i="1" s="1"/>
  <c r="F60" i="1" s="1"/>
  <c r="G55" i="1"/>
  <c r="D56" i="1"/>
  <c r="L56" i="1" s="1"/>
  <c r="O56" i="1" s="1"/>
  <c r="P56" i="1" s="1"/>
  <c r="X56" i="1" s="1"/>
  <c r="B56" i="1" s="1"/>
  <c r="B55" i="1"/>
  <c r="E58" i="1"/>
  <c r="W57" i="1"/>
  <c r="U58" i="1"/>
  <c r="I62" i="1"/>
  <c r="N61" i="1"/>
  <c r="M61" i="1"/>
  <c r="J61" i="1" l="1"/>
  <c r="K61" i="1" s="1"/>
  <c r="F61" i="1" s="1"/>
  <c r="G56" i="1"/>
  <c r="D57" i="1"/>
  <c r="L57" i="1" s="1"/>
  <c r="O57" i="1" s="1"/>
  <c r="P57" i="1" s="1"/>
  <c r="X57" i="1" s="1"/>
  <c r="B57" i="1" s="1"/>
  <c r="M62" i="1"/>
  <c r="N62" i="1"/>
  <c r="I63" i="1"/>
  <c r="W58" i="1"/>
  <c r="U59" i="1"/>
  <c r="E59" i="1"/>
  <c r="J62" i="1" l="1"/>
  <c r="K62" i="1" s="1"/>
  <c r="F62" i="1" s="1"/>
  <c r="D58" i="1"/>
  <c r="L58" i="1" s="1"/>
  <c r="O58" i="1" s="1"/>
  <c r="P58" i="1" s="1"/>
  <c r="X58" i="1" s="1"/>
  <c r="B58" i="1" s="1"/>
  <c r="G57" i="1"/>
  <c r="W59" i="1"/>
  <c r="U60" i="1"/>
  <c r="I64" i="1"/>
  <c r="N63" i="1"/>
  <c r="M63" i="1"/>
  <c r="E60" i="1"/>
  <c r="J63" i="1" l="1"/>
  <c r="K63" i="1" s="1"/>
  <c r="F63" i="1" s="1"/>
  <c r="D59" i="1"/>
  <c r="L59" i="1" s="1"/>
  <c r="O59" i="1" s="1"/>
  <c r="P59" i="1" s="1"/>
  <c r="X59" i="1" s="1"/>
  <c r="B59" i="1" s="1"/>
  <c r="G58" i="1"/>
  <c r="I65" i="1"/>
  <c r="M64" i="1"/>
  <c r="N64" i="1"/>
  <c r="W60" i="1"/>
  <c r="U61" i="1"/>
  <c r="E61" i="1"/>
  <c r="J64" i="1" l="1"/>
  <c r="K64" i="1" s="1"/>
  <c r="F64" i="1" s="1"/>
  <c r="D60" i="1"/>
  <c r="L60" i="1" s="1"/>
  <c r="O60" i="1" s="1"/>
  <c r="P60" i="1" s="1"/>
  <c r="X60" i="1" s="1"/>
  <c r="B60" i="1" s="1"/>
  <c r="G59" i="1"/>
  <c r="E62" i="1"/>
  <c r="I66" i="1"/>
  <c r="M65" i="1"/>
  <c r="N65" i="1"/>
  <c r="W61" i="1"/>
  <c r="U62" i="1"/>
  <c r="J65" i="1" l="1"/>
  <c r="K65" i="1" s="1"/>
  <c r="F65" i="1" s="1"/>
  <c r="D61" i="1"/>
  <c r="L61" i="1" s="1"/>
  <c r="O61" i="1" s="1"/>
  <c r="P61" i="1" s="1"/>
  <c r="X61" i="1" s="1"/>
  <c r="G60" i="1"/>
  <c r="W62" i="1"/>
  <c r="U63" i="1"/>
  <c r="I67" i="1"/>
  <c r="M66" i="1"/>
  <c r="N66" i="1"/>
  <c r="E63" i="1"/>
  <c r="J66" i="1" l="1"/>
  <c r="K66" i="1" s="1"/>
  <c r="F66" i="1" s="1"/>
  <c r="D62" i="1"/>
  <c r="L62" i="1" s="1"/>
  <c r="O62" i="1" s="1"/>
  <c r="P62" i="1" s="1"/>
  <c r="X62" i="1" s="1"/>
  <c r="B62" i="1" s="1"/>
  <c r="G61" i="1"/>
  <c r="B61" i="1"/>
  <c r="W63" i="1"/>
  <c r="U64" i="1"/>
  <c r="J67" i="1"/>
  <c r="K67" i="1" s="1"/>
  <c r="I68" i="1"/>
  <c r="M67" i="1"/>
  <c r="E64" i="1"/>
  <c r="N67" i="1"/>
  <c r="G62" i="1" l="1"/>
  <c r="D63" i="1"/>
  <c r="L63" i="1" s="1"/>
  <c r="O63" i="1" s="1"/>
  <c r="P63" i="1" s="1"/>
  <c r="X63" i="1" s="1"/>
  <c r="M68" i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B63" i="1" l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G66" i="1" l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l="1"/>
  <c r="X67" i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G68" i="1" l="1"/>
  <c r="F72" i="1"/>
  <c r="J73" i="1"/>
  <c r="K73" i="1" s="1"/>
  <c r="I74" i="1"/>
  <c r="D69" i="1"/>
  <c r="L69" i="1" s="1"/>
  <c r="E70" i="1"/>
  <c r="X68" i="1"/>
  <c r="B68" i="1" s="1"/>
  <c r="W69" i="1"/>
  <c r="U70" i="1"/>
  <c r="M70" i="1" l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X69" i="1" l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B69" i="1" l="1"/>
  <c r="W72" i="1"/>
  <c r="U73" i="1"/>
  <c r="L71" i="1"/>
  <c r="O71" i="1" s="1"/>
  <c r="P71" i="1" s="1"/>
  <c r="G71" i="1"/>
  <c r="G72" i="1"/>
  <c r="L72" i="1"/>
  <c r="D73" i="1"/>
  <c r="I77" i="1"/>
  <c r="J76" i="1"/>
  <c r="K76" i="1" s="1"/>
  <c r="E75" i="1"/>
  <c r="F75" i="1"/>
  <c r="S71" i="1" l="1"/>
  <c r="M72" i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X71" i="1"/>
  <c r="B71" i="1" l="1"/>
  <c r="M73" i="1"/>
  <c r="M74" i="1" s="1"/>
  <c r="M75" i="1" s="1"/>
  <c r="M76" i="1" s="1"/>
  <c r="M77" i="1" s="1"/>
  <c r="M78" i="1" s="1"/>
  <c r="W74" i="1"/>
  <c r="U75" i="1"/>
  <c r="F77" i="1"/>
  <c r="E77" i="1"/>
  <c r="J78" i="1"/>
  <c r="K78" i="1" s="1"/>
  <c r="I79" i="1"/>
  <c r="G74" i="1"/>
  <c r="L74" i="1"/>
  <c r="D75" i="1"/>
  <c r="O72" i="1"/>
  <c r="P72" i="1" s="1"/>
  <c r="O73" i="1"/>
  <c r="P73" i="1" s="1"/>
  <c r="Y71" i="1"/>
  <c r="N74" i="1" l="1"/>
  <c r="N75" i="1" s="1"/>
  <c r="N76" i="1" s="1"/>
  <c r="N77" i="1" s="1"/>
  <c r="N78" i="1" s="1"/>
  <c r="N79" i="1" s="1"/>
  <c r="W75" i="1"/>
  <c r="U76" i="1"/>
  <c r="X73" i="1"/>
  <c r="S73" i="1"/>
  <c r="X72" i="1"/>
  <c r="S72" i="1"/>
  <c r="Y72" i="1" s="1"/>
  <c r="I80" i="1"/>
  <c r="J79" i="1"/>
  <c r="K79" i="1" s="1"/>
  <c r="E78" i="1"/>
  <c r="F78" i="1"/>
  <c r="M79" i="1"/>
  <c r="L75" i="1"/>
  <c r="G75" i="1"/>
  <c r="D76" i="1"/>
  <c r="D77" i="1" s="1"/>
  <c r="G77" i="1" s="1"/>
  <c r="O74" i="1" l="1"/>
  <c r="P74" i="1" s="1"/>
  <c r="X74" i="1" s="1"/>
  <c r="B74" i="1" s="1"/>
  <c r="O75" i="1"/>
  <c r="P75" i="1" s="1"/>
  <c r="X75" i="1" s="1"/>
  <c r="B75" i="1" s="1"/>
  <c r="B73" i="1"/>
  <c r="Y73" i="1"/>
  <c r="B72" i="1"/>
  <c r="W76" i="1"/>
  <c r="U77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X76" i="1" l="1"/>
  <c r="W77" i="1"/>
  <c r="X77" i="1" s="1"/>
  <c r="B77" i="1" s="1"/>
  <c r="U78" i="1"/>
  <c r="G78" i="1"/>
  <c r="I82" i="1"/>
  <c r="J81" i="1"/>
  <c r="K81" i="1" s="1"/>
  <c r="M81" i="1"/>
  <c r="N81" i="1"/>
  <c r="D79" i="1"/>
  <c r="G79" i="1" s="1"/>
  <c r="F80" i="1"/>
  <c r="E80" i="1"/>
  <c r="B76" i="1" l="1"/>
  <c r="W78" i="1"/>
  <c r="X78" i="1" s="1"/>
  <c r="B78" i="1" s="1"/>
  <c r="U79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W79" i="1" l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W80" i="1" l="1"/>
  <c r="X80" i="1" s="1"/>
  <c r="B80" i="1" s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W81" i="1" l="1"/>
  <c r="X81" i="1" s="1"/>
  <c r="B81" i="1" s="1"/>
  <c r="U82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W82" i="1" l="1"/>
  <c r="X82" i="1" s="1"/>
  <c r="B82" i="1" s="1"/>
  <c r="U83" i="1"/>
  <c r="D84" i="1"/>
  <c r="G84" i="1" s="1"/>
  <c r="J86" i="1"/>
  <c r="K86" i="1" s="1"/>
  <c r="M86" i="1"/>
  <c r="I87" i="1"/>
  <c r="N86" i="1"/>
  <c r="G83" i="1"/>
  <c r="F85" i="1"/>
  <c r="E85" i="1"/>
  <c r="W83" i="1" l="1"/>
  <c r="X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B83" i="1" l="1"/>
  <c r="W84" i="1"/>
  <c r="X84" i="1" s="1"/>
  <c r="B84" i="1" s="1"/>
  <c r="U85" i="1"/>
  <c r="M88" i="1"/>
  <c r="I89" i="1"/>
  <c r="J88" i="1"/>
  <c r="K88" i="1" s="1"/>
  <c r="N88" i="1"/>
  <c r="F87" i="1"/>
  <c r="E87" i="1"/>
  <c r="G85" i="1"/>
  <c r="D86" i="1"/>
  <c r="G86" i="1" s="1"/>
  <c r="W85" i="1" l="1"/>
  <c r="X85" i="1" s="1"/>
  <c r="B85" i="1" s="1"/>
  <c r="U86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G87" i="1" l="1"/>
  <c r="W86" i="1"/>
  <c r="X86" i="1" s="1"/>
  <c r="B86" i="1" s="1"/>
  <c r="U87" i="1"/>
  <c r="I91" i="1"/>
  <c r="J90" i="1"/>
  <c r="K90" i="1" s="1"/>
  <c r="M90" i="1"/>
  <c r="N90" i="1"/>
  <c r="F89" i="1"/>
  <c r="E89" i="1"/>
  <c r="D88" i="1"/>
  <c r="L88" i="1" s="1"/>
  <c r="O88" i="1" s="1"/>
  <c r="P88" i="1" s="1"/>
  <c r="W87" i="1" l="1"/>
  <c r="X87" i="1" s="1"/>
  <c r="B87" i="1" s="1"/>
  <c r="U88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W88" i="1" l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W89" i="1" l="1"/>
  <c r="X89" i="1" s="1"/>
  <c r="B89" i="1" s="1"/>
  <c r="U90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W90" i="1" l="1"/>
  <c r="X90" i="1" s="1"/>
  <c r="U91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B90" i="1" l="1"/>
  <c r="W91" i="1"/>
  <c r="X91" i="1" s="1"/>
  <c r="B91" i="1" s="1"/>
  <c r="U92" i="1"/>
  <c r="E94" i="1"/>
  <c r="F94" i="1"/>
  <c r="M95" i="1"/>
  <c r="I96" i="1"/>
  <c r="J95" i="1"/>
  <c r="K95" i="1" s="1"/>
  <c r="N95" i="1"/>
  <c r="D93" i="1"/>
  <c r="G93" i="1" s="1"/>
  <c r="G92" i="1"/>
  <c r="W92" i="1" l="1"/>
  <c r="X92" i="1" s="1"/>
  <c r="B92" i="1" s="1"/>
  <c r="U93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W93" i="1" l="1"/>
  <c r="X93" i="1" s="1"/>
  <c r="B93" i="1" s="1"/>
  <c r="U94" i="1"/>
  <c r="M97" i="1"/>
  <c r="D95" i="1"/>
  <c r="G95" i="1" s="1"/>
  <c r="G94" i="1"/>
  <c r="I98" i="1"/>
  <c r="J97" i="1"/>
  <c r="K97" i="1" s="1"/>
  <c r="N97" i="1"/>
  <c r="E96" i="1"/>
  <c r="F96" i="1"/>
  <c r="W94" i="1" l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W95" i="1" l="1"/>
  <c r="X95" i="1" s="1"/>
  <c r="B95" i="1" s="1"/>
  <c r="U96" i="1"/>
  <c r="J99" i="1"/>
  <c r="K99" i="1" s="1"/>
  <c r="I100" i="1"/>
  <c r="E98" i="1"/>
  <c r="F98" i="1"/>
  <c r="G96" i="1"/>
  <c r="D97" i="1"/>
  <c r="L97" i="1" s="1"/>
  <c r="O97" i="1" s="1"/>
  <c r="P97" i="1" s="1"/>
  <c r="W96" i="1" l="1"/>
  <c r="X96" i="1" s="1"/>
  <c r="B96" i="1" s="1"/>
  <c r="U97" i="1"/>
  <c r="D98" i="1"/>
  <c r="G98" i="1" s="1"/>
  <c r="J100" i="1"/>
  <c r="K100" i="1" s="1"/>
  <c r="I101" i="1"/>
  <c r="G97" i="1"/>
  <c r="F99" i="1"/>
  <c r="E99" i="1"/>
  <c r="W97" i="1" l="1"/>
  <c r="X97" i="1" s="1"/>
  <c r="B97" i="1" s="1"/>
  <c r="U98" i="1"/>
  <c r="L98" i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W98" i="1" l="1"/>
  <c r="X98" i="1" s="1"/>
  <c r="B98" i="1" s="1"/>
  <c r="U99" i="1"/>
  <c r="G99" i="1"/>
  <c r="M100" i="1"/>
  <c r="O99" i="1"/>
  <c r="P99" i="1" s="1"/>
  <c r="D100" i="1"/>
  <c r="L100" i="1" s="1"/>
  <c r="I103" i="1"/>
  <c r="J102" i="1"/>
  <c r="K102" i="1" s="1"/>
  <c r="F101" i="1"/>
  <c r="E101" i="1"/>
  <c r="W99" i="1" l="1"/>
  <c r="X99" i="1" s="1"/>
  <c r="U100" i="1"/>
  <c r="G100" i="1"/>
  <c r="M101" i="1"/>
  <c r="O100" i="1"/>
  <c r="P100" i="1" s="1"/>
  <c r="J103" i="1"/>
  <c r="K103" i="1" s="1"/>
  <c r="I104" i="1"/>
  <c r="D101" i="1"/>
  <c r="L101" i="1" s="1"/>
  <c r="E102" i="1"/>
  <c r="F102" i="1"/>
  <c r="B99" i="1" l="1"/>
  <c r="W100" i="1"/>
  <c r="X100" i="1" s="1"/>
  <c r="B100" i="1" s="1"/>
  <c r="U101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D102" i="1"/>
  <c r="G102" i="1" s="1"/>
  <c r="W101" i="1" l="1"/>
  <c r="X101" i="1" s="1"/>
  <c r="B101" i="1" s="1"/>
  <c r="U102" i="1"/>
  <c r="L102" i="1"/>
  <c r="O102" i="1" s="1"/>
  <c r="P102" i="1" s="1"/>
  <c r="S101" i="1"/>
  <c r="D103" i="1"/>
  <c r="L103" i="1" s="1"/>
  <c r="O103" i="1" s="1"/>
  <c r="P103" i="1" s="1"/>
  <c r="E104" i="1"/>
  <c r="F104" i="1"/>
  <c r="J105" i="1"/>
  <c r="K105" i="1" s="1"/>
  <c r="I106" i="1"/>
  <c r="M103" i="1"/>
  <c r="M104" i="1" s="1"/>
  <c r="W102" i="1" l="1"/>
  <c r="X102" i="1" s="1"/>
  <c r="B102" i="1" s="1"/>
  <c r="U103" i="1"/>
  <c r="Y101" i="1"/>
  <c r="G103" i="1"/>
  <c r="E105" i="1"/>
  <c r="F105" i="1"/>
  <c r="I107" i="1"/>
  <c r="J106" i="1"/>
  <c r="K106" i="1" s="1"/>
  <c r="D104" i="1"/>
  <c r="L104" i="1" s="1"/>
  <c r="W103" i="1" l="1"/>
  <c r="X103" i="1" s="1"/>
  <c r="B103" i="1" s="1"/>
  <c r="U104" i="1"/>
  <c r="M105" i="1"/>
  <c r="O104" i="1"/>
  <c r="P104" i="1" s="1"/>
  <c r="G104" i="1"/>
  <c r="E106" i="1"/>
  <c r="F106" i="1"/>
  <c r="I108" i="1"/>
  <c r="J107" i="1"/>
  <c r="K107" i="1" s="1"/>
  <c r="D105" i="1"/>
  <c r="G105" i="1" s="1"/>
  <c r="W104" i="1" l="1"/>
  <c r="X104" i="1" s="1"/>
  <c r="U105" i="1"/>
  <c r="S104" i="1"/>
  <c r="L105" i="1"/>
  <c r="J108" i="1"/>
  <c r="K108" i="1" s="1"/>
  <c r="I109" i="1"/>
  <c r="E107" i="1"/>
  <c r="F107" i="1"/>
  <c r="D106" i="1"/>
  <c r="G106" i="1" s="1"/>
  <c r="M106" i="1"/>
  <c r="M107" i="1" s="1"/>
  <c r="M108" i="1" s="1"/>
  <c r="N105" i="1"/>
  <c r="N106" i="1" s="1"/>
  <c r="N107" i="1" s="1"/>
  <c r="N108" i="1" s="1"/>
  <c r="W105" i="1" l="1"/>
  <c r="U106" i="1"/>
  <c r="M109" i="1"/>
  <c r="Y104" i="1"/>
  <c r="L106" i="1"/>
  <c r="O106" i="1" s="1"/>
  <c r="P106" i="1" s="1"/>
  <c r="O105" i="1"/>
  <c r="P105" i="1" s="1"/>
  <c r="D107" i="1"/>
  <c r="L107" i="1" s="1"/>
  <c r="O107" i="1" s="1"/>
  <c r="P107" i="1" s="1"/>
  <c r="B104" i="1"/>
  <c r="I110" i="1"/>
  <c r="J109" i="1"/>
  <c r="K109" i="1" s="1"/>
  <c r="N109" i="1"/>
  <c r="E108" i="1"/>
  <c r="F108" i="1"/>
  <c r="W106" i="1" l="1"/>
  <c r="X106" i="1" s="1"/>
  <c r="B106" i="1" s="1"/>
  <c r="U107" i="1"/>
  <c r="G107" i="1"/>
  <c r="X105" i="1"/>
  <c r="S105" i="1"/>
  <c r="Y105" i="1" s="1"/>
  <c r="E109" i="1"/>
  <c r="F109" i="1"/>
  <c r="I111" i="1"/>
  <c r="M110" i="1"/>
  <c r="J110" i="1"/>
  <c r="K110" i="1" s="1"/>
  <c r="N110" i="1"/>
  <c r="D108" i="1"/>
  <c r="G108" i="1" s="1"/>
  <c r="W107" i="1" l="1"/>
  <c r="X107" i="1" s="1"/>
  <c r="B107" i="1" s="1"/>
  <c r="U108" i="1"/>
  <c r="B105" i="1"/>
  <c r="E110" i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W108" i="1" l="1"/>
  <c r="X108" i="1" s="1"/>
  <c r="U109" i="1"/>
  <c r="L109" i="1"/>
  <c r="O109" i="1" s="1"/>
  <c r="P109" i="1" s="1"/>
  <c r="E111" i="1"/>
  <c r="F111" i="1"/>
  <c r="J112" i="1"/>
  <c r="K112" i="1" s="1"/>
  <c r="I113" i="1"/>
  <c r="M112" i="1"/>
  <c r="N112" i="1"/>
  <c r="D110" i="1"/>
  <c r="L110" i="1" s="1"/>
  <c r="O110" i="1" s="1"/>
  <c r="P110" i="1" s="1"/>
  <c r="W109" i="1" l="1"/>
  <c r="X109" i="1" s="1"/>
  <c r="B109" i="1" s="1"/>
  <c r="U110" i="1"/>
  <c r="B108" i="1"/>
  <c r="I114" i="1"/>
  <c r="M113" i="1"/>
  <c r="J113" i="1"/>
  <c r="K113" i="1" s="1"/>
  <c r="N113" i="1"/>
  <c r="E112" i="1"/>
  <c r="F112" i="1"/>
  <c r="G110" i="1"/>
  <c r="D111" i="1"/>
  <c r="L111" i="1" s="1"/>
  <c r="O111" i="1" s="1"/>
  <c r="P111" i="1" s="1"/>
  <c r="W110" i="1" l="1"/>
  <c r="X110" i="1" s="1"/>
  <c r="B110" i="1" s="1"/>
  <c r="U111" i="1"/>
  <c r="G111" i="1"/>
  <c r="D112" i="1"/>
  <c r="L112" i="1" s="1"/>
  <c r="O112" i="1" s="1"/>
  <c r="P112" i="1" s="1"/>
  <c r="E113" i="1"/>
  <c r="F113" i="1"/>
  <c r="I115" i="1"/>
  <c r="M114" i="1"/>
  <c r="J114" i="1"/>
  <c r="K114" i="1" s="1"/>
  <c r="N114" i="1"/>
  <c r="W111" i="1" l="1"/>
  <c r="X111" i="1" s="1"/>
  <c r="B111" i="1" s="1"/>
  <c r="U112" i="1"/>
  <c r="G112" i="1"/>
  <c r="I116" i="1"/>
  <c r="J115" i="1"/>
  <c r="K115" i="1" s="1"/>
  <c r="M115" i="1"/>
  <c r="N115" i="1"/>
  <c r="D113" i="1"/>
  <c r="L113" i="1" s="1"/>
  <c r="O113" i="1" s="1"/>
  <c r="P113" i="1" s="1"/>
  <c r="E114" i="1"/>
  <c r="F114" i="1"/>
  <c r="W112" i="1" l="1"/>
  <c r="X112" i="1" s="1"/>
  <c r="B112" i="1" s="1"/>
  <c r="U113" i="1"/>
  <c r="G113" i="1"/>
  <c r="D114" i="1"/>
  <c r="L114" i="1" s="1"/>
  <c r="O114" i="1" s="1"/>
  <c r="P114" i="1" s="1"/>
  <c r="E115" i="1"/>
  <c r="F115" i="1"/>
  <c r="I117" i="1"/>
  <c r="M116" i="1"/>
  <c r="J116" i="1"/>
  <c r="K116" i="1" s="1"/>
  <c r="N116" i="1"/>
  <c r="W113" i="1" l="1"/>
  <c r="X113" i="1" s="1"/>
  <c r="B113" i="1" s="1"/>
  <c r="U114" i="1"/>
  <c r="G114" i="1"/>
  <c r="D115" i="1"/>
  <c r="G115" i="1" s="1"/>
  <c r="I118" i="1"/>
  <c r="J117" i="1"/>
  <c r="K117" i="1" s="1"/>
  <c r="M117" i="1"/>
  <c r="N117" i="1"/>
  <c r="E116" i="1"/>
  <c r="F116" i="1"/>
  <c r="W114" i="1" l="1"/>
  <c r="X114" i="1" s="1"/>
  <c r="B114" i="1" s="1"/>
  <c r="U115" i="1"/>
  <c r="L115" i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E117" i="1"/>
  <c r="F117" i="1"/>
  <c r="W115" i="1" l="1"/>
  <c r="X115" i="1" s="1"/>
  <c r="U116" i="1"/>
  <c r="G116" i="1"/>
  <c r="D117" i="1"/>
  <c r="L117" i="1" s="1"/>
  <c r="O117" i="1" s="1"/>
  <c r="P117" i="1" s="1"/>
  <c r="J119" i="1"/>
  <c r="K119" i="1" s="1"/>
  <c r="I120" i="1"/>
  <c r="M119" i="1"/>
  <c r="N119" i="1"/>
  <c r="E118" i="1"/>
  <c r="F118" i="1"/>
  <c r="W116" i="1" l="1"/>
  <c r="X116" i="1" s="1"/>
  <c r="B116" i="1" s="1"/>
  <c r="U117" i="1"/>
  <c r="B115" i="1"/>
  <c r="G117" i="1"/>
  <c r="D118" i="1"/>
  <c r="L118" i="1" s="1"/>
  <c r="O118" i="1" s="1"/>
  <c r="P118" i="1" s="1"/>
  <c r="E119" i="1"/>
  <c r="F119" i="1"/>
  <c r="J120" i="1"/>
  <c r="K120" i="1" s="1"/>
  <c r="M120" i="1"/>
  <c r="I121" i="1"/>
  <c r="N120" i="1"/>
  <c r="W117" i="1" l="1"/>
  <c r="X117" i="1" s="1"/>
  <c r="B117" i="1" s="1"/>
  <c r="U118" i="1"/>
  <c r="G118" i="1"/>
  <c r="D119" i="1"/>
  <c r="G119" i="1" s="1"/>
  <c r="E120" i="1"/>
  <c r="F120" i="1"/>
  <c r="I122" i="1"/>
  <c r="J121" i="1"/>
  <c r="K121" i="1" s="1"/>
  <c r="M121" i="1"/>
  <c r="N121" i="1"/>
  <c r="W118" i="1" l="1"/>
  <c r="X118" i="1" s="1"/>
  <c r="B118" i="1" s="1"/>
  <c r="U119" i="1"/>
  <c r="L119" i="1"/>
  <c r="O119" i="1" s="1"/>
  <c r="P119" i="1" s="1"/>
  <c r="E121" i="1"/>
  <c r="F121" i="1"/>
  <c r="D120" i="1"/>
  <c r="G120" i="1" s="1"/>
  <c r="I123" i="1"/>
  <c r="J122" i="1"/>
  <c r="K122" i="1" s="1"/>
  <c r="M122" i="1"/>
  <c r="N122" i="1"/>
  <c r="W119" i="1" l="1"/>
  <c r="X119" i="1" s="1"/>
  <c r="U120" i="1"/>
  <c r="L120" i="1"/>
  <c r="O120" i="1" s="1"/>
  <c r="P120" i="1" s="1"/>
  <c r="E122" i="1"/>
  <c r="F122" i="1"/>
  <c r="J123" i="1"/>
  <c r="K123" i="1" s="1"/>
  <c r="M123" i="1"/>
  <c r="I124" i="1"/>
  <c r="N123" i="1"/>
  <c r="D121" i="1"/>
  <c r="L121" i="1" s="1"/>
  <c r="O121" i="1" s="1"/>
  <c r="P121" i="1" s="1"/>
  <c r="W120" i="1" l="1"/>
  <c r="X120" i="1" s="1"/>
  <c r="B120" i="1" s="1"/>
  <c r="U121" i="1"/>
  <c r="B119" i="1"/>
  <c r="E123" i="1"/>
  <c r="F123" i="1"/>
  <c r="I125" i="1"/>
  <c r="J124" i="1"/>
  <c r="K124" i="1" s="1"/>
  <c r="M124" i="1"/>
  <c r="N124" i="1"/>
  <c r="G121" i="1"/>
  <c r="D122" i="1"/>
  <c r="L122" i="1" s="1"/>
  <c r="O122" i="1" s="1"/>
  <c r="P122" i="1" s="1"/>
  <c r="W121" i="1" l="1"/>
  <c r="X121" i="1" s="1"/>
  <c r="B121" i="1" s="1"/>
  <c r="U122" i="1"/>
  <c r="G122" i="1"/>
  <c r="E124" i="1"/>
  <c r="F124" i="1"/>
  <c r="I126" i="1"/>
  <c r="J125" i="1"/>
  <c r="K125" i="1" s="1"/>
  <c r="M125" i="1"/>
  <c r="N125" i="1"/>
  <c r="D123" i="1"/>
  <c r="G123" i="1" s="1"/>
  <c r="W122" i="1" l="1"/>
  <c r="X122" i="1" s="1"/>
  <c r="B122" i="1" s="1"/>
  <c r="U123" i="1"/>
  <c r="E125" i="1"/>
  <c r="F125" i="1"/>
  <c r="I127" i="1"/>
  <c r="M126" i="1"/>
  <c r="J126" i="1"/>
  <c r="K126" i="1" s="1"/>
  <c r="N126" i="1"/>
  <c r="L123" i="1"/>
  <c r="O123" i="1" s="1"/>
  <c r="P123" i="1" s="1"/>
  <c r="D124" i="1"/>
  <c r="L124" i="1" s="1"/>
  <c r="O124" i="1" s="1"/>
  <c r="P124" i="1" s="1"/>
  <c r="W123" i="1" l="1"/>
  <c r="X123" i="1" s="1"/>
  <c r="B123" i="1" s="1"/>
  <c r="U124" i="1"/>
  <c r="G124" i="1"/>
  <c r="I128" i="1"/>
  <c r="J127" i="1"/>
  <c r="K127" i="1" s="1"/>
  <c r="M127" i="1"/>
  <c r="N127" i="1"/>
  <c r="E126" i="1"/>
  <c r="F126" i="1"/>
  <c r="D125" i="1"/>
  <c r="L125" i="1" s="1"/>
  <c r="O125" i="1" s="1"/>
  <c r="P125" i="1" s="1"/>
  <c r="M128" i="1" l="1"/>
  <c r="W124" i="1"/>
  <c r="X124" i="1" s="1"/>
  <c r="B124" i="1" s="1"/>
  <c r="U125" i="1"/>
  <c r="E127" i="1"/>
  <c r="F127" i="1"/>
  <c r="D126" i="1"/>
  <c r="L126" i="1" s="1"/>
  <c r="O126" i="1" s="1"/>
  <c r="P126" i="1" s="1"/>
  <c r="G125" i="1"/>
  <c r="I129" i="1"/>
  <c r="J128" i="1"/>
  <c r="K128" i="1" s="1"/>
  <c r="N128" i="1"/>
  <c r="M129" i="1" l="1"/>
  <c r="W125" i="1"/>
  <c r="X125" i="1" s="1"/>
  <c r="B125" i="1" s="1"/>
  <c r="U126" i="1"/>
  <c r="G126" i="1"/>
  <c r="E128" i="1"/>
  <c r="F128" i="1"/>
  <c r="J129" i="1"/>
  <c r="K129" i="1" s="1"/>
  <c r="I130" i="1"/>
  <c r="N129" i="1"/>
  <c r="D127" i="1"/>
  <c r="G127" i="1" s="1"/>
  <c r="W126" i="1" l="1"/>
  <c r="X126" i="1" s="1"/>
  <c r="B126" i="1" s="1"/>
  <c r="U127" i="1"/>
  <c r="L127" i="1"/>
  <c r="O127" i="1" s="1"/>
  <c r="P127" i="1" s="1"/>
  <c r="E129" i="1"/>
  <c r="F129" i="1"/>
  <c r="J130" i="1"/>
  <c r="K130" i="1" s="1"/>
  <c r="I131" i="1"/>
  <c r="D128" i="1"/>
  <c r="G128" i="1" s="1"/>
  <c r="W127" i="1" l="1"/>
  <c r="X127" i="1" s="1"/>
  <c r="U128" i="1"/>
  <c r="E130" i="1"/>
  <c r="F130" i="1"/>
  <c r="L128" i="1"/>
  <c r="O128" i="1" s="1"/>
  <c r="P128" i="1" s="1"/>
  <c r="I132" i="1"/>
  <c r="J131" i="1"/>
  <c r="K131" i="1" s="1"/>
  <c r="D129" i="1"/>
  <c r="G129" i="1" s="1"/>
  <c r="W128" i="1" l="1"/>
  <c r="X128" i="1" s="1"/>
  <c r="B128" i="1" s="1"/>
  <c r="U129" i="1"/>
  <c r="B127" i="1"/>
  <c r="I133" i="1"/>
  <c r="J132" i="1"/>
  <c r="K132" i="1" s="1"/>
  <c r="E131" i="1"/>
  <c r="F131" i="1"/>
  <c r="L129" i="1"/>
  <c r="D130" i="1"/>
  <c r="L130" i="1" s="1"/>
  <c r="W129" i="1" l="1"/>
  <c r="U130" i="1"/>
  <c r="D131" i="1"/>
  <c r="L131" i="1" s="1"/>
  <c r="M130" i="1"/>
  <c r="O129" i="1"/>
  <c r="P129" i="1" s="1"/>
  <c r="E132" i="1"/>
  <c r="F132" i="1"/>
  <c r="G130" i="1"/>
  <c r="J133" i="1"/>
  <c r="K133" i="1" s="1"/>
  <c r="I134" i="1"/>
  <c r="W130" i="1" l="1"/>
  <c r="U131" i="1"/>
  <c r="X129" i="1"/>
  <c r="U133" i="1"/>
  <c r="W133" i="1" s="1"/>
  <c r="G131" i="1"/>
  <c r="M131" i="1"/>
  <c r="M132" i="1" s="1"/>
  <c r="N130" i="1"/>
  <c r="D132" i="1"/>
  <c r="G132" i="1" s="1"/>
  <c r="J134" i="1"/>
  <c r="K134" i="1" s="1"/>
  <c r="I135" i="1"/>
  <c r="E133" i="1"/>
  <c r="F133" i="1"/>
  <c r="W131" i="1" l="1"/>
  <c r="U132" i="1"/>
  <c r="W132" i="1" s="1"/>
  <c r="B129" i="1"/>
  <c r="L132" i="1"/>
  <c r="M133" i="1" s="1"/>
  <c r="N131" i="1"/>
  <c r="O130" i="1"/>
  <c r="P130" i="1" s="1"/>
  <c r="X130" i="1" s="1"/>
  <c r="J135" i="1"/>
  <c r="K135" i="1" s="1"/>
  <c r="I136" i="1"/>
  <c r="D133" i="1"/>
  <c r="G133" i="1" s="1"/>
  <c r="U134" i="1"/>
  <c r="W134" i="1" s="1"/>
  <c r="F134" i="1"/>
  <c r="E134" i="1"/>
  <c r="B130" i="1" l="1"/>
  <c r="Y130" i="1"/>
  <c r="N132" i="1"/>
  <c r="O132" i="1" s="1"/>
  <c r="P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S132" i="1" l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O135" i="1" l="1"/>
  <c r="P135" i="1" s="1"/>
  <c r="X135" i="1" s="1"/>
  <c r="B135" i="1" s="1"/>
  <c r="Y132" i="1"/>
  <c r="B132" i="1"/>
  <c r="G135" i="1"/>
  <c r="O133" i="1"/>
  <c r="P133" i="1" s="1"/>
  <c r="O134" i="1"/>
  <c r="P134" i="1" s="1"/>
  <c r="X134" i="1" s="1"/>
  <c r="B134" i="1" s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X133" i="1" l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B133" i="1" l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L138" i="1" l="1"/>
  <c r="O138" i="1" s="1"/>
  <c r="P138" i="1" s="1"/>
  <c r="X138" i="1" s="1"/>
  <c r="B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D140" i="1" l="1"/>
  <c r="L140" i="1" s="1"/>
  <c r="O140" i="1" s="1"/>
  <c r="P140" i="1" s="1"/>
  <c r="X140" i="1" s="1"/>
  <c r="B140" i="1" s="1"/>
  <c r="L139" i="1"/>
  <c r="O139" i="1" s="1"/>
  <c r="P139" i="1" s="1"/>
  <c r="I143" i="1"/>
  <c r="M142" i="1"/>
  <c r="J142" i="1"/>
  <c r="K142" i="1" s="1"/>
  <c r="N142" i="1"/>
  <c r="U141" i="1"/>
  <c r="W141" i="1" s="1"/>
  <c r="F141" i="1"/>
  <c r="E141" i="1"/>
  <c r="X139" i="1" l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s="1"/>
  <c r="B141" i="1" s="1"/>
  <c r="B139" i="1" l="1"/>
  <c r="G141" i="1"/>
  <c r="J144" i="1"/>
  <c r="K144" i="1" s="1"/>
  <c r="I145" i="1"/>
  <c r="M144" i="1"/>
  <c r="N144" i="1"/>
  <c r="U143" i="1"/>
  <c r="W143" i="1" s="1"/>
  <c r="F143" i="1"/>
  <c r="E143" i="1"/>
  <c r="D142" i="1"/>
  <c r="G142" i="1" s="1"/>
  <c r="L142" i="1" l="1"/>
  <c r="O142" i="1" s="1"/>
  <c r="P142" i="1" s="1"/>
  <c r="D143" i="1"/>
  <c r="L143" i="1" s="1"/>
  <c r="O143" i="1" s="1"/>
  <c r="P143" i="1" s="1"/>
  <c r="X143" i="1" s="1"/>
  <c r="B143" i="1" s="1"/>
  <c r="M145" i="1"/>
  <c r="J145" i="1"/>
  <c r="K145" i="1" s="1"/>
  <c r="I146" i="1"/>
  <c r="N145" i="1"/>
  <c r="E144" i="1"/>
  <c r="F144" i="1"/>
  <c r="U144" i="1"/>
  <c r="W144" i="1" s="1"/>
  <c r="X142" i="1" l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2" i="1" l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L145" i="1" l="1"/>
  <c r="O145" i="1" s="1"/>
  <c r="P145" i="1" s="1"/>
  <c r="X145" i="1" s="1"/>
  <c r="B145" i="1" s="1"/>
  <c r="D146" i="1"/>
  <c r="L146" i="1" s="1"/>
  <c r="O146" i="1" s="1"/>
  <c r="P146" i="1" s="1"/>
  <c r="I149" i="1"/>
  <c r="M148" i="1"/>
  <c r="J148" i="1"/>
  <c r="K148" i="1" s="1"/>
  <c r="N148" i="1"/>
  <c r="U147" i="1"/>
  <c r="W147" i="1" s="1"/>
  <c r="E147" i="1"/>
  <c r="F147" i="1"/>
  <c r="X146" i="1" l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B146" i="1" l="1"/>
  <c r="F149" i="1"/>
  <c r="U149" i="1"/>
  <c r="W149" i="1" s="1"/>
  <c r="E149" i="1"/>
  <c r="D148" i="1"/>
  <c r="L148" i="1" s="1"/>
  <c r="O148" i="1" s="1"/>
  <c r="P148" i="1" s="1"/>
  <c r="X148" i="1" s="1"/>
  <c r="B148" i="1" s="1"/>
  <c r="G147" i="1"/>
  <c r="M150" i="1"/>
  <c r="J150" i="1"/>
  <c r="K150" i="1" s="1"/>
  <c r="I151" i="1"/>
  <c r="N150" i="1"/>
  <c r="G148" i="1" l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G149" i="1" l="1"/>
  <c r="F151" i="1"/>
  <c r="U151" i="1"/>
  <c r="W151" i="1" s="1"/>
  <c r="E151" i="1"/>
  <c r="D150" i="1"/>
  <c r="L150" i="1" s="1"/>
  <c r="O150" i="1" s="1"/>
  <c r="P150" i="1" s="1"/>
  <c r="X150" i="1" s="1"/>
  <c r="B150" i="1" s="1"/>
  <c r="M152" i="1"/>
  <c r="J152" i="1"/>
  <c r="K152" i="1" s="1"/>
  <c r="I153" i="1"/>
  <c r="N152" i="1"/>
  <c r="G150" i="1" l="1"/>
  <c r="F152" i="1"/>
  <c r="E152" i="1"/>
  <c r="U152" i="1"/>
  <c r="W152" i="1" s="1"/>
  <c r="D151" i="1"/>
  <c r="G151" i="1" s="1"/>
  <c r="M153" i="1"/>
  <c r="J153" i="1"/>
  <c r="K153" i="1" s="1"/>
  <c r="I154" i="1"/>
  <c r="N153" i="1"/>
  <c r="L151" i="1" l="1"/>
  <c r="O151" i="1" s="1"/>
  <c r="P151" i="1" s="1"/>
  <c r="X151" i="1" s="1"/>
  <c r="B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G152" i="1" l="1"/>
  <c r="J155" i="1"/>
  <c r="K155" i="1" s="1"/>
  <c r="M155" i="1"/>
  <c r="I156" i="1"/>
  <c r="N155" i="1"/>
  <c r="D153" i="1"/>
  <c r="G153" i="1" s="1"/>
  <c r="E154" i="1"/>
  <c r="U154" i="1"/>
  <c r="W154" i="1" s="1"/>
  <c r="F154" i="1"/>
  <c r="L153" i="1" l="1"/>
  <c r="O153" i="1" s="1"/>
  <c r="P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B153" i="1" l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P156" i="1" s="1"/>
  <c r="X156" i="1" s="1"/>
  <c r="B156" i="1" s="1"/>
  <c r="M159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X157" i="1" l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7" i="1" l="1"/>
  <c r="G158" i="1"/>
  <c r="D159" i="1"/>
  <c r="L159" i="1" s="1"/>
  <c r="U160" i="1"/>
  <c r="W160" i="1" s="1"/>
  <c r="E160" i="1"/>
  <c r="F160" i="1"/>
  <c r="I162" i="1"/>
  <c r="J161" i="1"/>
  <c r="K161" i="1" s="1"/>
  <c r="G159" i="1" l="1"/>
  <c r="O159" i="1"/>
  <c r="P159" i="1" s="1"/>
  <c r="X159" i="1" s="1"/>
  <c r="B159" i="1" s="1"/>
  <c r="M160" i="1"/>
  <c r="N160" i="1" s="1"/>
  <c r="E161" i="1"/>
  <c r="U161" i="1"/>
  <c r="W161" i="1" s="1"/>
  <c r="F161" i="1"/>
  <c r="J162" i="1"/>
  <c r="K162" i="1" s="1"/>
  <c r="I163" i="1"/>
  <c r="D160" i="1"/>
  <c r="G160" i="1" s="1"/>
  <c r="U162" i="1" l="1"/>
  <c r="W162" i="1" s="1"/>
  <c r="L160" i="1"/>
  <c r="O160" i="1" s="1"/>
  <c r="P160" i="1" s="1"/>
  <c r="J163" i="1"/>
  <c r="K163" i="1" s="1"/>
  <c r="I164" i="1"/>
  <c r="F162" i="1"/>
  <c r="E162" i="1"/>
  <c r="D161" i="1"/>
  <c r="G161" i="1" s="1"/>
  <c r="X160" i="1" l="1"/>
  <c r="B160" i="1" s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L162" i="1" l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S161" i="1" l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B161" i="1" l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G165" i="1" l="1"/>
  <c r="X162" i="1"/>
  <c r="B162" i="1" s="1"/>
  <c r="S162" i="1"/>
  <c r="Y162" i="1" s="1"/>
  <c r="D166" i="1"/>
  <c r="L166" i="1" s="1"/>
  <c r="N164" i="1"/>
  <c r="O163" i="1"/>
  <c r="P163" i="1" s="1"/>
  <c r="J168" i="1"/>
  <c r="K168" i="1" s="1"/>
  <c r="I169" i="1"/>
  <c r="F167" i="1"/>
  <c r="E167" i="1"/>
  <c r="U167" i="1"/>
  <c r="W167" i="1" s="1"/>
  <c r="M168" i="1"/>
  <c r="X163" i="1" l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X164" i="1" l="1"/>
  <c r="S164" i="1"/>
  <c r="B163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B164" i="1" l="1"/>
  <c r="Y164" i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E171" i="1" l="1"/>
  <c r="U171" i="1"/>
  <c r="W171" i="1" s="1"/>
  <c r="F171" i="1"/>
  <c r="N168" i="1"/>
  <c r="O167" i="1"/>
  <c r="P167" i="1" s="1"/>
  <c r="I173" i="1"/>
  <c r="J172" i="1"/>
  <c r="K172" i="1" s="1"/>
  <c r="M172" i="1"/>
  <c r="G169" i="1"/>
  <c r="D170" i="1"/>
  <c r="L170" i="1" s="1"/>
  <c r="X167" i="1" l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B167" i="1" l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L172" i="1" l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L173" i="1" l="1"/>
  <c r="U175" i="1"/>
  <c r="W175" i="1" s="1"/>
  <c r="F175" i="1"/>
  <c r="E175" i="1"/>
  <c r="D174" i="1"/>
  <c r="G174" i="1" s="1"/>
  <c r="N172" i="1"/>
  <c r="O171" i="1"/>
  <c r="P171" i="1" s="1"/>
  <c r="X171" i="1" s="1"/>
  <c r="B171" i="1" s="1"/>
  <c r="J176" i="1"/>
  <c r="K176" i="1" s="1"/>
  <c r="M176" i="1"/>
  <c r="I177" i="1"/>
  <c r="L174" i="1" l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L175" i="1" l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G176" i="1" l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l="1"/>
  <c r="G177" i="1"/>
  <c r="M180" i="1"/>
  <c r="I181" i="1"/>
  <c r="J180" i="1"/>
  <c r="K180" i="1" s="1"/>
  <c r="N176" i="1"/>
  <c r="O175" i="1"/>
  <c r="P175" i="1" s="1"/>
  <c r="X175" i="1" s="1"/>
  <c r="B175" i="1" s="1"/>
  <c r="D178" i="1"/>
  <c r="G178" i="1" s="1"/>
  <c r="F179" i="1"/>
  <c r="E179" i="1"/>
  <c r="U179" i="1"/>
  <c r="W179" i="1" s="1"/>
  <c r="B174" i="1" l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G179" i="1" l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O179" i="1" l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X178" i="1" s="1"/>
  <c r="B178" i="1" s="1"/>
  <c r="L181" i="1" l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D183" i="1" l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L183" i="1" l="1"/>
  <c r="O183" i="1" s="1"/>
  <c r="P183" i="1" s="1"/>
  <c r="X183" i="1" s="1"/>
  <c r="B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L184" i="1" l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L185" i="1" l="1"/>
  <c r="O185" i="1" s="1"/>
  <c r="P185" i="1" s="1"/>
  <c r="X185" i="1" s="1"/>
  <c r="B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U188" i="1" l="1"/>
  <c r="W188" i="1" s="1"/>
  <c r="F188" i="1"/>
  <c r="E188" i="1"/>
  <c r="I190" i="1"/>
  <c r="J189" i="1"/>
  <c r="K189" i="1" s="1"/>
  <c r="N189" i="1"/>
  <c r="M189" i="1"/>
  <c r="G186" i="1"/>
  <c r="D187" i="1"/>
  <c r="G187" i="1" s="1"/>
  <c r="M190" i="1" l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L187" i="1"/>
  <c r="O187" i="1" s="1"/>
  <c r="P187" i="1" s="1"/>
  <c r="X187" i="1" s="1"/>
  <c r="B187" i="1" s="1"/>
  <c r="X188" i="1" l="1"/>
  <c r="G188" i="1"/>
  <c r="U190" i="1"/>
  <c r="W190" i="1" s="1"/>
  <c r="F190" i="1"/>
  <c r="E190" i="1"/>
  <c r="J191" i="1"/>
  <c r="K191" i="1" s="1"/>
  <c r="I192" i="1"/>
  <c r="D189" i="1"/>
  <c r="G189" i="1" s="1"/>
  <c r="B188" i="1" l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X189" i="1" l="1"/>
  <c r="U192" i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B189" i="1" l="1"/>
  <c r="G191" i="1"/>
  <c r="O190" i="1"/>
  <c r="P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X190" i="1" l="1"/>
  <c r="M193" i="1"/>
  <c r="N193" i="1" s="1"/>
  <c r="N194" i="1" s="1"/>
  <c r="N195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B190" i="1" l="1"/>
  <c r="L193" i="1"/>
  <c r="O193" i="1" s="1"/>
  <c r="P193" i="1" s="1"/>
  <c r="X193" i="1" s="1"/>
  <c r="B193" i="1" s="1"/>
  <c r="X192" i="1"/>
  <c r="B192" i="1" s="1"/>
  <c r="S192" i="1"/>
  <c r="Y191" i="1"/>
  <c r="J196" i="1"/>
  <c r="K196" i="1" s="1"/>
  <c r="I197" i="1"/>
  <c r="N196" i="1"/>
  <c r="M194" i="1"/>
  <c r="D194" i="1"/>
  <c r="G194" i="1" s="1"/>
  <c r="B191" i="1"/>
  <c r="U195" i="1"/>
  <c r="W195" i="1" s="1"/>
  <c r="F195" i="1"/>
  <c r="E195" i="1"/>
  <c r="Y192" i="1" l="1"/>
  <c r="L194" i="1"/>
  <c r="O194" i="1" s="1"/>
  <c r="P194" i="1" s="1"/>
  <c r="X194" i="1" s="1"/>
  <c r="B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F197" i="1" l="1"/>
  <c r="U197" i="1"/>
  <c r="W197" i="1" s="1"/>
  <c r="E197" i="1"/>
  <c r="L195" i="1"/>
  <c r="O195" i="1" s="1"/>
  <c r="P195" i="1" s="1"/>
  <c r="J198" i="1"/>
  <c r="K198" i="1" s="1"/>
  <c r="I199" i="1"/>
  <c r="M198" i="1"/>
  <c r="N198" i="1"/>
  <c r="D196" i="1"/>
  <c r="G196" i="1" s="1"/>
  <c r="X195" i="1" l="1"/>
  <c r="L196" i="1"/>
  <c r="O196" i="1" s="1"/>
  <c r="P196" i="1" s="1"/>
  <c r="X196" i="1" s="1"/>
  <c r="B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B195" i="1" l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L198" i="1" l="1"/>
  <c r="O198" i="1" s="1"/>
  <c r="P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X199" i="1" s="1"/>
  <c r="B199" i="1" s="1"/>
  <c r="X198" i="1" l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8" i="1" l="1"/>
  <c r="L200" i="1"/>
  <c r="O200" i="1" s="1"/>
  <c r="P200" i="1" s="1"/>
  <c r="X200" i="1" s="1"/>
  <c r="B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L201" i="1" l="1"/>
  <c r="O201" i="1" s="1"/>
  <c r="P201" i="1" s="1"/>
  <c r="X201" i="1" s="1"/>
  <c r="B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l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B202" i="1" l="1"/>
  <c r="G203" i="1"/>
  <c r="D204" i="1"/>
  <c r="L204" i="1" s="1"/>
  <c r="O204" i="1" s="1"/>
  <c r="P204" i="1" s="1"/>
  <c r="X204" i="1" s="1"/>
  <c r="B204" i="1" s="1"/>
  <c r="J206" i="1"/>
  <c r="K206" i="1" s="1"/>
  <c r="I207" i="1"/>
  <c r="M206" i="1"/>
  <c r="N206" i="1"/>
  <c r="F205" i="1"/>
  <c r="E205" i="1"/>
  <c r="U205" i="1"/>
  <c r="W205" i="1" s="1"/>
  <c r="G204" i="1" l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D206" i="1" l="1"/>
  <c r="G206" i="1" s="1"/>
  <c r="F207" i="1"/>
  <c r="U207" i="1"/>
  <c r="W207" i="1" s="1"/>
  <c r="E207" i="1"/>
  <c r="G205" i="1"/>
  <c r="I209" i="1"/>
  <c r="M208" i="1"/>
  <c r="J208" i="1"/>
  <c r="K208" i="1" s="1"/>
  <c r="N208" i="1"/>
  <c r="L206" i="1" l="1"/>
  <c r="O206" i="1" s="1"/>
  <c r="P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X206" i="1" l="1"/>
  <c r="L207" i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B206" i="1" l="1"/>
  <c r="M211" i="1"/>
  <c r="I212" i="1"/>
  <c r="J211" i="1"/>
  <c r="K211" i="1" s="1"/>
  <c r="N211" i="1"/>
  <c r="D209" i="1"/>
  <c r="L209" i="1" s="1"/>
  <c r="O209" i="1" s="1"/>
  <c r="P209" i="1" s="1"/>
  <c r="F210" i="1"/>
  <c r="U210" i="1"/>
  <c r="W210" i="1" s="1"/>
  <c r="E210" i="1"/>
  <c r="G208" i="1"/>
  <c r="X209" i="1" l="1"/>
  <c r="G209" i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B209" i="1" l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s="1"/>
  <c r="D212" i="1" l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G212" i="1" l="1"/>
  <c r="D213" i="1"/>
  <c r="L213" i="1" s="1"/>
  <c r="O213" i="1" s="1"/>
  <c r="P213" i="1" s="1"/>
  <c r="X213" i="1" s="1"/>
  <c r="B213" i="1" s="1"/>
  <c r="F214" i="1"/>
  <c r="E214" i="1"/>
  <c r="U214" i="1"/>
  <c r="W214" i="1" s="1"/>
  <c r="J215" i="1"/>
  <c r="K215" i="1" s="1"/>
  <c r="M215" i="1"/>
  <c r="I216" i="1"/>
  <c r="N215" i="1"/>
  <c r="G213" i="1" l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G214" i="1" l="1"/>
  <c r="F216" i="1"/>
  <c r="U216" i="1"/>
  <c r="W216" i="1" s="1"/>
  <c r="E216" i="1"/>
  <c r="D215" i="1"/>
  <c r="G215" i="1" s="1"/>
  <c r="I218" i="1"/>
  <c r="M217" i="1"/>
  <c r="J217" i="1"/>
  <c r="K217" i="1" s="1"/>
  <c r="N217" i="1"/>
  <c r="L215" i="1" l="1"/>
  <c r="O215" i="1" s="1"/>
  <c r="P215" i="1" s="1"/>
  <c r="X215" i="1" s="1"/>
  <c r="B215" i="1" s="1"/>
  <c r="J218" i="1"/>
  <c r="K218" i="1" s="1"/>
  <c r="M218" i="1"/>
  <c r="I219" i="1"/>
  <c r="N218" i="1"/>
  <c r="D216" i="1"/>
  <c r="L216" i="1" s="1"/>
  <c r="O216" i="1" s="1"/>
  <c r="P216" i="1" s="1"/>
  <c r="F217" i="1"/>
  <c r="U217" i="1"/>
  <c r="W217" i="1" s="1"/>
  <c r="E217" i="1"/>
  <c r="X216" i="1" l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B216" i="1" l="1"/>
  <c r="M220" i="1"/>
  <c r="G217" i="1"/>
  <c r="D218" i="1"/>
  <c r="L218" i="1" s="1"/>
  <c r="O218" i="1" s="1"/>
  <c r="P218" i="1" s="1"/>
  <c r="X218" i="1" s="1"/>
  <c r="B218" i="1" s="1"/>
  <c r="J220" i="1"/>
  <c r="K220" i="1" s="1"/>
  <c r="I221" i="1"/>
  <c r="N220" i="1"/>
  <c r="F219" i="1"/>
  <c r="E219" i="1"/>
  <c r="U219" i="1"/>
  <c r="W219" i="1" s="1"/>
  <c r="G218" i="1" l="1"/>
  <c r="F220" i="1"/>
  <c r="U220" i="1"/>
  <c r="W220" i="1" s="1"/>
  <c r="E220" i="1"/>
  <c r="I222" i="1"/>
  <c r="J221" i="1"/>
  <c r="K221" i="1" s="1"/>
  <c r="D219" i="1"/>
  <c r="G219" i="1" s="1"/>
  <c r="J222" i="1" l="1"/>
  <c r="K222" i="1" s="1"/>
  <c r="I223" i="1"/>
  <c r="L219" i="1"/>
  <c r="O219" i="1" s="1"/>
  <c r="P219" i="1" s="1"/>
  <c r="F221" i="1"/>
  <c r="E221" i="1"/>
  <c r="U221" i="1"/>
  <c r="W221" i="1" s="1"/>
  <c r="D220" i="1"/>
  <c r="G220" i="1" s="1"/>
  <c r="X219" i="1" l="1"/>
  <c r="L220" i="1"/>
  <c r="D221" i="1"/>
  <c r="L221" i="1" s="1"/>
  <c r="I224" i="1"/>
  <c r="J223" i="1"/>
  <c r="K223" i="1" s="1"/>
  <c r="F222" i="1"/>
  <c r="U222" i="1"/>
  <c r="W222" i="1" s="1"/>
  <c r="E222" i="1"/>
  <c r="B219" i="1" l="1"/>
  <c r="G221" i="1"/>
  <c r="O220" i="1"/>
  <c r="P220" i="1" s="1"/>
  <c r="M221" i="1"/>
  <c r="N221" i="1" s="1"/>
  <c r="F223" i="1"/>
  <c r="U223" i="1"/>
  <c r="W223" i="1" s="1"/>
  <c r="E223" i="1"/>
  <c r="I225" i="1"/>
  <c r="J224" i="1"/>
  <c r="K224" i="1" s="1"/>
  <c r="D222" i="1"/>
  <c r="G222" i="1" s="1"/>
  <c r="U224" i="1" l="1"/>
  <c r="W224" i="1" s="1"/>
  <c r="X220" i="1"/>
  <c r="O221" i="1"/>
  <c r="P221" i="1" s="1"/>
  <c r="X221" i="1" s="1"/>
  <c r="M222" i="1"/>
  <c r="N222" i="1" s="1"/>
  <c r="L222" i="1"/>
  <c r="F224" i="1"/>
  <c r="E224" i="1"/>
  <c r="D223" i="1"/>
  <c r="G223" i="1" s="1"/>
  <c r="J225" i="1"/>
  <c r="K225" i="1" s="1"/>
  <c r="I226" i="1"/>
  <c r="B220" i="1" l="1"/>
  <c r="B221" i="1"/>
  <c r="Y221" i="1"/>
  <c r="O222" i="1"/>
  <c r="P222" i="1" s="1"/>
  <c r="X222" i="1" s="1"/>
  <c r="B222" i="1" s="1"/>
  <c r="M223" i="1"/>
  <c r="N223" i="1" s="1"/>
  <c r="L223" i="1"/>
  <c r="J226" i="1"/>
  <c r="K226" i="1" s="1"/>
  <c r="I227" i="1"/>
  <c r="E225" i="1"/>
  <c r="F225" i="1"/>
  <c r="U225" i="1"/>
  <c r="W225" i="1" s="1"/>
  <c r="D224" i="1"/>
  <c r="G224" i="1" s="1"/>
  <c r="S222" i="1" l="1"/>
  <c r="Y222" i="1" s="1"/>
  <c r="O223" i="1"/>
  <c r="P223" i="1" s="1"/>
  <c r="X223" i="1" s="1"/>
  <c r="S223" i="1"/>
  <c r="M224" i="1"/>
  <c r="N224" i="1" s="1"/>
  <c r="N225" i="1" s="1"/>
  <c r="N226" i="1" s="1"/>
  <c r="N227" i="1" s="1"/>
  <c r="D225" i="1"/>
  <c r="L225" i="1" s="1"/>
  <c r="L224" i="1"/>
  <c r="I228" i="1"/>
  <c r="J227" i="1"/>
  <c r="K227" i="1" s="1"/>
  <c r="U226" i="1"/>
  <c r="W226" i="1" s="1"/>
  <c r="E226" i="1"/>
  <c r="F226" i="1"/>
  <c r="O225" i="1" l="1"/>
  <c r="P225" i="1" s="1"/>
  <c r="X225" i="1" s="1"/>
  <c r="B225" i="1" s="1"/>
  <c r="G225" i="1"/>
  <c r="Y223" i="1"/>
  <c r="I229" i="1"/>
  <c r="J228" i="1"/>
  <c r="K228" i="1" s="1"/>
  <c r="N228" i="1"/>
  <c r="B223" i="1"/>
  <c r="M225" i="1"/>
  <c r="M226" i="1" s="1"/>
  <c r="M227" i="1" s="1"/>
  <c r="O224" i="1"/>
  <c r="P224" i="1" s="1"/>
  <c r="D226" i="1"/>
  <c r="G226" i="1" s="1"/>
  <c r="E227" i="1"/>
  <c r="F227" i="1"/>
  <c r="U227" i="1"/>
  <c r="W227" i="1" s="1"/>
  <c r="X224" i="1" l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B224" i="1" l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J231" i="1" l="1"/>
  <c r="K231" i="1" s="1"/>
  <c r="I232" i="1"/>
  <c r="N231" i="1"/>
  <c r="E230" i="1"/>
  <c r="U230" i="1"/>
  <c r="W230" i="1" s="1"/>
  <c r="F230" i="1"/>
  <c r="L228" i="1"/>
  <c r="O228" i="1" s="1"/>
  <c r="P228" i="1" s="1"/>
  <c r="X228" i="1" s="1"/>
  <c r="B228" i="1" s="1"/>
  <c r="D229" i="1"/>
  <c r="G229" i="1" s="1"/>
  <c r="X227" i="1"/>
  <c r="M231" i="1"/>
  <c r="M232" i="1" l="1"/>
  <c r="B227" i="1"/>
  <c r="L229" i="1"/>
  <c r="O229" i="1" s="1"/>
  <c r="P229" i="1" s="1"/>
  <c r="X229" i="1" s="1"/>
  <c r="B229" i="1" s="1"/>
  <c r="D230" i="1"/>
  <c r="L230" i="1" s="1"/>
  <c r="O230" i="1" s="1"/>
  <c r="P230" i="1" s="1"/>
  <c r="J232" i="1"/>
  <c r="K232" i="1" s="1"/>
  <c r="I233" i="1"/>
  <c r="N232" i="1"/>
  <c r="E231" i="1"/>
  <c r="F231" i="1"/>
  <c r="U231" i="1"/>
  <c r="W231" i="1" s="1"/>
  <c r="X230" i="1" l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B230" i="1" l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B232" i="1" s="1"/>
  <c r="E233" i="1"/>
  <c r="U233" i="1"/>
  <c r="W233" i="1" s="1"/>
  <c r="F233" i="1"/>
  <c r="G232" i="1" l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G233" i="1" l="1"/>
  <c r="D234" i="1"/>
  <c r="G234" i="1" s="1"/>
  <c r="E235" i="1"/>
  <c r="F235" i="1"/>
  <c r="U235" i="1"/>
  <c r="W235" i="1" s="1"/>
  <c r="M236" i="1"/>
  <c r="J236" i="1"/>
  <c r="K236" i="1" s="1"/>
  <c r="I237" i="1"/>
  <c r="N236" i="1"/>
  <c r="L234" i="1" l="1"/>
  <c r="O234" i="1" s="1"/>
  <c r="P234" i="1" s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X234" i="1" l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s="1"/>
  <c r="B234" i="1" l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L237" i="1" l="1"/>
  <c r="O237" i="1" s="1"/>
  <c r="P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X237" i="1" l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B237" i="1" l="1"/>
  <c r="L239" i="1"/>
  <c r="O239" i="1" s="1"/>
  <c r="P239" i="1" s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X239" i="1" l="1"/>
  <c r="E242" i="1"/>
  <c r="U242" i="1"/>
  <c r="W242" i="1" s="1"/>
  <c r="F242" i="1"/>
  <c r="D241" i="1"/>
  <c r="L241" i="1" s="1"/>
  <c r="O241" i="1" s="1"/>
  <c r="P241" i="1" s="1"/>
  <c r="X241" i="1" s="1"/>
  <c r="B241" i="1" s="1"/>
  <c r="G240" i="1"/>
  <c r="I244" i="1"/>
  <c r="J243" i="1"/>
  <c r="K243" i="1" s="1"/>
  <c r="M243" i="1"/>
  <c r="N243" i="1"/>
  <c r="B239" i="1" l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s="1"/>
  <c r="D243" i="1" l="1"/>
  <c r="L243" i="1" s="1"/>
  <c r="O243" i="1" s="1"/>
  <c r="P243" i="1" s="1"/>
  <c r="X243" i="1" s="1"/>
  <c r="B243" i="1" s="1"/>
  <c r="E244" i="1"/>
  <c r="U244" i="1"/>
  <c r="W244" i="1" s="1"/>
  <c r="F244" i="1"/>
  <c r="G242" i="1"/>
  <c r="M245" i="1"/>
  <c r="I246" i="1"/>
  <c r="J245" i="1"/>
  <c r="K245" i="1" s="1"/>
  <c r="N245" i="1"/>
  <c r="G243" i="1" l="1"/>
  <c r="D244" i="1"/>
  <c r="L244" i="1" s="1"/>
  <c r="O244" i="1" s="1"/>
  <c r="P244" i="1" s="1"/>
  <c r="E245" i="1"/>
  <c r="F245" i="1"/>
  <c r="U245" i="1"/>
  <c r="W245" i="1" s="1"/>
  <c r="I247" i="1"/>
  <c r="M246" i="1"/>
  <c r="J246" i="1"/>
  <c r="K246" i="1" s="1"/>
  <c r="N246" i="1"/>
  <c r="X244" i="1" l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B245" i="1" s="1"/>
  <c r="E246" i="1"/>
  <c r="F246" i="1"/>
  <c r="U246" i="1"/>
  <c r="W246" i="1" s="1"/>
  <c r="B244" i="1" l="1"/>
  <c r="G245" i="1"/>
  <c r="D246" i="1"/>
  <c r="L246" i="1" s="1"/>
  <c r="O246" i="1" s="1"/>
  <c r="P246" i="1" s="1"/>
  <c r="X246" i="1" s="1"/>
  <c r="B246" i="1" s="1"/>
  <c r="E247" i="1"/>
  <c r="F247" i="1"/>
  <c r="U247" i="1"/>
  <c r="W247" i="1" s="1"/>
  <c r="I249" i="1"/>
  <c r="J248" i="1"/>
  <c r="K248" i="1" s="1"/>
  <c r="M248" i="1"/>
  <c r="N248" i="1"/>
  <c r="G246" i="1" l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G247" i="1" l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E250" i="1"/>
  <c r="F250" i="1"/>
  <c r="U250" i="1"/>
  <c r="W250" i="1" s="1"/>
  <c r="D249" i="1"/>
  <c r="G249" i="1" s="1"/>
  <c r="L248" i="1"/>
  <c r="O248" i="1" s="1"/>
  <c r="P248" i="1" s="1"/>
  <c r="J251" i="1"/>
  <c r="K251" i="1" s="1"/>
  <c r="I252" i="1"/>
  <c r="N251" i="1"/>
  <c r="X248" i="1" l="1"/>
  <c r="L249" i="1"/>
  <c r="O249" i="1" s="1"/>
  <c r="P249" i="1" s="1"/>
  <c r="X249" i="1" s="1"/>
  <c r="B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s="1"/>
  <c r="B248" i="1" l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O251" i="1" l="1"/>
  <c r="P251" i="1" s="1"/>
  <c r="X251" i="1" s="1"/>
  <c r="B251" i="1" s="1"/>
  <c r="M252" i="1"/>
  <c r="N252" i="1" s="1"/>
  <c r="I255" i="1"/>
  <c r="J254" i="1"/>
  <c r="K254" i="1" s="1"/>
  <c r="E253" i="1"/>
  <c r="F253" i="1"/>
  <c r="G251" i="1"/>
  <c r="D252" i="1"/>
  <c r="G252" i="1" s="1"/>
  <c r="L252" i="1" l="1"/>
  <c r="M253" i="1" s="1"/>
  <c r="D253" i="1"/>
  <c r="G253" i="1" s="1"/>
  <c r="E254" i="1"/>
  <c r="F254" i="1"/>
  <c r="U254" i="1"/>
  <c r="W254" i="1" s="1"/>
  <c r="J255" i="1"/>
  <c r="K255" i="1" s="1"/>
  <c r="I256" i="1"/>
  <c r="L253" i="1" l="1"/>
  <c r="O252" i="1"/>
  <c r="P252" i="1" s="1"/>
  <c r="S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L254" i="1" l="1"/>
  <c r="O254" i="1" s="1"/>
  <c r="P254" i="1" s="1"/>
  <c r="X254" i="1" s="1"/>
  <c r="B254" i="1" s="1"/>
  <c r="X252" i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P253" i="1" s="1"/>
  <c r="B252" i="1" l="1"/>
  <c r="Y252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X255" i="1" l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B255" i="1" l="1"/>
  <c r="L257" i="1"/>
  <c r="O257" i="1" s="1"/>
  <c r="P257" i="1" s="1"/>
  <c r="X257" i="1" s="1"/>
  <c r="B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L258" i="1" l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L259" i="1" l="1"/>
  <c r="O259" i="1" s="1"/>
  <c r="P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s="1"/>
  <c r="B260" i="1" s="1"/>
  <c r="X259" i="1" l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B259" i="1" l="1"/>
  <c r="L261" i="1"/>
  <c r="O261" i="1" s="1"/>
  <c r="P261" i="1" s="1"/>
  <c r="X261" i="1" s="1"/>
  <c r="B261" i="1" s="1"/>
  <c r="M264" i="1"/>
  <c r="J264" i="1"/>
  <c r="K264" i="1" s="1"/>
  <c r="I265" i="1"/>
  <c r="N264" i="1"/>
  <c r="D262" i="1"/>
  <c r="L262" i="1" s="1"/>
  <c r="O262" i="1" s="1"/>
  <c r="P262" i="1" s="1"/>
  <c r="X262" i="1" s="1"/>
  <c r="B262" i="1" s="1"/>
  <c r="F263" i="1"/>
  <c r="U263" i="1"/>
  <c r="W263" i="1" s="1"/>
  <c r="E263" i="1"/>
  <c r="G262" i="1" l="1"/>
  <c r="J265" i="1"/>
  <c r="K265" i="1" s="1"/>
  <c r="I266" i="1"/>
  <c r="M265" i="1"/>
  <c r="N265" i="1"/>
  <c r="F264" i="1"/>
  <c r="U264" i="1"/>
  <c r="W264" i="1" s="1"/>
  <c r="E264" i="1"/>
  <c r="D263" i="1"/>
  <c r="G263" i="1" s="1"/>
  <c r="L263" i="1" l="1"/>
  <c r="O263" i="1" s="1"/>
  <c r="P263" i="1" s="1"/>
  <c r="X263" i="1" s="1"/>
  <c r="B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L264" i="1" l="1"/>
  <c r="O264" i="1" s="1"/>
  <c r="P264" i="1" s="1"/>
  <c r="X264" i="1" s="1"/>
  <c r="B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L265" i="1" l="1"/>
  <c r="O265" i="1" s="1"/>
  <c r="P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X265" i="1" l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s="1"/>
  <c r="B265" i="1" l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L268" i="1" l="1"/>
  <c r="O268" i="1" s="1"/>
  <c r="P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X268" i="1" l="1"/>
  <c r="L269" i="1"/>
  <c r="O269" i="1" s="1"/>
  <c r="P269" i="1" s="1"/>
  <c r="X269" i="1" s="1"/>
  <c r="B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B268" i="1" l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B271" i="1" s="1"/>
  <c r="G270" i="1"/>
  <c r="D272" i="1" l="1"/>
  <c r="L272" i="1" s="1"/>
  <c r="O272" i="1" s="1"/>
  <c r="P272" i="1" s="1"/>
  <c r="I275" i="1"/>
  <c r="J274" i="1"/>
  <c r="K274" i="1" s="1"/>
  <c r="M274" i="1"/>
  <c r="N274" i="1"/>
  <c r="F273" i="1"/>
  <c r="U273" i="1"/>
  <c r="W273" i="1" s="1"/>
  <c r="E273" i="1"/>
  <c r="G271" i="1"/>
  <c r="X272" i="1" l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B272" i="1" l="1"/>
  <c r="L273" i="1"/>
  <c r="O273" i="1" s="1"/>
  <c r="P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s="1"/>
  <c r="X273" i="1" l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X276" i="1" s="1"/>
  <c r="B276" i="1" s="1"/>
  <c r="X275" i="1" l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B275" i="1" l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X278" i="1" s="1"/>
  <c r="B278" i="1" s="1"/>
  <c r="F280" i="1" l="1"/>
  <c r="E280" i="1"/>
  <c r="U280" i="1"/>
  <c r="W280" i="1" s="1"/>
  <c r="D279" i="1"/>
  <c r="G279" i="1" s="1"/>
  <c r="G278" i="1"/>
  <c r="I282" i="1"/>
  <c r="J281" i="1"/>
  <c r="K281" i="1" s="1"/>
  <c r="N281" i="1"/>
  <c r="L279" i="1" l="1"/>
  <c r="O279" i="1" s="1"/>
  <c r="P279" i="1" s="1"/>
  <c r="I283" i="1"/>
  <c r="J282" i="1"/>
  <c r="K282" i="1" s="1"/>
  <c r="N282" i="1"/>
  <c r="D280" i="1"/>
  <c r="L280" i="1" s="1"/>
  <c r="F281" i="1"/>
  <c r="U281" i="1"/>
  <c r="W281" i="1" s="1"/>
  <c r="E281" i="1"/>
  <c r="X279" i="1" l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X281" i="1" s="1"/>
  <c r="B281" i="1" s="1"/>
  <c r="J283" i="1"/>
  <c r="K283" i="1" s="1"/>
  <c r="I284" i="1"/>
  <c r="B279" i="1" l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G282" i="1"/>
  <c r="M283" i="1"/>
  <c r="N283" i="1" s="1"/>
  <c r="O282" i="1"/>
  <c r="P282" i="1" s="1"/>
  <c r="F284" i="1"/>
  <c r="E284" i="1"/>
  <c r="D283" i="1"/>
  <c r="L283" i="1" s="1"/>
  <c r="I286" i="1"/>
  <c r="J285" i="1"/>
  <c r="K285" i="1" s="1"/>
  <c r="X282" i="1" l="1"/>
  <c r="G283" i="1"/>
  <c r="M284" i="1"/>
  <c r="N284" i="1" s="1"/>
  <c r="N285" i="1" s="1"/>
  <c r="N286" i="1" s="1"/>
  <c r="O283" i="1"/>
  <c r="P283" i="1" s="1"/>
  <c r="S283" i="1" s="1"/>
  <c r="J286" i="1"/>
  <c r="K286" i="1" s="1"/>
  <c r="I287" i="1"/>
  <c r="D284" i="1"/>
  <c r="L284" i="1" s="1"/>
  <c r="F285" i="1"/>
  <c r="U285" i="1"/>
  <c r="W285" i="1" s="1"/>
  <c r="E285" i="1"/>
  <c r="B282" i="1" l="1"/>
  <c r="M285" i="1"/>
  <c r="O284" i="1"/>
  <c r="P284" i="1" s="1"/>
  <c r="G284" i="1"/>
  <c r="J287" i="1"/>
  <c r="K287" i="1" s="1"/>
  <c r="I288" i="1"/>
  <c r="N287" i="1"/>
  <c r="F286" i="1"/>
  <c r="E286" i="1"/>
  <c r="U286" i="1"/>
  <c r="W286" i="1" s="1"/>
  <c r="X283" i="1"/>
  <c r="D285" i="1"/>
  <c r="G285" i="1" s="1"/>
  <c r="L285" i="1" l="1"/>
  <c r="O285" i="1" s="1"/>
  <c r="P285" i="1" s="1"/>
  <c r="X285" i="1" s="1"/>
  <c r="B285" i="1" s="1"/>
  <c r="X284" i="1"/>
  <c r="B284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B283" i="1"/>
  <c r="D286" i="1"/>
  <c r="L286" i="1" s="1"/>
  <c r="O286" i="1" s="1"/>
  <c r="P286" i="1" s="1"/>
  <c r="X286" i="1" l="1"/>
  <c r="G286" i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B286" i="1" l="1"/>
  <c r="L287" i="1"/>
  <c r="O287" i="1" s="1"/>
  <c r="P287" i="1" s="1"/>
  <c r="M290" i="1"/>
  <c r="D288" i="1"/>
  <c r="L288" i="1" s="1"/>
  <c r="O288" i="1" s="1"/>
  <c r="P288" i="1" s="1"/>
  <c r="X288" i="1" s="1"/>
  <c r="B288" i="1" s="1"/>
  <c r="J290" i="1"/>
  <c r="K290" i="1" s="1"/>
  <c r="I291" i="1"/>
  <c r="N290" i="1"/>
  <c r="F289" i="1"/>
  <c r="U289" i="1"/>
  <c r="W289" i="1" s="1"/>
  <c r="E289" i="1"/>
  <c r="X287" i="1" l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B287" i="1" l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D290" i="1"/>
  <c r="G290" i="1" s="1"/>
  <c r="X289" i="1" l="1"/>
  <c r="L290" i="1"/>
  <c r="O290" i="1" s="1"/>
  <c r="P290" i="1" s="1"/>
  <c r="X290" i="1" s="1"/>
  <c r="B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B289" i="1" l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M295" i="1" l="1"/>
  <c r="I296" i="1"/>
  <c r="J295" i="1"/>
  <c r="K295" i="1" s="1"/>
  <c r="N295" i="1"/>
  <c r="L292" i="1"/>
  <c r="O292" i="1" s="1"/>
  <c r="P292" i="1" s="1"/>
  <c r="X292" i="1" s="1"/>
  <c r="B292" i="1" s="1"/>
  <c r="U294" i="1"/>
  <c r="W294" i="1" s="1"/>
  <c r="F294" i="1"/>
  <c r="E294" i="1"/>
  <c r="D293" i="1"/>
  <c r="L293" i="1" s="1"/>
  <c r="O293" i="1" s="1"/>
  <c r="P293" i="1" s="1"/>
  <c r="X293" i="1" l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B293" i="1" l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L295" i="1" l="1"/>
  <c r="O295" i="1" s="1"/>
  <c r="P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X295" i="1" l="1"/>
  <c r="L296" i="1"/>
  <c r="O296" i="1" s="1"/>
  <c r="P296" i="1" s="1"/>
  <c r="X296" i="1" s="1"/>
  <c r="B296" i="1" s="1"/>
  <c r="D297" i="1"/>
  <c r="L297" i="1" s="1"/>
  <c r="O297" i="1" s="1"/>
  <c r="P297" i="1" s="1"/>
  <c r="X297" i="1" s="1"/>
  <c r="B297" i="1" s="1"/>
  <c r="F298" i="1"/>
  <c r="U298" i="1"/>
  <c r="W298" i="1" s="1"/>
  <c r="E298" i="1"/>
  <c r="I300" i="1"/>
  <c r="M299" i="1"/>
  <c r="J299" i="1"/>
  <c r="K299" i="1" s="1"/>
  <c r="N299" i="1"/>
  <c r="B295" i="1" l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G298" i="1" l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G299" i="1" l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l="1"/>
  <c r="E302" i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B300" i="1" l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L302" i="1" l="1"/>
  <c r="O302" i="1" s="1"/>
  <c r="P302" i="1" s="1"/>
  <c r="X302" i="1" s="1"/>
  <c r="B302" i="1" s="1"/>
  <c r="D303" i="1"/>
  <c r="L303" i="1" s="1"/>
  <c r="O303" i="1" s="1"/>
  <c r="P303" i="1" s="1"/>
  <c r="J305" i="1"/>
  <c r="K305" i="1" s="1"/>
  <c r="M305" i="1"/>
  <c r="I306" i="1"/>
  <c r="N305" i="1"/>
  <c r="F304" i="1"/>
  <c r="E304" i="1"/>
  <c r="U304" i="1"/>
  <c r="W304" i="1" s="1"/>
  <c r="X303" i="1" l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s="1"/>
  <c r="B304" i="1" s="1"/>
  <c r="B303" i="1" l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L305" i="1" l="1"/>
  <c r="O305" i="1" s="1"/>
  <c r="P305" i="1" s="1"/>
  <c r="X305" i="1" s="1"/>
  <c r="B305" i="1" s="1"/>
  <c r="I309" i="1"/>
  <c r="J308" i="1"/>
  <c r="K308" i="1" s="1"/>
  <c r="M308" i="1"/>
  <c r="N308" i="1"/>
  <c r="D306" i="1"/>
  <c r="L306" i="1" s="1"/>
  <c r="O306" i="1" s="1"/>
  <c r="P306" i="1" s="1"/>
  <c r="X306" i="1" s="1"/>
  <c r="B306" i="1" s="1"/>
  <c r="F307" i="1"/>
  <c r="U307" i="1"/>
  <c r="W307" i="1" s="1"/>
  <c r="E307" i="1"/>
  <c r="G306" i="1" l="1"/>
  <c r="U308" i="1"/>
  <c r="W308" i="1" s="1"/>
  <c r="E308" i="1"/>
  <c r="F308" i="1"/>
  <c r="D307" i="1"/>
  <c r="L307" i="1" s="1"/>
  <c r="O307" i="1" s="1"/>
  <c r="P307" i="1" s="1"/>
  <c r="I310" i="1"/>
  <c r="J309" i="1"/>
  <c r="K309" i="1" s="1"/>
  <c r="M309" i="1"/>
  <c r="N309" i="1"/>
  <c r="X307" i="1" l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B307" i="1" l="1"/>
  <c r="L308" i="1"/>
  <c r="O308" i="1" s="1"/>
  <c r="P308" i="1" s="1"/>
  <c r="X308" i="1" s="1"/>
  <c r="B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l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B309" i="1" l="1"/>
  <c r="G310" i="1"/>
  <c r="D311" i="1"/>
  <c r="G311" i="1" s="1"/>
  <c r="E312" i="1"/>
  <c r="F312" i="1"/>
  <c r="U312" i="1"/>
  <c r="W312" i="1" s="1"/>
  <c r="J313" i="1"/>
  <c r="K313" i="1" s="1"/>
  <c r="I314" i="1"/>
  <c r="L311" i="1" l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X311" i="1" l="1"/>
  <c r="F314" i="1"/>
  <c r="U314" i="1"/>
  <c r="W314" i="1" s="1"/>
  <c r="E314" i="1"/>
  <c r="L312" i="1"/>
  <c r="I316" i="1"/>
  <c r="J315" i="1"/>
  <c r="K315" i="1" s="1"/>
  <c r="U315" i="1" s="1"/>
  <c r="W315" i="1" s="1"/>
  <c r="D313" i="1"/>
  <c r="L313" i="1" s="1"/>
  <c r="B311" i="1" l="1"/>
  <c r="I317" i="1"/>
  <c r="J316" i="1"/>
  <c r="K316" i="1" s="1"/>
  <c r="M313" i="1"/>
  <c r="O312" i="1"/>
  <c r="P312" i="1" s="1"/>
  <c r="X312" i="1" s="1"/>
  <c r="B312" i="1" s="1"/>
  <c r="E315" i="1"/>
  <c r="F315" i="1"/>
  <c r="D314" i="1"/>
  <c r="G314" i="1" s="1"/>
  <c r="G313" i="1"/>
  <c r="M314" i="1" l="1"/>
  <c r="N313" i="1"/>
  <c r="D315" i="1"/>
  <c r="L315" i="1" s="1"/>
  <c r="U316" i="1"/>
  <c r="W316" i="1" s="1"/>
  <c r="E316" i="1"/>
  <c r="F316" i="1"/>
  <c r="L314" i="1"/>
  <c r="I318" i="1"/>
  <c r="J317" i="1"/>
  <c r="K317" i="1" s="1"/>
  <c r="G315" i="1" l="1"/>
  <c r="N314" i="1"/>
  <c r="O314" i="1" s="1"/>
  <c r="P314" i="1" s="1"/>
  <c r="O313" i="1"/>
  <c r="P313" i="1" s="1"/>
  <c r="M315" i="1"/>
  <c r="J318" i="1"/>
  <c r="K318" i="1" s="1"/>
  <c r="I319" i="1"/>
  <c r="D316" i="1"/>
  <c r="L316" i="1" s="1"/>
  <c r="U317" i="1"/>
  <c r="W317" i="1" s="1"/>
  <c r="F317" i="1"/>
  <c r="E317" i="1"/>
  <c r="X313" i="1" l="1"/>
  <c r="B313" i="1" s="1"/>
  <c r="S313" i="1"/>
  <c r="S314" i="1"/>
  <c r="G316" i="1"/>
  <c r="D317" i="1"/>
  <c r="G317" i="1" s="1"/>
  <c r="J319" i="1"/>
  <c r="K319" i="1" s="1"/>
  <c r="I320" i="1"/>
  <c r="E318" i="1"/>
  <c r="F318" i="1"/>
  <c r="U318" i="1"/>
  <c r="W318" i="1" s="1"/>
  <c r="X314" i="1"/>
  <c r="M316" i="1"/>
  <c r="M317" i="1" s="1"/>
  <c r="M318" i="1" s="1"/>
  <c r="N315" i="1"/>
  <c r="Y313" i="1" l="1"/>
  <c r="Y314" i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X315" i="1" l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M323" i="1" l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O319" i="1"/>
  <c r="P319" i="1" s="1"/>
  <c r="X319" i="1" s="1"/>
  <c r="B319" i="1" s="1"/>
  <c r="X318" i="1" l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l="1"/>
  <c r="C323" i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B318" i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l="1"/>
  <c r="X322" i="1"/>
  <c r="R322" i="1"/>
  <c r="AB322" i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B322" i="1" l="1"/>
  <c r="Y322" i="1"/>
  <c r="X323" i="1"/>
  <c r="B323" i="1" s="1"/>
  <c r="X324" i="1"/>
  <c r="B324" i="1" s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l="1"/>
  <c r="B325" i="1" s="1"/>
  <c r="G325" i="1"/>
  <c r="D326" i="1"/>
  <c r="L326" i="1" s="1"/>
  <c r="O326" i="1" s="1"/>
  <c r="P326" i="1" s="1"/>
  <c r="E327" i="1"/>
  <c r="U327" i="1"/>
  <c r="W327" i="1" s="1"/>
  <c r="F327" i="1"/>
  <c r="I329" i="1"/>
  <c r="J328" i="1"/>
  <c r="K328" i="1" s="1"/>
  <c r="M328" i="1"/>
  <c r="N328" i="1"/>
  <c r="X326" i="1" l="1"/>
  <c r="B326" i="1" s="1"/>
  <c r="G326" i="1"/>
  <c r="M329" i="1"/>
  <c r="J329" i="1"/>
  <c r="K329" i="1" s="1"/>
  <c r="I330" i="1"/>
  <c r="N329" i="1"/>
  <c r="D327" i="1"/>
  <c r="G327" i="1" s="1"/>
  <c r="E328" i="1"/>
  <c r="U328" i="1"/>
  <c r="W328" i="1" s="1"/>
  <c r="F328" i="1"/>
  <c r="L327" i="1" l="1"/>
  <c r="O327" i="1" s="1"/>
  <c r="P327" i="1" s="1"/>
  <c r="D328" i="1"/>
  <c r="L328" i="1" s="1"/>
  <c r="O328" i="1" s="1"/>
  <c r="P328" i="1" s="1"/>
  <c r="X328" i="1" s="1"/>
  <c r="J330" i="1"/>
  <c r="K330" i="1" s="1"/>
  <c r="M330" i="1"/>
  <c r="I331" i="1"/>
  <c r="N330" i="1"/>
  <c r="E329" i="1"/>
  <c r="F329" i="1"/>
  <c r="U329" i="1"/>
  <c r="W329" i="1" s="1"/>
  <c r="X327" i="1" l="1"/>
  <c r="B327" i="1" s="1"/>
  <c r="G328" i="1"/>
  <c r="D329" i="1"/>
  <c r="L329" i="1" s="1"/>
  <c r="O329" i="1" s="1"/>
  <c r="P329" i="1" s="1"/>
  <c r="E330" i="1"/>
  <c r="F330" i="1"/>
  <c r="U330" i="1"/>
  <c r="W330" i="1" s="1"/>
  <c r="I332" i="1"/>
  <c r="J331" i="1"/>
  <c r="K331" i="1" s="1"/>
  <c r="M331" i="1"/>
  <c r="N331" i="1"/>
  <c r="X329" i="1" l="1"/>
  <c r="B329" i="1" s="1"/>
  <c r="B328" i="1"/>
  <c r="G329" i="1"/>
  <c r="E331" i="1"/>
  <c r="F331" i="1"/>
  <c r="U331" i="1"/>
  <c r="W331" i="1" s="1"/>
  <c r="D330" i="1"/>
  <c r="L330" i="1" s="1"/>
  <c r="O330" i="1" s="1"/>
  <c r="P330" i="1" s="1"/>
  <c r="J332" i="1"/>
  <c r="K332" i="1" s="1"/>
  <c r="M332" i="1"/>
  <c r="I333" i="1"/>
  <c r="N332" i="1"/>
  <c r="X330" i="1" l="1"/>
  <c r="B330" i="1" s="1"/>
  <c r="G330" i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l="1"/>
  <c r="B331" i="1" s="1"/>
  <c r="I335" i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l="1"/>
  <c r="G332" i="1"/>
  <c r="D333" i="1"/>
  <c r="L333" i="1" s="1"/>
  <c r="O333" i="1" s="1"/>
  <c r="P333" i="1" s="1"/>
  <c r="E334" i="1"/>
  <c r="F334" i="1"/>
  <c r="U334" i="1"/>
  <c r="W334" i="1" s="1"/>
  <c r="J335" i="1"/>
  <c r="K335" i="1" s="1"/>
  <c r="M335" i="1"/>
  <c r="I336" i="1"/>
  <c r="N335" i="1"/>
  <c r="B332" i="1" l="1"/>
  <c r="X333" i="1"/>
  <c r="B333" i="1" s="1"/>
  <c r="G333" i="1"/>
  <c r="E335" i="1"/>
  <c r="F335" i="1"/>
  <c r="U335" i="1"/>
  <c r="W335" i="1" s="1"/>
  <c r="D334" i="1"/>
  <c r="G334" i="1" s="1"/>
  <c r="I337" i="1"/>
  <c r="J336" i="1"/>
  <c r="K336" i="1" s="1"/>
  <c r="M336" i="1"/>
  <c r="N336" i="1"/>
  <c r="E336" i="1" l="1"/>
  <c r="U336" i="1"/>
  <c r="W336" i="1" s="1"/>
  <c r="F336" i="1"/>
  <c r="L334" i="1"/>
  <c r="O334" i="1" s="1"/>
  <c r="P334" i="1" s="1"/>
  <c r="M337" i="1"/>
  <c r="J337" i="1"/>
  <c r="K337" i="1" s="1"/>
  <c r="I338" i="1"/>
  <c r="N337" i="1"/>
  <c r="D335" i="1"/>
  <c r="G335" i="1" s="1"/>
  <c r="X334" i="1" l="1"/>
  <c r="L335" i="1"/>
  <c r="O335" i="1" s="1"/>
  <c r="P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B334" i="1" l="1"/>
  <c r="X335" i="1"/>
  <c r="B335" i="1" s="1"/>
  <c r="X336" i="1"/>
  <c r="B336" i="1" s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L337" i="1" l="1"/>
  <c r="O337" i="1" s="1"/>
  <c r="P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l="1"/>
  <c r="B338" i="1" s="1"/>
  <c r="X337" i="1"/>
  <c r="B337" i="1" s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L339" i="1" l="1"/>
  <c r="O339" i="1" s="1"/>
  <c r="P339" i="1" s="1"/>
  <c r="I343" i="1"/>
  <c r="J342" i="1"/>
  <c r="K342" i="1" s="1"/>
  <c r="N342" i="1"/>
  <c r="E341" i="1"/>
  <c r="F341" i="1"/>
  <c r="U341" i="1"/>
  <c r="W341" i="1" s="1"/>
  <c r="D340" i="1"/>
  <c r="G340" i="1" s="1"/>
  <c r="X339" i="1" l="1"/>
  <c r="L340" i="1"/>
  <c r="O340" i="1" s="1"/>
  <c r="P340" i="1" s="1"/>
  <c r="D341" i="1"/>
  <c r="G341" i="1" s="1"/>
  <c r="E342" i="1"/>
  <c r="F342" i="1"/>
  <c r="U342" i="1"/>
  <c r="W342" i="1" s="1"/>
  <c r="I344" i="1"/>
  <c r="J343" i="1"/>
  <c r="K343" i="1" s="1"/>
  <c r="N343" i="1"/>
  <c r="B339" i="1" l="1"/>
  <c r="X340" i="1"/>
  <c r="B340" i="1" s="1"/>
  <c r="L341" i="1"/>
  <c r="O341" i="1" s="1"/>
  <c r="P341" i="1" s="1"/>
  <c r="D342" i="1"/>
  <c r="G342" i="1" s="1"/>
  <c r="I345" i="1"/>
  <c r="J344" i="1"/>
  <c r="K344" i="1" s="1"/>
  <c r="M342" i="1"/>
  <c r="E343" i="1"/>
  <c r="U343" i="1"/>
  <c r="W343" i="1" s="1"/>
  <c r="F343" i="1"/>
  <c r="X341" i="1" l="1"/>
  <c r="B341" i="1" s="1"/>
  <c r="L342" i="1"/>
  <c r="O342" i="1" s="1"/>
  <c r="P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2" i="1" l="1"/>
  <c r="B342" i="1" s="1"/>
  <c r="X343" i="1"/>
  <c r="B343" i="1" s="1"/>
  <c r="M344" i="1"/>
  <c r="N344" i="1" s="1"/>
  <c r="G343" i="1"/>
  <c r="J346" i="1"/>
  <c r="K346" i="1" s="1"/>
  <c r="I347" i="1"/>
  <c r="E345" i="1"/>
  <c r="F345" i="1"/>
  <c r="D344" i="1"/>
  <c r="L344" i="1" s="1"/>
  <c r="G344" i="1" l="1"/>
  <c r="M345" i="1"/>
  <c r="O344" i="1"/>
  <c r="P344" i="1" s="1"/>
  <c r="D345" i="1"/>
  <c r="L345" i="1" s="1"/>
  <c r="I348" i="1"/>
  <c r="J347" i="1"/>
  <c r="K347" i="1" s="1"/>
  <c r="E346" i="1"/>
  <c r="F346" i="1"/>
  <c r="U346" i="1"/>
  <c r="W346" i="1" s="1"/>
  <c r="S344" i="1" l="1"/>
  <c r="X344" i="1"/>
  <c r="B344" i="1" s="1"/>
  <c r="G345" i="1"/>
  <c r="I349" i="1"/>
  <c r="J348" i="1"/>
  <c r="K348" i="1" s="1"/>
  <c r="U347" i="1"/>
  <c r="W347" i="1" s="1"/>
  <c r="E347" i="1"/>
  <c r="F347" i="1"/>
  <c r="D346" i="1"/>
  <c r="L346" i="1" s="1"/>
  <c r="M346" i="1"/>
  <c r="N345" i="1"/>
  <c r="N346" i="1" s="1"/>
  <c r="G346" i="1" l="1"/>
  <c r="O345" i="1"/>
  <c r="P345" i="1" s="1"/>
  <c r="X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X346" i="1" l="1"/>
  <c r="N347" i="1"/>
  <c r="N348" i="1" s="1"/>
  <c r="N349" i="1" s="1"/>
  <c r="N350" i="1" s="1"/>
  <c r="S346" i="1"/>
  <c r="B345" i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B346" i="1" l="1"/>
  <c r="O347" i="1"/>
  <c r="P347" i="1" s="1"/>
  <c r="Y346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X349" i="1" s="1"/>
  <c r="B349" i="1" s="1"/>
  <c r="I352" i="1"/>
  <c r="J351" i="1"/>
  <c r="K351" i="1" s="1"/>
  <c r="N351" i="1"/>
  <c r="X347" i="1" l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7" i="1" l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X352" i="1" s="1"/>
  <c r="B352" i="1" s="1"/>
  <c r="D353" i="1"/>
  <c r="L353" i="1" s="1"/>
  <c r="O353" i="1" s="1"/>
  <c r="P353" i="1" s="1"/>
  <c r="X353" i="1" l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B353" i="1" l="1"/>
  <c r="P354" i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X354" i="1" l="1"/>
  <c r="R354" i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AB354" i="1" l="1"/>
  <c r="B354" i="1"/>
  <c r="Y354" i="1"/>
  <c r="C355" i="1"/>
  <c r="L356" i="1"/>
  <c r="O356" i="1" s="1"/>
  <c r="D357" i="1"/>
  <c r="L357" i="1" s="1"/>
  <c r="O357" i="1" s="1"/>
  <c r="J359" i="1"/>
  <c r="K359" i="1" s="1"/>
  <c r="I360" i="1"/>
  <c r="M359" i="1"/>
  <c r="N359" i="1"/>
  <c r="E358" i="1"/>
  <c r="F358" i="1"/>
  <c r="U358" i="1"/>
  <c r="W358" i="1" s="1"/>
  <c r="C356" i="1" l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P355" i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P356" i="1" l="1"/>
  <c r="X356" i="1" s="1"/>
  <c r="B356" i="1" s="1"/>
  <c r="P357" i="1"/>
  <c r="X357" i="1" s="1"/>
  <c r="B357" i="1" s="1"/>
  <c r="X355" i="1"/>
  <c r="L358" i="1"/>
  <c r="O358" i="1" s="1"/>
  <c r="P358" i="1" s="1"/>
  <c r="X358" i="1" s="1"/>
  <c r="B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B355" i="1" l="1"/>
  <c r="G359" i="1"/>
  <c r="E361" i="1"/>
  <c r="F361" i="1"/>
  <c r="U361" i="1"/>
  <c r="W361" i="1" s="1"/>
  <c r="D360" i="1"/>
  <c r="L360" i="1" s="1"/>
  <c r="O360" i="1" s="1"/>
  <c r="P360" i="1" s="1"/>
  <c r="I363" i="1"/>
  <c r="J362" i="1"/>
  <c r="K362" i="1" s="1"/>
  <c r="M362" i="1"/>
  <c r="N362" i="1"/>
  <c r="X360" i="1" l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B360" i="1" l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P362" i="1" s="1"/>
  <c r="X362" i="1" s="1"/>
  <c r="B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L363" i="1" l="1"/>
  <c r="O363" i="1" s="1"/>
  <c r="P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X363" i="1" l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B363" i="1" l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L366" i="1" l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J369" i="1"/>
  <c r="K369" i="1" s="1"/>
  <c r="M369" i="1"/>
  <c r="I370" i="1"/>
  <c r="N369" i="1"/>
  <c r="X367" i="1" l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B367" i="1" l="1"/>
  <c r="M371" i="1"/>
  <c r="J371" i="1"/>
  <c r="K371" i="1" s="1"/>
  <c r="I372" i="1"/>
  <c r="N371" i="1"/>
  <c r="G368" i="1"/>
  <c r="E370" i="1"/>
  <c r="U370" i="1"/>
  <c r="W370" i="1" s="1"/>
  <c r="F370" i="1"/>
  <c r="D369" i="1"/>
  <c r="G369" i="1" s="1"/>
  <c r="L369" i="1" l="1"/>
  <c r="O369" i="1" s="1"/>
  <c r="P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X369" i="1" l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B369" i="1" l="1"/>
  <c r="L371" i="1"/>
  <c r="O371" i="1" s="1"/>
  <c r="P371" i="1" s="1"/>
  <c r="X371" i="1" s="1"/>
  <c r="B371" i="1" s="1"/>
  <c r="I375" i="1"/>
  <c r="J374" i="1"/>
  <c r="K374" i="1" s="1"/>
  <c r="E373" i="1"/>
  <c r="F373" i="1"/>
  <c r="U373" i="1"/>
  <c r="W373" i="1" s="1"/>
  <c r="D372" i="1"/>
  <c r="L372" i="1" s="1"/>
  <c r="M373" i="1" l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G373" i="1" l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L374" i="1" l="1"/>
  <c r="M375" i="1" s="1"/>
  <c r="N375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M376" i="1"/>
  <c r="M377" i="1" s="1"/>
  <c r="O375" i="1"/>
  <c r="P375" i="1" s="1"/>
  <c r="D376" i="1"/>
  <c r="L376" i="1" s="1"/>
  <c r="G375" i="1"/>
  <c r="I379" i="1"/>
  <c r="J378" i="1"/>
  <c r="K378" i="1" s="1"/>
  <c r="E377" i="1"/>
  <c r="F377" i="1"/>
  <c r="U377" i="1"/>
  <c r="W377" i="1" s="1"/>
  <c r="X374" i="1" l="1"/>
  <c r="B374" i="1" s="1"/>
  <c r="N376" i="1"/>
  <c r="N377" i="1" s="1"/>
  <c r="Y374" i="1"/>
  <c r="U378" i="1"/>
  <c r="W378" i="1" s="1"/>
  <c r="X375" i="1"/>
  <c r="S375" i="1"/>
  <c r="G376" i="1"/>
  <c r="I380" i="1"/>
  <c r="J379" i="1"/>
  <c r="K379" i="1" s="1"/>
  <c r="F378" i="1"/>
  <c r="E378" i="1"/>
  <c r="D377" i="1"/>
  <c r="L377" i="1" s="1"/>
  <c r="B375" i="1" l="1"/>
  <c r="AB373" i="1"/>
  <c r="AB375" i="1" s="1"/>
  <c r="O376" i="1"/>
  <c r="Y375" i="1"/>
  <c r="G377" i="1"/>
  <c r="M378" i="1"/>
  <c r="O377" i="1"/>
  <c r="U379" i="1"/>
  <c r="W379" i="1" s="1"/>
  <c r="F379" i="1"/>
  <c r="E379" i="1"/>
  <c r="D378" i="1"/>
  <c r="L378" i="1" s="1"/>
  <c r="J380" i="1"/>
  <c r="K380" i="1" s="1"/>
  <c r="I381" i="1"/>
  <c r="C376" i="1" l="1"/>
  <c r="C377" i="1" s="1"/>
  <c r="C378" i="1" s="1"/>
  <c r="G378" i="1"/>
  <c r="D379" i="1"/>
  <c r="L379" i="1" s="1"/>
  <c r="J381" i="1"/>
  <c r="K381" i="1" s="1"/>
  <c r="I382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AE23" i="1" l="1"/>
  <c r="AG24" i="1" s="1"/>
  <c r="P376" i="1"/>
  <c r="X376" i="1" s="1"/>
  <c r="P377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O379" i="1"/>
  <c r="Y377" i="1"/>
  <c r="O378" i="1"/>
  <c r="P378" i="1" s="1"/>
  <c r="AH24" i="1" l="1"/>
  <c r="AE24" i="1" s="1"/>
  <c r="AG25" i="1" s="1"/>
  <c r="C379" i="1"/>
  <c r="C380" i="1" s="1"/>
  <c r="C381" i="1" s="1"/>
  <c r="AB378" i="1"/>
  <c r="R378" i="1"/>
  <c r="B376" i="1"/>
  <c r="S377" i="1"/>
  <c r="X377" i="1"/>
  <c r="B377" i="1" s="1"/>
  <c r="X378" i="1"/>
  <c r="B378" i="1" s="1"/>
  <c r="G380" i="1"/>
  <c r="D381" i="1"/>
  <c r="L381" i="1" s="1"/>
  <c r="O381" i="1" s="1"/>
  <c r="F382" i="1"/>
  <c r="U382" i="1"/>
  <c r="W382" i="1" s="1"/>
  <c r="E382" i="1"/>
  <c r="J383" i="1"/>
  <c r="K383" i="1" s="1"/>
  <c r="I384" i="1"/>
  <c r="M383" i="1"/>
  <c r="N383" i="1"/>
  <c r="AH25" i="1" l="1"/>
  <c r="AE25" i="1" s="1"/>
  <c r="AH26" i="1" s="1"/>
  <c r="AE26" i="1" s="1"/>
  <c r="AJ24" i="1"/>
  <c r="P381" i="1"/>
  <c r="X381" i="1" s="1"/>
  <c r="B381" i="1" s="1"/>
  <c r="C382" i="1"/>
  <c r="P380" i="1"/>
  <c r="X380" i="1" s="1"/>
  <c r="B380" i="1" s="1"/>
  <c r="P379" i="1"/>
  <c r="X379" i="1" s="1"/>
  <c r="B379" i="1" s="1"/>
  <c r="Y378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AG26" i="1" l="1"/>
  <c r="AJ26" i="1" s="1"/>
  <c r="AJ25" i="1"/>
  <c r="P382" i="1"/>
  <c r="X382" i="1" s="1"/>
  <c r="B382" i="1" s="1"/>
  <c r="C383" i="1"/>
  <c r="AG27" i="1"/>
  <c r="AH27" i="1"/>
  <c r="AE27" i="1" s="1"/>
  <c r="D383" i="1"/>
  <c r="L383" i="1" s="1"/>
  <c r="O383" i="1" s="1"/>
  <c r="F384" i="1"/>
  <c r="U384" i="1"/>
  <c r="W384" i="1" s="1"/>
  <c r="E384" i="1"/>
  <c r="G382" i="1"/>
  <c r="M385" i="1"/>
  <c r="J385" i="1"/>
  <c r="K385" i="1" s="1"/>
  <c r="I386" i="1"/>
  <c r="N385" i="1"/>
  <c r="P383" i="1" l="1"/>
  <c r="X383" i="1" s="1"/>
  <c r="B383" i="1" s="1"/>
  <c r="C384" i="1"/>
  <c r="AH28" i="1"/>
  <c r="AE28" i="1" s="1"/>
  <c r="AG28" i="1"/>
  <c r="AJ27" i="1"/>
  <c r="G383" i="1"/>
  <c r="I387" i="1"/>
  <c r="J386" i="1"/>
  <c r="K386" i="1" s="1"/>
  <c r="M386" i="1"/>
  <c r="N386" i="1"/>
  <c r="D384" i="1"/>
  <c r="L384" i="1" s="1"/>
  <c r="O384" i="1" s="1"/>
  <c r="F385" i="1"/>
  <c r="U385" i="1"/>
  <c r="W385" i="1" s="1"/>
  <c r="E385" i="1"/>
  <c r="AJ28" i="1" l="1"/>
  <c r="P384" i="1"/>
  <c r="X384" i="1" s="1"/>
  <c r="B384" i="1" s="1"/>
  <c r="C385" i="1"/>
  <c r="AG29" i="1"/>
  <c r="AH29" i="1"/>
  <c r="AE29" i="1" s="1"/>
  <c r="G384" i="1"/>
  <c r="F386" i="1"/>
  <c r="U386" i="1"/>
  <c r="W386" i="1" s="1"/>
  <c r="E386" i="1"/>
  <c r="D385" i="1"/>
  <c r="L385" i="1" s="1"/>
  <c r="O385" i="1" s="1"/>
  <c r="M387" i="1"/>
  <c r="I388" i="1"/>
  <c r="J387" i="1"/>
  <c r="K387" i="1" s="1"/>
  <c r="N387" i="1"/>
  <c r="P385" i="1" l="1"/>
  <c r="X385" i="1" s="1"/>
  <c r="B385" i="1" s="1"/>
  <c r="C386" i="1"/>
  <c r="AH30" i="1"/>
  <c r="AE30" i="1" s="1"/>
  <c r="AG30" i="1"/>
  <c r="AJ29" i="1"/>
  <c r="G385" i="1"/>
  <c r="J388" i="1"/>
  <c r="K388" i="1" s="1"/>
  <c r="M388" i="1"/>
  <c r="I389" i="1"/>
  <c r="N388" i="1"/>
  <c r="D386" i="1"/>
  <c r="L386" i="1" s="1"/>
  <c r="O386" i="1" s="1"/>
  <c r="F387" i="1"/>
  <c r="E387" i="1"/>
  <c r="U387" i="1"/>
  <c r="W387" i="1" s="1"/>
  <c r="P386" i="1" l="1"/>
  <c r="X386" i="1" s="1"/>
  <c r="B386" i="1" s="1"/>
  <c r="AJ30" i="1"/>
  <c r="C387" i="1"/>
  <c r="AG31" i="1"/>
  <c r="AH31" i="1"/>
  <c r="AE31" i="1" s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AG32" i="1" l="1"/>
  <c r="AH32" i="1"/>
  <c r="AE32" i="1" s="1"/>
  <c r="AJ31" i="1"/>
  <c r="L387" i="1"/>
  <c r="O387" i="1" s="1"/>
  <c r="P387" i="1" s="1"/>
  <c r="X387" i="1" s="1"/>
  <c r="B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C388" i="1" l="1"/>
  <c r="AJ32" i="1"/>
  <c r="AH33" i="1"/>
  <c r="AE33" i="1" s="1"/>
  <c r="AG33" i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L388" i="1"/>
  <c r="O388" i="1" s="1"/>
  <c r="AJ33" i="1" l="1"/>
  <c r="P388" i="1"/>
  <c r="X388" i="1" s="1"/>
  <c r="C389" i="1"/>
  <c r="C390" i="1" s="1"/>
  <c r="AH34" i="1"/>
  <c r="AE34" i="1" s="1"/>
  <c r="AG34" i="1"/>
  <c r="D390" i="1"/>
  <c r="L390" i="1" s="1"/>
  <c r="O390" i="1" s="1"/>
  <c r="J392" i="1"/>
  <c r="K392" i="1" s="1"/>
  <c r="M392" i="1"/>
  <c r="I393" i="1"/>
  <c r="N392" i="1"/>
  <c r="F391" i="1"/>
  <c r="U391" i="1"/>
  <c r="W391" i="1" s="1"/>
  <c r="E391" i="1"/>
  <c r="G389" i="1"/>
  <c r="P390" i="1" l="1"/>
  <c r="X390" i="1" s="1"/>
  <c r="B390" i="1" s="1"/>
  <c r="AJ34" i="1"/>
  <c r="B388" i="1"/>
  <c r="C391" i="1"/>
  <c r="P389" i="1"/>
  <c r="AH35" i="1"/>
  <c r="AE35" i="1" s="1"/>
  <c r="AG35" i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l="1"/>
  <c r="X391" i="1" s="1"/>
  <c r="B391" i="1" s="1"/>
  <c r="AJ35" i="1"/>
  <c r="X389" i="1"/>
  <c r="C392" i="1"/>
  <c r="AG36" i="1"/>
  <c r="AH36" i="1"/>
  <c r="AE36" i="1" s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G391" i="1"/>
  <c r="P392" i="1" l="1"/>
  <c r="X392" i="1" s="1"/>
  <c r="B392" i="1" s="1"/>
  <c r="B389" i="1"/>
  <c r="C393" i="1"/>
  <c r="AJ36" i="1"/>
  <c r="AG37" i="1"/>
  <c r="AH37" i="1"/>
  <c r="AE37" i="1" s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AH38" i="1" l="1"/>
  <c r="AE38" i="1" s="1"/>
  <c r="AG38" i="1"/>
  <c r="AJ37" i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s="1"/>
  <c r="B393" i="1" s="1"/>
  <c r="AJ38" i="1" l="1"/>
  <c r="C394" i="1"/>
  <c r="AG39" i="1"/>
  <c r="AH39" i="1"/>
  <c r="AE39" i="1" s="1"/>
  <c r="L394" i="1"/>
  <c r="O394" i="1" s="1"/>
  <c r="F396" i="1"/>
  <c r="E396" i="1"/>
  <c r="U396" i="1"/>
  <c r="W396" i="1" s="1"/>
  <c r="D395" i="1"/>
  <c r="L395" i="1" s="1"/>
  <c r="O395" i="1" s="1"/>
  <c r="J397" i="1"/>
  <c r="K397" i="1" s="1"/>
  <c r="M397" i="1"/>
  <c r="I398" i="1"/>
  <c r="N397" i="1"/>
  <c r="P394" i="1" l="1"/>
  <c r="X394" i="1" s="1"/>
  <c r="B394" i="1" s="1"/>
  <c r="C395" i="1"/>
  <c r="C396" i="1" s="1"/>
  <c r="AH40" i="1"/>
  <c r="AE40" i="1" s="1"/>
  <c r="AG40" i="1"/>
  <c r="AJ39" i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AJ40" i="1" l="1"/>
  <c r="P395" i="1"/>
  <c r="AH41" i="1"/>
  <c r="AE41" i="1" s="1"/>
  <c r="AG41" i="1"/>
  <c r="L396" i="1"/>
  <c r="O396" i="1" s="1"/>
  <c r="P396" i="1" s="1"/>
  <c r="X396" i="1" s="1"/>
  <c r="B396" i="1" s="1"/>
  <c r="I400" i="1"/>
  <c r="M399" i="1"/>
  <c r="J399" i="1"/>
  <c r="K399" i="1" s="1"/>
  <c r="N399" i="1"/>
  <c r="D397" i="1"/>
  <c r="L397" i="1" s="1"/>
  <c r="O397" i="1" s="1"/>
  <c r="F398" i="1"/>
  <c r="U398" i="1"/>
  <c r="W398" i="1" s="1"/>
  <c r="E398" i="1"/>
  <c r="AJ41" i="1" l="1"/>
  <c r="X395" i="1"/>
  <c r="C397" i="1"/>
  <c r="C398" i="1" s="1"/>
  <c r="AG42" i="1"/>
  <c r="AH42" i="1"/>
  <c r="AE42" i="1" s="1"/>
  <c r="G397" i="1"/>
  <c r="F399" i="1"/>
  <c r="U399" i="1"/>
  <c r="W399" i="1" s="1"/>
  <c r="E399" i="1"/>
  <c r="D398" i="1"/>
  <c r="L398" i="1" s="1"/>
  <c r="O398" i="1" s="1"/>
  <c r="J400" i="1"/>
  <c r="K400" i="1" s="1"/>
  <c r="I401" i="1"/>
  <c r="M400" i="1"/>
  <c r="N400" i="1"/>
  <c r="P398" i="1" l="1"/>
  <c r="X398" i="1" s="1"/>
  <c r="B398" i="1" s="1"/>
  <c r="B395" i="1"/>
  <c r="C399" i="1"/>
  <c r="P397" i="1"/>
  <c r="X397" i="1" s="1"/>
  <c r="B397" i="1" s="1"/>
  <c r="AJ42" i="1"/>
  <c r="AH43" i="1"/>
  <c r="AE43" i="1" s="1"/>
  <c r="AG43" i="1"/>
  <c r="G398" i="1"/>
  <c r="F400" i="1"/>
  <c r="E400" i="1"/>
  <c r="U400" i="1"/>
  <c r="W400" i="1" s="1"/>
  <c r="D399" i="1"/>
  <c r="L399" i="1" s="1"/>
  <c r="O399" i="1" s="1"/>
  <c r="J401" i="1"/>
  <c r="K401" i="1" s="1"/>
  <c r="I402" i="1"/>
  <c r="N401" i="1"/>
  <c r="M401" i="1"/>
  <c r="P399" i="1" l="1"/>
  <c r="X399" i="1" s="1"/>
  <c r="B399" i="1" s="1"/>
  <c r="C400" i="1"/>
  <c r="AJ43" i="1"/>
  <c r="AH44" i="1"/>
  <c r="AE44" i="1" s="1"/>
  <c r="AG44" i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AJ44" i="1" l="1"/>
  <c r="AH45" i="1"/>
  <c r="AE45" i="1" s="1"/>
  <c r="AG45" i="1"/>
  <c r="L400" i="1"/>
  <c r="O400" i="1" s="1"/>
  <c r="P400" i="1" s="1"/>
  <c r="X400" i="1" s="1"/>
  <c r="B400" i="1" s="1"/>
  <c r="D401" i="1"/>
  <c r="L401" i="1" s="1"/>
  <c r="O401" i="1" s="1"/>
  <c r="J403" i="1"/>
  <c r="K403" i="1" s="1"/>
  <c r="I404" i="1"/>
  <c r="N403" i="1"/>
  <c r="F402" i="1"/>
  <c r="E402" i="1"/>
  <c r="U402" i="1"/>
  <c r="W402" i="1" s="1"/>
  <c r="C401" i="1" l="1"/>
  <c r="C402" i="1" s="1"/>
  <c r="AJ45" i="1"/>
  <c r="AG46" i="1"/>
  <c r="AH46" i="1"/>
  <c r="AE46" i="1" s="1"/>
  <c r="G401" i="1"/>
  <c r="I405" i="1"/>
  <c r="J404" i="1"/>
  <c r="K404" i="1" s="1"/>
  <c r="N404" i="1"/>
  <c r="F403" i="1"/>
  <c r="E403" i="1"/>
  <c r="U403" i="1"/>
  <c r="W403" i="1" s="1"/>
  <c r="D402" i="1"/>
  <c r="L402" i="1" s="1"/>
  <c r="P401" i="1" l="1"/>
  <c r="X401" i="1" s="1"/>
  <c r="B401" i="1" s="1"/>
  <c r="AJ46" i="1"/>
  <c r="AH47" i="1"/>
  <c r="AE47" i="1" s="1"/>
  <c r="AG47" i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AJ47" i="1" l="1"/>
  <c r="X402" i="1"/>
  <c r="C403" i="1"/>
  <c r="AG48" i="1"/>
  <c r="AH48" i="1"/>
  <c r="AE48" i="1" s="1"/>
  <c r="G403" i="1"/>
  <c r="D404" i="1"/>
  <c r="G404" i="1" s="1"/>
  <c r="M404" i="1"/>
  <c r="O403" i="1"/>
  <c r="I407" i="1"/>
  <c r="J406" i="1"/>
  <c r="K406" i="1" s="1"/>
  <c r="F405" i="1"/>
  <c r="E405" i="1"/>
  <c r="U405" i="1"/>
  <c r="W405" i="1" s="1"/>
  <c r="P403" i="1" l="1"/>
  <c r="X403" i="1" s="1"/>
  <c r="B403" i="1" s="1"/>
  <c r="B402" i="1"/>
  <c r="C404" i="1"/>
  <c r="AH49" i="1"/>
  <c r="AE49" i="1" s="1"/>
  <c r="AG49" i="1"/>
  <c r="AJ48" i="1"/>
  <c r="U406" i="1"/>
  <c r="W406" i="1" s="1"/>
  <c r="L404" i="1"/>
  <c r="O404" i="1" s="1"/>
  <c r="F406" i="1"/>
  <c r="E406" i="1"/>
  <c r="I408" i="1"/>
  <c r="J407" i="1"/>
  <c r="K407" i="1" s="1"/>
  <c r="D405" i="1"/>
  <c r="G405" i="1" s="1"/>
  <c r="AJ49" i="1" l="1"/>
  <c r="P404" i="1"/>
  <c r="C405" i="1"/>
  <c r="AH50" i="1"/>
  <c r="AE50" i="1" s="1"/>
  <c r="AG50" i="1"/>
  <c r="M405" i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AJ50" i="1" l="1"/>
  <c r="X404" i="1"/>
  <c r="AH51" i="1"/>
  <c r="AE51" i="1" s="1"/>
  <c r="AG51" i="1"/>
  <c r="N406" i="1"/>
  <c r="N407" i="1" s="1"/>
  <c r="N408" i="1" s="1"/>
  <c r="N409" i="1" s="1"/>
  <c r="O405" i="1"/>
  <c r="P405" i="1" s="1"/>
  <c r="S405" i="1" s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C406" i="1" l="1"/>
  <c r="AJ51" i="1"/>
  <c r="B404" i="1"/>
  <c r="AH52" i="1"/>
  <c r="AE52" i="1" s="1"/>
  <c r="AG52" i="1"/>
  <c r="O406" i="1"/>
  <c r="X405" i="1"/>
  <c r="L407" i="1"/>
  <c r="O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P406" i="1" l="1"/>
  <c r="X406" i="1" s="1"/>
  <c r="B406" i="1" s="1"/>
  <c r="Y405" i="1"/>
  <c r="AJ52" i="1"/>
  <c r="C407" i="1"/>
  <c r="C408" i="1" s="1"/>
  <c r="AG53" i="1"/>
  <c r="AH53" i="1"/>
  <c r="AE53" i="1" s="1"/>
  <c r="B405" i="1"/>
  <c r="L408" i="1"/>
  <c r="O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8" i="1" l="1"/>
  <c r="X408" i="1" s="1"/>
  <c r="B408" i="1" s="1"/>
  <c r="C409" i="1"/>
  <c r="C410" i="1" s="1"/>
  <c r="P407" i="1"/>
  <c r="X407" i="1" s="1"/>
  <c r="B407" i="1" s="1"/>
  <c r="AJ53" i="1"/>
  <c r="AG54" i="1"/>
  <c r="AH54" i="1"/>
  <c r="AE54" i="1" s="1"/>
  <c r="G409" i="1"/>
  <c r="D410" i="1"/>
  <c r="L410" i="1" s="1"/>
  <c r="O410" i="1" s="1"/>
  <c r="J412" i="1"/>
  <c r="K412" i="1" s="1"/>
  <c r="M412" i="1"/>
  <c r="I413" i="1"/>
  <c r="N412" i="1"/>
  <c r="F411" i="1"/>
  <c r="U411" i="1"/>
  <c r="W411" i="1" s="1"/>
  <c r="E411" i="1"/>
  <c r="P410" i="1" l="1"/>
  <c r="X410" i="1" s="1"/>
  <c r="B410" i="1" s="1"/>
  <c r="C411" i="1"/>
  <c r="P409" i="1"/>
  <c r="AG55" i="1"/>
  <c r="AH55" i="1"/>
  <c r="AE55" i="1" s="1"/>
  <c r="AJ54" i="1"/>
  <c r="G410" i="1"/>
  <c r="D411" i="1"/>
  <c r="L411" i="1" s="1"/>
  <c r="O411" i="1" s="1"/>
  <c r="F412" i="1"/>
  <c r="E412" i="1"/>
  <c r="U412" i="1"/>
  <c r="W412" i="1" s="1"/>
  <c r="J413" i="1"/>
  <c r="K413" i="1" s="1"/>
  <c r="M413" i="1"/>
  <c r="I414" i="1"/>
  <c r="N413" i="1"/>
  <c r="P411" i="1" l="1"/>
  <c r="X411" i="1" s="1"/>
  <c r="B411" i="1" s="1"/>
  <c r="X409" i="1"/>
  <c r="C412" i="1"/>
  <c r="AJ55" i="1"/>
  <c r="AG56" i="1"/>
  <c r="AH56" i="1"/>
  <c r="AE56" i="1" s="1"/>
  <c r="G411" i="1"/>
  <c r="F413" i="1"/>
  <c r="E413" i="1"/>
  <c r="U413" i="1"/>
  <c r="W413" i="1" s="1"/>
  <c r="D412" i="1"/>
  <c r="L412" i="1" s="1"/>
  <c r="O412" i="1" s="1"/>
  <c r="M414" i="1"/>
  <c r="J414" i="1"/>
  <c r="K414" i="1" s="1"/>
  <c r="I415" i="1"/>
  <c r="N414" i="1"/>
  <c r="P412" i="1" l="1"/>
  <c r="X412" i="1" s="1"/>
  <c r="B409" i="1"/>
  <c r="C413" i="1"/>
  <c r="AG57" i="1"/>
  <c r="AH57" i="1"/>
  <c r="AE57" i="1" s="1"/>
  <c r="AJ56" i="1"/>
  <c r="G412" i="1"/>
  <c r="D413" i="1"/>
  <c r="L413" i="1" s="1"/>
  <c r="O413" i="1" s="1"/>
  <c r="F414" i="1"/>
  <c r="U414" i="1"/>
  <c r="W414" i="1" s="1"/>
  <c r="E414" i="1"/>
  <c r="J415" i="1"/>
  <c r="K415" i="1" s="1"/>
  <c r="I416" i="1"/>
  <c r="M415" i="1"/>
  <c r="N415" i="1"/>
  <c r="AB412" i="1" l="1"/>
  <c r="R412" i="1"/>
  <c r="B412" i="1"/>
  <c r="Y412" i="1"/>
  <c r="P413" i="1"/>
  <c r="C414" i="1"/>
  <c r="AJ57" i="1"/>
  <c r="AG58" i="1"/>
  <c r="AH58" i="1"/>
  <c r="AE58" i="1" s="1"/>
  <c r="G413" i="1"/>
  <c r="J416" i="1"/>
  <c r="K416" i="1" s="1"/>
  <c r="I417" i="1"/>
  <c r="M416" i="1"/>
  <c r="N416" i="1"/>
  <c r="D414" i="1"/>
  <c r="L414" i="1" s="1"/>
  <c r="O414" i="1" s="1"/>
  <c r="F415" i="1"/>
  <c r="U415" i="1"/>
  <c r="W415" i="1" s="1"/>
  <c r="E415" i="1"/>
  <c r="P414" i="1" l="1"/>
  <c r="X414" i="1" s="1"/>
  <c r="B414" i="1" s="1"/>
  <c r="X413" i="1"/>
  <c r="C415" i="1"/>
  <c r="AJ58" i="1"/>
  <c r="AG59" i="1"/>
  <c r="AH59" i="1"/>
  <c r="AE59" i="1" s="1"/>
  <c r="G414" i="1"/>
  <c r="D415" i="1"/>
  <c r="L415" i="1" s="1"/>
  <c r="O415" i="1" s="1"/>
  <c r="J417" i="1"/>
  <c r="K417" i="1" s="1"/>
  <c r="M417" i="1"/>
  <c r="I418" i="1"/>
  <c r="N417" i="1"/>
  <c r="F416" i="1"/>
  <c r="U416" i="1"/>
  <c r="W416" i="1" s="1"/>
  <c r="E416" i="1"/>
  <c r="B413" i="1" l="1"/>
  <c r="P415" i="1"/>
  <c r="X415" i="1" s="1"/>
  <c r="B415" i="1" s="1"/>
  <c r="C416" i="1"/>
  <c r="AH60" i="1"/>
  <c r="AE60" i="1" s="1"/>
  <c r="AG60" i="1"/>
  <c r="AJ59" i="1"/>
  <c r="G415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l="1"/>
  <c r="X416" i="1" s="1"/>
  <c r="AJ60" i="1"/>
  <c r="C417" i="1"/>
  <c r="AG61" i="1"/>
  <c r="AH61" i="1"/>
  <c r="AE61" i="1" s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G416" i="1"/>
  <c r="P417" i="1" l="1"/>
  <c r="X417" i="1" s="1"/>
  <c r="B417" i="1" s="1"/>
  <c r="B416" i="1"/>
  <c r="C418" i="1"/>
  <c r="AG62" i="1"/>
  <c r="AH62" i="1"/>
  <c r="AE62" i="1" s="1"/>
  <c r="AJ61" i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l="1"/>
  <c r="X418" i="1" s="1"/>
  <c r="B418" i="1" s="1"/>
  <c r="C419" i="1"/>
  <c r="AJ62" i="1"/>
  <c r="AG63" i="1"/>
  <c r="AH63" i="1"/>
  <c r="AE63" i="1" s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l="1"/>
  <c r="X419" i="1" s="1"/>
  <c r="C420" i="1"/>
  <c r="AG64" i="1"/>
  <c r="AH64" i="1"/>
  <c r="AE64" i="1" s="1"/>
  <c r="AJ63" i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G419" i="1"/>
  <c r="P420" i="1" l="1"/>
  <c r="X420" i="1" s="1"/>
  <c r="B420" i="1" s="1"/>
  <c r="B419" i="1"/>
  <c r="C421" i="1"/>
  <c r="AH65" i="1"/>
  <c r="AE65" i="1" s="1"/>
  <c r="AG65" i="1"/>
  <c r="AJ64" i="1"/>
  <c r="F422" i="1"/>
  <c r="U422" i="1"/>
  <c r="W422" i="1" s="1"/>
  <c r="E422" i="1"/>
  <c r="D421" i="1"/>
  <c r="L421" i="1" s="1"/>
  <c r="O421" i="1" s="1"/>
  <c r="G420" i="1"/>
  <c r="J423" i="1"/>
  <c r="K423" i="1" s="1"/>
  <c r="I424" i="1"/>
  <c r="M423" i="1"/>
  <c r="N423" i="1"/>
  <c r="AJ65" i="1" l="1"/>
  <c r="P421" i="1"/>
  <c r="X421" i="1" s="1"/>
  <c r="B421" i="1" s="1"/>
  <c r="C422" i="1"/>
  <c r="AG66" i="1"/>
  <c r="AH66" i="1"/>
  <c r="AE66" i="1" s="1"/>
  <c r="G421" i="1"/>
  <c r="F423" i="1"/>
  <c r="E423" i="1"/>
  <c r="U423" i="1"/>
  <c r="W423" i="1" s="1"/>
  <c r="D422" i="1"/>
  <c r="G422" i="1" s="1"/>
  <c r="J424" i="1"/>
  <c r="K424" i="1" s="1"/>
  <c r="M424" i="1"/>
  <c r="I425" i="1"/>
  <c r="N424" i="1"/>
  <c r="AJ66" i="1" l="1"/>
  <c r="AH67" i="1"/>
  <c r="AE67" i="1" s="1"/>
  <c r="AG67" i="1"/>
  <c r="L422" i="1"/>
  <c r="O422" i="1" s="1"/>
  <c r="P422" i="1" s="1"/>
  <c r="X422" i="1" s="1"/>
  <c r="B422" i="1" s="1"/>
  <c r="F424" i="1"/>
  <c r="U424" i="1"/>
  <c r="W424" i="1" s="1"/>
  <c r="E424" i="1"/>
  <c r="D423" i="1"/>
  <c r="L423" i="1" s="1"/>
  <c r="O423" i="1" s="1"/>
  <c r="J425" i="1"/>
  <c r="K425" i="1" s="1"/>
  <c r="I426" i="1"/>
  <c r="M425" i="1"/>
  <c r="N425" i="1"/>
  <c r="AJ67" i="1" l="1"/>
  <c r="C423" i="1"/>
  <c r="C424" i="1" s="1"/>
  <c r="AH68" i="1"/>
  <c r="AE68" i="1" s="1"/>
  <c r="AG68" i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l="1"/>
  <c r="X424" i="1" s="1"/>
  <c r="B424" i="1" s="1"/>
  <c r="AJ68" i="1"/>
  <c r="C425" i="1"/>
  <c r="P423" i="1"/>
  <c r="AG69" i="1"/>
  <c r="AH69" i="1"/>
  <c r="AE69" i="1" s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X423" i="1" l="1"/>
  <c r="AG70" i="1"/>
  <c r="AH70" i="1"/>
  <c r="AE70" i="1" s="1"/>
  <c r="AJ69" i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L425" i="1"/>
  <c r="O425" i="1" s="1"/>
  <c r="P425" i="1" s="1"/>
  <c r="X425" i="1" s="1"/>
  <c r="B425" i="1" s="1"/>
  <c r="B423" i="1" l="1"/>
  <c r="C426" i="1"/>
  <c r="C427" i="1" s="1"/>
  <c r="AJ70" i="1"/>
  <c r="AH71" i="1"/>
  <c r="AE71" i="1" s="1"/>
  <c r="AG71" i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AJ71" i="1" l="1"/>
  <c r="P426" i="1"/>
  <c r="AH72" i="1"/>
  <c r="AE72" i="1" s="1"/>
  <c r="AG72" i="1"/>
  <c r="L427" i="1"/>
  <c r="O427" i="1" s="1"/>
  <c r="P427" i="1" s="1"/>
  <c r="X427" i="1" s="1"/>
  <c r="B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X426" i="1" l="1"/>
  <c r="AJ72" i="1"/>
  <c r="C428" i="1"/>
  <c r="AG73" i="1"/>
  <c r="AH73" i="1"/>
  <c r="AE73" i="1" s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L428" i="1"/>
  <c r="O428" i="1" s="1"/>
  <c r="P428" i="1" l="1"/>
  <c r="X428" i="1" s="1"/>
  <c r="B428" i="1" s="1"/>
  <c r="B426" i="1"/>
  <c r="C429" i="1"/>
  <c r="C430" i="1" s="1"/>
  <c r="AG74" i="1"/>
  <c r="AH74" i="1"/>
  <c r="AE74" i="1" s="1"/>
  <c r="AJ73" i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G429" i="1"/>
  <c r="P430" i="1" l="1"/>
  <c r="C431" i="1"/>
  <c r="P429" i="1"/>
  <c r="X429" i="1" s="1"/>
  <c r="B429" i="1" s="1"/>
  <c r="AJ74" i="1"/>
  <c r="AG75" i="1"/>
  <c r="AH75" i="1"/>
  <c r="AE75" i="1" s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X430" i="1" l="1"/>
  <c r="AH76" i="1"/>
  <c r="AE76" i="1" s="1"/>
  <c r="AG76" i="1"/>
  <c r="AJ75" i="1"/>
  <c r="L431" i="1"/>
  <c r="O431" i="1" s="1"/>
  <c r="P431" i="1" s="1"/>
  <c r="X431" i="1" s="1"/>
  <c r="B431" i="1" s="1"/>
  <c r="F433" i="1"/>
  <c r="U433" i="1"/>
  <c r="W433" i="1" s="1"/>
  <c r="E433" i="1"/>
  <c r="I435" i="1"/>
  <c r="J434" i="1"/>
  <c r="K434" i="1" s="1"/>
  <c r="N434" i="1"/>
  <c r="D432" i="1"/>
  <c r="G432" i="1" s="1"/>
  <c r="AJ76" i="1" l="1"/>
  <c r="B430" i="1"/>
  <c r="C432" i="1"/>
  <c r="AG77" i="1"/>
  <c r="AH77" i="1"/>
  <c r="AE77" i="1" s="1"/>
  <c r="L432" i="1"/>
  <c r="O432" i="1" s="1"/>
  <c r="F434" i="1"/>
  <c r="E434" i="1"/>
  <c r="U434" i="1"/>
  <c r="W434" i="1" s="1"/>
  <c r="I436" i="1"/>
  <c r="J435" i="1"/>
  <c r="K435" i="1" s="1"/>
  <c r="N435" i="1"/>
  <c r="D433" i="1"/>
  <c r="G433" i="1" s="1"/>
  <c r="P432" i="1" l="1"/>
  <c r="X432" i="1" s="1"/>
  <c r="C433" i="1"/>
  <c r="AH78" i="1"/>
  <c r="AE78" i="1" s="1"/>
  <c r="AG78" i="1"/>
  <c r="AJ77" i="1"/>
  <c r="L433" i="1"/>
  <c r="O433" i="1" s="1"/>
  <c r="M434" i="1"/>
  <c r="F435" i="1"/>
  <c r="E435" i="1"/>
  <c r="U435" i="1"/>
  <c r="W435" i="1" s="1"/>
  <c r="J436" i="1"/>
  <c r="K436" i="1" s="1"/>
  <c r="I437" i="1"/>
  <c r="D434" i="1"/>
  <c r="L434" i="1" s="1"/>
  <c r="P433" i="1" l="1"/>
  <c r="X433" i="1" s="1"/>
  <c r="B433" i="1" s="1"/>
  <c r="B432" i="1"/>
  <c r="AJ78" i="1"/>
  <c r="C434" i="1"/>
  <c r="AH79" i="1"/>
  <c r="AE79" i="1" s="1"/>
  <c r="AG79" i="1"/>
  <c r="G434" i="1"/>
  <c r="I438" i="1"/>
  <c r="J437" i="1"/>
  <c r="K437" i="1" s="1"/>
  <c r="D435" i="1"/>
  <c r="L435" i="1" s="1"/>
  <c r="O435" i="1" s="1"/>
  <c r="F436" i="1"/>
  <c r="E436" i="1"/>
  <c r="U436" i="1"/>
  <c r="W436" i="1" s="1"/>
  <c r="M435" i="1"/>
  <c r="O434" i="1"/>
  <c r="P434" i="1" l="1"/>
  <c r="X434" i="1" s="1"/>
  <c r="B434" i="1" s="1"/>
  <c r="AJ79" i="1"/>
  <c r="C435" i="1"/>
  <c r="C436" i="1" s="1"/>
  <c r="AG80" i="1"/>
  <c r="AH80" i="1"/>
  <c r="AE80" i="1" s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P435" i="1" l="1"/>
  <c r="X435" i="1" s="1"/>
  <c r="B435" i="1" s="1"/>
  <c r="AH81" i="1"/>
  <c r="AE81" i="1" s="1"/>
  <c r="AG81" i="1"/>
  <c r="AJ80" i="1"/>
  <c r="L436" i="1"/>
  <c r="O436" i="1" s="1"/>
  <c r="P436" i="1" s="1"/>
  <c r="S436" i="1" s="1"/>
  <c r="C437" i="1" s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AJ81" i="1" l="1"/>
  <c r="AH82" i="1"/>
  <c r="AE82" i="1" s="1"/>
  <c r="AG82" i="1"/>
  <c r="G437" i="1"/>
  <c r="J440" i="1"/>
  <c r="K440" i="1" s="1"/>
  <c r="I441" i="1"/>
  <c r="F439" i="1"/>
  <c r="E439" i="1"/>
  <c r="U439" i="1"/>
  <c r="W439" i="1" s="1"/>
  <c r="X436" i="1"/>
  <c r="D438" i="1"/>
  <c r="L438" i="1" s="1"/>
  <c r="M438" i="1"/>
  <c r="M439" i="1" s="1"/>
  <c r="M440" i="1" s="1"/>
  <c r="O437" i="1"/>
  <c r="P437" i="1" s="1"/>
  <c r="AJ82" i="1" l="1"/>
  <c r="AH83" i="1"/>
  <c r="AE83" i="1" s="1"/>
  <c r="AG83" i="1"/>
  <c r="M441" i="1"/>
  <c r="N438" i="1"/>
  <c r="N439" i="1" s="1"/>
  <c r="N440" i="1" s="1"/>
  <c r="N441" i="1" s="1"/>
  <c r="X437" i="1"/>
  <c r="S437" i="1"/>
  <c r="Y436" i="1"/>
  <c r="G438" i="1"/>
  <c r="B436" i="1"/>
  <c r="D439" i="1"/>
  <c r="L439" i="1" s="1"/>
  <c r="I442" i="1"/>
  <c r="J441" i="1"/>
  <c r="K441" i="1" s="1"/>
  <c r="F440" i="1"/>
  <c r="U440" i="1"/>
  <c r="W440" i="1" s="1"/>
  <c r="E440" i="1"/>
  <c r="C438" i="1" l="1"/>
  <c r="B437" i="1"/>
  <c r="AJ83" i="1"/>
  <c r="AH84" i="1"/>
  <c r="AE84" i="1" s="1"/>
  <c r="AG84" i="1"/>
  <c r="O439" i="1"/>
  <c r="O438" i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M442" i="1"/>
  <c r="AJ84" i="1" l="1"/>
  <c r="P438" i="1"/>
  <c r="X438" i="1" s="1"/>
  <c r="C439" i="1"/>
  <c r="C440" i="1" s="1"/>
  <c r="C441" i="1" s="1"/>
  <c r="AH85" i="1"/>
  <c r="AE85" i="1" s="1"/>
  <c r="AG85" i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38" i="1" l="1"/>
  <c r="AJ85" i="1"/>
  <c r="P439" i="1"/>
  <c r="P440" i="1"/>
  <c r="X440" i="1" s="1"/>
  <c r="B440" i="1" s="1"/>
  <c r="AH86" i="1"/>
  <c r="AE86" i="1" s="1"/>
  <c r="AG86" i="1"/>
  <c r="L441" i="1"/>
  <c r="O441" i="1" s="1"/>
  <c r="P441" i="1" s="1"/>
  <c r="X441" i="1" s="1"/>
  <c r="B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X439" i="1" l="1"/>
  <c r="AJ86" i="1"/>
  <c r="C442" i="1"/>
  <c r="C443" i="1" s="1"/>
  <c r="AH87" i="1"/>
  <c r="AE87" i="1" s="1"/>
  <c r="AG87" i="1"/>
  <c r="J445" i="1"/>
  <c r="K445" i="1" s="1"/>
  <c r="M445" i="1"/>
  <c r="N445" i="1"/>
  <c r="F444" i="1"/>
  <c r="E444" i="1"/>
  <c r="U444" i="1"/>
  <c r="W444" i="1" s="1"/>
  <c r="D443" i="1"/>
  <c r="G443" i="1" s="1"/>
  <c r="G442" i="1"/>
  <c r="AJ87" i="1" l="1"/>
  <c r="B439" i="1"/>
  <c r="P442" i="1"/>
  <c r="X442" i="1" s="1"/>
  <c r="B442" i="1" s="1"/>
  <c r="AH88" i="1"/>
  <c r="AE88" i="1" s="1"/>
  <c r="AG88" i="1"/>
  <c r="L443" i="1"/>
  <c r="O443" i="1" s="1"/>
  <c r="P443" i="1" s="1"/>
  <c r="X443" i="1" s="1"/>
  <c r="B443" i="1" s="1"/>
  <c r="D444" i="1"/>
  <c r="L444" i="1" s="1"/>
  <c r="O444" i="1" s="1"/>
  <c r="F445" i="1"/>
  <c r="E445" i="1"/>
  <c r="U445" i="1"/>
  <c r="W445" i="1" s="1"/>
  <c r="AJ88" i="1" l="1"/>
  <c r="C444" i="1"/>
  <c r="C445" i="1" s="1"/>
  <c r="AH89" i="1"/>
  <c r="AE89" i="1" s="1"/>
  <c r="AG89" i="1"/>
  <c r="G444" i="1"/>
  <c r="D445" i="1"/>
  <c r="L445" i="1" s="1"/>
  <c r="O445" i="1" s="1"/>
  <c r="P445" i="1" l="1"/>
  <c r="X445" i="1" s="1"/>
  <c r="B445" i="1" s="1"/>
  <c r="AJ89" i="1"/>
  <c r="C446" i="1"/>
  <c r="P444" i="1"/>
  <c r="AG90" i="1"/>
  <c r="AH90" i="1"/>
  <c r="AE90" i="1" s="1"/>
  <c r="U447" i="1"/>
  <c r="W447" i="1" s="1"/>
  <c r="G445" i="1"/>
  <c r="X444" i="1" l="1"/>
  <c r="AH91" i="1"/>
  <c r="AE91" i="1" s="1"/>
  <c r="AG91" i="1"/>
  <c r="AJ90" i="1"/>
  <c r="B444" i="1" l="1"/>
  <c r="AJ91" i="1"/>
  <c r="AG92" i="1"/>
  <c r="AH92" i="1"/>
  <c r="AE92" i="1" s="1"/>
  <c r="AG93" i="1" l="1"/>
  <c r="AH93" i="1"/>
  <c r="AE93" i="1" s="1"/>
  <c r="AJ92" i="1"/>
  <c r="AH94" i="1" l="1"/>
  <c r="AE94" i="1" s="1"/>
  <c r="AG94" i="1"/>
  <c r="AJ93" i="1"/>
  <c r="AJ94" i="1" l="1"/>
  <c r="AH95" i="1"/>
  <c r="AE95" i="1" s="1"/>
  <c r="AG95" i="1"/>
  <c r="AJ95" i="1" l="1"/>
  <c r="AH96" i="1"/>
  <c r="AE96" i="1" s="1"/>
  <c r="AG96" i="1"/>
  <c r="AJ96" i="1" l="1"/>
  <c r="AH97" i="1"/>
  <c r="AE97" i="1" s="1"/>
  <c r="AG97" i="1"/>
  <c r="AJ97" i="1" l="1"/>
  <c r="AH98" i="1"/>
  <c r="AE98" i="1" s="1"/>
  <c r="AG98" i="1"/>
  <c r="AJ98" i="1" l="1"/>
  <c r="AH99" i="1"/>
  <c r="AE99" i="1" s="1"/>
  <c r="AG99" i="1"/>
  <c r="AJ99" i="1" l="1"/>
  <c r="AH100" i="1"/>
  <c r="AE100" i="1" s="1"/>
  <c r="AG100" i="1"/>
  <c r="AJ100" i="1" l="1"/>
  <c r="AH101" i="1"/>
  <c r="AE101" i="1" s="1"/>
  <c r="AG101" i="1"/>
  <c r="AJ101" i="1" l="1"/>
  <c r="AH102" i="1"/>
  <c r="AE102" i="1" s="1"/>
  <c r="AG102" i="1"/>
  <c r="AJ102" i="1" l="1"/>
  <c r="AH103" i="1"/>
  <c r="AE103" i="1" s="1"/>
  <c r="AG103" i="1"/>
  <c r="AJ103" i="1" l="1"/>
  <c r="AG104" i="1"/>
  <c r="AH104" i="1"/>
  <c r="AE104" i="1" s="1"/>
  <c r="AH105" i="1" l="1"/>
  <c r="AE105" i="1" s="1"/>
  <c r="AG105" i="1"/>
  <c r="AJ104" i="1"/>
  <c r="AJ105" i="1" l="1"/>
  <c r="AH106" i="1"/>
  <c r="AE106" i="1" s="1"/>
  <c r="AG106" i="1"/>
  <c r="AJ106" i="1" l="1"/>
  <c r="AG107" i="1"/>
  <c r="AH107" i="1"/>
  <c r="AE107" i="1" s="1"/>
  <c r="AG108" i="1" l="1"/>
  <c r="AH108" i="1"/>
  <c r="AE108" i="1" s="1"/>
  <c r="AJ107" i="1"/>
  <c r="AH109" i="1" l="1"/>
  <c r="AE109" i="1" s="1"/>
  <c r="AG109" i="1"/>
  <c r="AJ108" i="1"/>
  <c r="AJ109" i="1" l="1"/>
  <c r="AH110" i="1"/>
  <c r="AE110" i="1" s="1"/>
  <c r="AG110" i="1"/>
  <c r="AJ110" i="1" l="1"/>
  <c r="AG111" i="1"/>
  <c r="AH111" i="1"/>
  <c r="AE111" i="1" s="1"/>
  <c r="AG112" i="1" l="1"/>
  <c r="AH112" i="1"/>
  <c r="AE112" i="1" s="1"/>
  <c r="AJ111" i="1"/>
  <c r="AH113" i="1" l="1"/>
  <c r="AE113" i="1" s="1"/>
  <c r="AG113" i="1"/>
  <c r="AJ112" i="1"/>
  <c r="AJ113" i="1" l="1"/>
  <c r="AH114" i="1"/>
  <c r="AE114" i="1" s="1"/>
  <c r="AG114" i="1"/>
  <c r="AJ114" i="1" l="1"/>
  <c r="AH115" i="1"/>
  <c r="AE115" i="1" s="1"/>
  <c r="AG115" i="1"/>
  <c r="AJ115" i="1" l="1"/>
  <c r="AH116" i="1"/>
  <c r="AE116" i="1" s="1"/>
  <c r="AG116" i="1"/>
  <c r="AJ116" i="1" l="1"/>
  <c r="AG117" i="1"/>
  <c r="AH117" i="1"/>
  <c r="AE117" i="1" s="1"/>
  <c r="AH118" i="1" l="1"/>
  <c r="AE118" i="1" s="1"/>
  <c r="AG118" i="1"/>
  <c r="AJ117" i="1"/>
  <c r="AJ118" i="1" l="1"/>
  <c r="AH119" i="1"/>
  <c r="AE119" i="1" s="1"/>
  <c r="AG119" i="1"/>
  <c r="AJ119" i="1" l="1"/>
  <c r="AH120" i="1"/>
  <c r="AE120" i="1" s="1"/>
  <c r="AG120" i="1"/>
  <c r="AJ120" i="1" l="1"/>
  <c r="AH121" i="1"/>
  <c r="AE121" i="1" s="1"/>
  <c r="AG121" i="1"/>
  <c r="AJ121" i="1" l="1"/>
  <c r="AH122" i="1"/>
  <c r="AE122" i="1" s="1"/>
  <c r="AG122" i="1"/>
  <c r="AJ122" i="1" l="1"/>
  <c r="AH123" i="1"/>
  <c r="AE123" i="1" s="1"/>
  <c r="AG123" i="1"/>
  <c r="AJ123" i="1" l="1"/>
  <c r="AH124" i="1"/>
  <c r="AE124" i="1" s="1"/>
  <c r="AG124" i="1"/>
  <c r="AJ124" i="1" l="1"/>
  <c r="AH125" i="1"/>
  <c r="AE125" i="1" s="1"/>
  <c r="AG125" i="1"/>
  <c r="AJ125" i="1" l="1"/>
  <c r="AG126" i="1"/>
  <c r="AH126" i="1"/>
  <c r="AE126" i="1" s="1"/>
  <c r="AH127" i="1" l="1"/>
  <c r="AE127" i="1" s="1"/>
  <c r="AG127" i="1"/>
  <c r="AJ126" i="1"/>
  <c r="AJ127" i="1" l="1"/>
  <c r="AH128" i="1"/>
  <c r="AE128" i="1" s="1"/>
  <c r="AG128" i="1"/>
  <c r="AJ128" i="1" l="1"/>
  <c r="AG129" i="1"/>
  <c r="AH129" i="1"/>
  <c r="AE129" i="1" s="1"/>
  <c r="AJ129" i="1" l="1"/>
  <c r="AH130" i="1"/>
  <c r="AE130" i="1" s="1"/>
  <c r="AG130" i="1"/>
  <c r="AJ130" i="1" l="1"/>
  <c r="AH131" i="1"/>
  <c r="AE131" i="1" s="1"/>
  <c r="AG131" i="1"/>
  <c r="AJ131" i="1" l="1"/>
  <c r="AH132" i="1"/>
  <c r="AE132" i="1" s="1"/>
  <c r="AG132" i="1"/>
  <c r="AJ132" i="1" l="1"/>
  <c r="AH133" i="1"/>
  <c r="AE133" i="1" s="1"/>
  <c r="AG133" i="1"/>
  <c r="AJ133" i="1" l="1"/>
  <c r="AH134" i="1"/>
  <c r="AE134" i="1" s="1"/>
  <c r="AG134" i="1"/>
  <c r="AJ134" i="1" l="1"/>
  <c r="AG135" i="1"/>
  <c r="AH135" i="1"/>
  <c r="AE135" i="1" s="1"/>
  <c r="AG136" i="1" l="1"/>
  <c r="AH136" i="1"/>
  <c r="AE136" i="1" s="1"/>
  <c r="AJ135" i="1"/>
  <c r="AH137" i="1" l="1"/>
  <c r="AE137" i="1" s="1"/>
  <c r="AG137" i="1"/>
  <c r="AJ136" i="1"/>
  <c r="AJ137" i="1" l="1"/>
  <c r="AH138" i="1"/>
  <c r="AE138" i="1" s="1"/>
  <c r="AG138" i="1"/>
  <c r="AJ138" i="1" l="1"/>
  <c r="AH139" i="1"/>
  <c r="AE139" i="1" s="1"/>
  <c r="AG139" i="1"/>
  <c r="AJ139" i="1" l="1"/>
  <c r="AH140" i="1"/>
  <c r="AE140" i="1" s="1"/>
  <c r="AG140" i="1"/>
  <c r="AJ140" i="1" l="1"/>
  <c r="AH141" i="1"/>
  <c r="AE141" i="1" s="1"/>
  <c r="AG141" i="1"/>
  <c r="AJ141" i="1" l="1"/>
  <c r="AG142" i="1"/>
  <c r="AH142" i="1"/>
  <c r="AE142" i="1" s="1"/>
  <c r="AH143" i="1" l="1"/>
  <c r="AE143" i="1" s="1"/>
  <c r="AG143" i="1"/>
  <c r="AJ142" i="1"/>
  <c r="AJ143" i="1" l="1"/>
  <c r="AG144" i="1"/>
  <c r="AH144" i="1"/>
  <c r="AE144" i="1" s="1"/>
  <c r="AJ144" i="1" l="1"/>
  <c r="AG145" i="1"/>
  <c r="AH145" i="1"/>
  <c r="AE145" i="1" s="1"/>
  <c r="AJ145" i="1" l="1"/>
  <c r="A447" i="1" l="1"/>
  <c r="H446" i="1"/>
  <c r="AA447" i="1"/>
  <c r="Z447" i="1"/>
  <c r="I446" i="1"/>
  <c r="J446" i="1" s="1"/>
  <c r="K446" i="1" s="1"/>
  <c r="I447" i="1" l="1"/>
  <c r="J447" i="1" s="1"/>
  <c r="K447" i="1" s="1"/>
  <c r="U446" i="1"/>
  <c r="W446" i="1" s="1"/>
  <c r="F446" i="1"/>
  <c r="E446" i="1"/>
  <c r="H447" i="1"/>
  <c r="M446" i="1"/>
  <c r="N446" i="1"/>
  <c r="A448" i="1"/>
  <c r="Q447" i="1"/>
  <c r="M447" i="1" l="1"/>
  <c r="N447" i="1"/>
  <c r="E447" i="1"/>
  <c r="F447" i="1"/>
  <c r="I448" i="1"/>
  <c r="Q448" i="1"/>
  <c r="A449" i="1"/>
  <c r="H448" i="1"/>
  <c r="R447" i="1"/>
  <c r="S447" i="1" s="1"/>
  <c r="Z448" i="1"/>
  <c r="Y447" i="1"/>
  <c r="AA448" i="1"/>
  <c r="D446" i="1"/>
  <c r="G446" i="1" s="1"/>
  <c r="L446" i="1" l="1"/>
  <c r="O446" i="1" s="1"/>
  <c r="P446" i="1" s="1"/>
  <c r="AB446" i="1" s="1"/>
  <c r="I449" i="1"/>
  <c r="Q449" i="1"/>
  <c r="A450" i="1"/>
  <c r="H449" i="1"/>
  <c r="R448" i="1"/>
  <c r="S448" i="1" s="1"/>
  <c r="AA449" i="1"/>
  <c r="Y448" i="1"/>
  <c r="Z449" i="1"/>
  <c r="J448" i="1"/>
  <c r="K448" i="1" s="1"/>
  <c r="N448" i="1"/>
  <c r="M448" i="1"/>
  <c r="D447" i="1"/>
  <c r="L447" i="1" s="1"/>
  <c r="O447" i="1" s="1"/>
  <c r="C447" i="1" l="1"/>
  <c r="C448" i="1" s="1"/>
  <c r="G447" i="1"/>
  <c r="E448" i="1"/>
  <c r="F448" i="1"/>
  <c r="U448" i="1"/>
  <c r="W448" i="1" s="1"/>
  <c r="I450" i="1"/>
  <c r="Q450" i="1"/>
  <c r="A451" i="1"/>
  <c r="H450" i="1"/>
  <c r="R449" i="1"/>
  <c r="S449" i="1" s="1"/>
  <c r="Z450" i="1"/>
  <c r="Y449" i="1"/>
  <c r="AA450" i="1"/>
  <c r="R446" i="1"/>
  <c r="X446" i="1"/>
  <c r="Y446" i="1" s="1"/>
  <c r="N449" i="1"/>
  <c r="J449" i="1"/>
  <c r="K449" i="1" s="1"/>
  <c r="M449" i="1"/>
  <c r="P447" i="1" l="1"/>
  <c r="X447" i="1" s="1"/>
  <c r="B447" i="1" s="1"/>
  <c r="I451" i="1"/>
  <c r="Q451" i="1"/>
  <c r="H451" i="1"/>
  <c r="A452" i="1"/>
  <c r="R450" i="1"/>
  <c r="S450" i="1" s="1"/>
  <c r="AA451" i="1"/>
  <c r="Y450" i="1"/>
  <c r="Z451" i="1"/>
  <c r="M450" i="1"/>
  <c r="J450" i="1"/>
  <c r="K450" i="1" s="1"/>
  <c r="N450" i="1"/>
  <c r="E449" i="1"/>
  <c r="F449" i="1"/>
  <c r="U449" i="1"/>
  <c r="W449" i="1" s="1"/>
  <c r="B446" i="1"/>
  <c r="D448" i="1"/>
  <c r="L448" i="1" s="1"/>
  <c r="O448" i="1" s="1"/>
  <c r="C449" i="1" s="1"/>
  <c r="G448" i="1" l="1"/>
  <c r="D449" i="1"/>
  <c r="G449" i="1" s="1"/>
  <c r="I452" i="1"/>
  <c r="Q452" i="1"/>
  <c r="H452" i="1"/>
  <c r="A453" i="1"/>
  <c r="P448" i="1"/>
  <c r="E450" i="1"/>
  <c r="F450" i="1"/>
  <c r="U450" i="1"/>
  <c r="W450" i="1" s="1"/>
  <c r="R451" i="1"/>
  <c r="S451" i="1" s="1"/>
  <c r="Z452" i="1"/>
  <c r="Y451" i="1"/>
  <c r="AA452" i="1"/>
  <c r="N451" i="1"/>
  <c r="J451" i="1"/>
  <c r="K451" i="1" s="1"/>
  <c r="M451" i="1"/>
  <c r="R452" i="1" l="1"/>
  <c r="S452" i="1" s="1"/>
  <c r="AA453" i="1"/>
  <c r="Y452" i="1"/>
  <c r="Z453" i="1"/>
  <c r="N452" i="1"/>
  <c r="M452" i="1"/>
  <c r="J452" i="1"/>
  <c r="K452" i="1" s="1"/>
  <c r="E451" i="1"/>
  <c r="F451" i="1"/>
  <c r="U451" i="1"/>
  <c r="W451" i="1" s="1"/>
  <c r="L449" i="1"/>
  <c r="O449" i="1" s="1"/>
  <c r="D450" i="1"/>
  <c r="L450" i="1" s="1"/>
  <c r="O450" i="1" s="1"/>
  <c r="X448" i="1"/>
  <c r="B448" i="1" s="1"/>
  <c r="I453" i="1"/>
  <c r="Q453" i="1"/>
  <c r="H453" i="1"/>
  <c r="A454" i="1"/>
  <c r="G450" i="1" l="1"/>
  <c r="R453" i="1"/>
  <c r="S453" i="1" s="1"/>
  <c r="Z454" i="1"/>
  <c r="Y453" i="1"/>
  <c r="AA454" i="1"/>
  <c r="F452" i="1"/>
  <c r="E452" i="1"/>
  <c r="U452" i="1"/>
  <c r="W452" i="1" s="1"/>
  <c r="I454" i="1"/>
  <c r="Q454" i="1"/>
  <c r="A455" i="1"/>
  <c r="H454" i="1"/>
  <c r="P449" i="1"/>
  <c r="C450" i="1"/>
  <c r="J453" i="1"/>
  <c r="K453" i="1" s="1"/>
  <c r="M453" i="1"/>
  <c r="N453" i="1"/>
  <c r="D451" i="1"/>
  <c r="G451" i="1" s="1"/>
  <c r="E453" i="1" l="1"/>
  <c r="F453" i="1"/>
  <c r="U453" i="1"/>
  <c r="W453" i="1" s="1"/>
  <c r="P450" i="1"/>
  <c r="C451" i="1"/>
  <c r="L451" i="1"/>
  <c r="O451" i="1" s="1"/>
  <c r="I455" i="1"/>
  <c r="Q455" i="1"/>
  <c r="A456" i="1"/>
  <c r="H455" i="1"/>
  <c r="D452" i="1"/>
  <c r="G452" i="1" s="1"/>
  <c r="X449" i="1"/>
  <c r="B449" i="1" s="1"/>
  <c r="R454" i="1"/>
  <c r="S454" i="1" s="1"/>
  <c r="AA455" i="1"/>
  <c r="Z455" i="1"/>
  <c r="Y454" i="1"/>
  <c r="J454" i="1"/>
  <c r="K454" i="1" s="1"/>
  <c r="N454" i="1"/>
  <c r="M454" i="1"/>
  <c r="L452" i="1" l="1"/>
  <c r="O452" i="1" s="1"/>
  <c r="E454" i="1"/>
  <c r="F454" i="1"/>
  <c r="U454" i="1"/>
  <c r="W454" i="1" s="1"/>
  <c r="C452" i="1"/>
  <c r="P451" i="1"/>
  <c r="N455" i="1"/>
  <c r="J455" i="1"/>
  <c r="K455" i="1" s="1"/>
  <c r="M455" i="1"/>
  <c r="X450" i="1"/>
  <c r="B450" i="1" s="1"/>
  <c r="R455" i="1"/>
  <c r="S455" i="1" s="1"/>
  <c r="Z456" i="1"/>
  <c r="Y455" i="1"/>
  <c r="AA456" i="1"/>
  <c r="I456" i="1"/>
  <c r="Q456" i="1"/>
  <c r="A457" i="1"/>
  <c r="H456" i="1"/>
  <c r="D453" i="1"/>
  <c r="G453" i="1" s="1"/>
  <c r="L453" i="1" l="1"/>
  <c r="O453" i="1" s="1"/>
  <c r="X451" i="1"/>
  <c r="B451" i="1" s="1"/>
  <c r="E455" i="1"/>
  <c r="F455" i="1"/>
  <c r="U455" i="1"/>
  <c r="W455" i="1" s="1"/>
  <c r="C453" i="1"/>
  <c r="P452" i="1"/>
  <c r="M456" i="1"/>
  <c r="N456" i="1"/>
  <c r="J456" i="1"/>
  <c r="K456" i="1" s="1"/>
  <c r="I457" i="1"/>
  <c r="Q457" i="1"/>
  <c r="A458" i="1"/>
  <c r="H457" i="1"/>
  <c r="R456" i="1"/>
  <c r="S456" i="1" s="1"/>
  <c r="AA457" i="1"/>
  <c r="Z457" i="1"/>
  <c r="Y456" i="1"/>
  <c r="D454" i="1"/>
  <c r="G454" i="1" s="1"/>
  <c r="P453" i="1" l="1"/>
  <c r="C454" i="1"/>
  <c r="L454" i="1"/>
  <c r="O454" i="1" s="1"/>
  <c r="I458" i="1"/>
  <c r="Q458" i="1"/>
  <c r="A459" i="1"/>
  <c r="H458" i="1"/>
  <c r="X452" i="1"/>
  <c r="B452" i="1" s="1"/>
  <c r="R457" i="1"/>
  <c r="S457" i="1" s="1"/>
  <c r="Z458" i="1"/>
  <c r="Y457" i="1"/>
  <c r="AA458" i="1"/>
  <c r="N457" i="1"/>
  <c r="J457" i="1"/>
  <c r="K457" i="1" s="1"/>
  <c r="M457" i="1"/>
  <c r="D455" i="1"/>
  <c r="G455" i="1" s="1"/>
  <c r="E456" i="1"/>
  <c r="F456" i="1"/>
  <c r="U456" i="1"/>
  <c r="W456" i="1" s="1"/>
  <c r="R458" i="1" l="1"/>
  <c r="S458" i="1" s="1"/>
  <c r="AA459" i="1"/>
  <c r="Y458" i="1"/>
  <c r="Z459" i="1"/>
  <c r="I459" i="1"/>
  <c r="Q459" i="1"/>
  <c r="H459" i="1"/>
  <c r="A460" i="1"/>
  <c r="F457" i="1"/>
  <c r="E457" i="1"/>
  <c r="U457" i="1"/>
  <c r="W457" i="1" s="1"/>
  <c r="L455" i="1"/>
  <c r="O455" i="1" s="1"/>
  <c r="C455" i="1"/>
  <c r="P454" i="1"/>
  <c r="D456" i="1"/>
  <c r="L456" i="1" s="1"/>
  <c r="O456" i="1" s="1"/>
  <c r="J458" i="1"/>
  <c r="K458" i="1" s="1"/>
  <c r="M458" i="1"/>
  <c r="N458" i="1"/>
  <c r="X453" i="1"/>
  <c r="B453" i="1" s="1"/>
  <c r="G456" i="1" l="1"/>
  <c r="R459" i="1"/>
  <c r="S459" i="1" s="1"/>
  <c r="Z460" i="1"/>
  <c r="Y459" i="1"/>
  <c r="AA460" i="1"/>
  <c r="C456" i="1"/>
  <c r="P455" i="1"/>
  <c r="J459" i="1"/>
  <c r="K459" i="1" s="1"/>
  <c r="M459" i="1"/>
  <c r="N459" i="1"/>
  <c r="F458" i="1"/>
  <c r="E458" i="1"/>
  <c r="U458" i="1"/>
  <c r="W458" i="1" s="1"/>
  <c r="X454" i="1"/>
  <c r="B454" i="1" s="1"/>
  <c r="D457" i="1"/>
  <c r="L457" i="1" s="1"/>
  <c r="O457" i="1" s="1"/>
  <c r="I460" i="1"/>
  <c r="Q460" i="1"/>
  <c r="H460" i="1"/>
  <c r="A461" i="1"/>
  <c r="G457" i="1" l="1"/>
  <c r="E459" i="1"/>
  <c r="F459" i="1"/>
  <c r="U459" i="1"/>
  <c r="W459" i="1" s="1"/>
  <c r="I461" i="1"/>
  <c r="Q461" i="1"/>
  <c r="H461" i="1"/>
  <c r="A462" i="1"/>
  <c r="R460" i="1"/>
  <c r="S460" i="1" s="1"/>
  <c r="Y460" i="1"/>
  <c r="AA461" i="1"/>
  <c r="Z461" i="1"/>
  <c r="X455" i="1"/>
  <c r="B455" i="1" s="1"/>
  <c r="P456" i="1"/>
  <c r="C457" i="1"/>
  <c r="D458" i="1"/>
  <c r="G458" i="1" s="1"/>
  <c r="N460" i="1"/>
  <c r="J460" i="1"/>
  <c r="K460" i="1" s="1"/>
  <c r="M460" i="1"/>
  <c r="R461" i="1" l="1"/>
  <c r="S461" i="1" s="1"/>
  <c r="AA462" i="1"/>
  <c r="Z462" i="1"/>
  <c r="Y461" i="1"/>
  <c r="X456" i="1"/>
  <c r="B456" i="1" s="1"/>
  <c r="N461" i="1"/>
  <c r="J461" i="1"/>
  <c r="K461" i="1" s="1"/>
  <c r="M461" i="1"/>
  <c r="F460" i="1"/>
  <c r="E460" i="1"/>
  <c r="U460" i="1"/>
  <c r="W460" i="1" s="1"/>
  <c r="P457" i="1"/>
  <c r="C458" i="1"/>
  <c r="I462" i="1"/>
  <c r="Q462" i="1"/>
  <c r="A463" i="1"/>
  <c r="H462" i="1"/>
  <c r="L458" i="1"/>
  <c r="O458" i="1" s="1"/>
  <c r="D459" i="1"/>
  <c r="L459" i="1" s="1"/>
  <c r="O459" i="1" s="1"/>
  <c r="G459" i="1" l="1"/>
  <c r="E461" i="1"/>
  <c r="F461" i="1"/>
  <c r="U461" i="1"/>
  <c r="W461" i="1" s="1"/>
  <c r="M462" i="1"/>
  <c r="N462" i="1"/>
  <c r="J462" i="1"/>
  <c r="K462" i="1" s="1"/>
  <c r="P458" i="1"/>
  <c r="C459" i="1"/>
  <c r="X457" i="1"/>
  <c r="B457" i="1" s="1"/>
  <c r="D460" i="1"/>
  <c r="L460" i="1" s="1"/>
  <c r="O460" i="1" s="1"/>
  <c r="I463" i="1"/>
  <c r="Q463" i="1"/>
  <c r="A464" i="1"/>
  <c r="H463" i="1"/>
  <c r="R462" i="1"/>
  <c r="S462" i="1" s="1"/>
  <c r="Z463" i="1"/>
  <c r="Y462" i="1"/>
  <c r="AA463" i="1"/>
  <c r="G460" i="1" l="1"/>
  <c r="I464" i="1"/>
  <c r="Q464" i="1"/>
  <c r="A465" i="1"/>
  <c r="H464" i="1"/>
  <c r="F462" i="1"/>
  <c r="E462" i="1"/>
  <c r="U462" i="1"/>
  <c r="W462" i="1" s="1"/>
  <c r="C460" i="1"/>
  <c r="P459" i="1"/>
  <c r="R463" i="1"/>
  <c r="S463" i="1" s="1"/>
  <c r="AA464" i="1"/>
  <c r="Z464" i="1"/>
  <c r="Y463" i="1"/>
  <c r="X458" i="1"/>
  <c r="B458" i="1" s="1"/>
  <c r="M463" i="1"/>
  <c r="J463" i="1"/>
  <c r="K463" i="1" s="1"/>
  <c r="N463" i="1"/>
  <c r="D461" i="1"/>
  <c r="G461" i="1" s="1"/>
  <c r="L461" i="1" l="1"/>
  <c r="O461" i="1" s="1"/>
  <c r="P460" i="1"/>
  <c r="C461" i="1"/>
  <c r="D462" i="1"/>
  <c r="G462" i="1" s="1"/>
  <c r="I465" i="1"/>
  <c r="Q465" i="1"/>
  <c r="A466" i="1"/>
  <c r="H465" i="1"/>
  <c r="E463" i="1"/>
  <c r="F463" i="1"/>
  <c r="U463" i="1"/>
  <c r="W463" i="1" s="1"/>
  <c r="R464" i="1"/>
  <c r="S464" i="1" s="1"/>
  <c r="Y464" i="1"/>
  <c r="Z465" i="1"/>
  <c r="AA465" i="1"/>
  <c r="X459" i="1"/>
  <c r="B459" i="1" s="1"/>
  <c r="N464" i="1"/>
  <c r="J464" i="1"/>
  <c r="K464" i="1" s="1"/>
  <c r="M464" i="1"/>
  <c r="L462" i="1" l="1"/>
  <c r="O462" i="1" s="1"/>
  <c r="E464" i="1"/>
  <c r="F464" i="1"/>
  <c r="U464" i="1"/>
  <c r="W464" i="1" s="1"/>
  <c r="N465" i="1"/>
  <c r="J465" i="1"/>
  <c r="K465" i="1" s="1"/>
  <c r="M465" i="1"/>
  <c r="C462" i="1"/>
  <c r="P461" i="1"/>
  <c r="D463" i="1"/>
  <c r="G463" i="1" s="1"/>
  <c r="X460" i="1"/>
  <c r="B460" i="1" s="1"/>
  <c r="R465" i="1"/>
  <c r="S465" i="1" s="1"/>
  <c r="Y465" i="1"/>
  <c r="AA466" i="1"/>
  <c r="Z466" i="1"/>
  <c r="I466" i="1"/>
  <c r="A467" i="1"/>
  <c r="Q466" i="1"/>
  <c r="H466" i="1"/>
  <c r="P462" i="1" l="1"/>
  <c r="C463" i="1"/>
  <c r="E465" i="1"/>
  <c r="F465" i="1"/>
  <c r="U465" i="1"/>
  <c r="W465" i="1" s="1"/>
  <c r="H467" i="1"/>
  <c r="I467" i="1" s="1"/>
  <c r="Q467" i="1"/>
  <c r="A468" i="1"/>
  <c r="N466" i="1"/>
  <c r="J466" i="1"/>
  <c r="K466" i="1" s="1"/>
  <c r="M466" i="1"/>
  <c r="U467" i="1"/>
  <c r="W467" i="1" s="1"/>
  <c r="R466" i="1"/>
  <c r="Z467" i="1"/>
  <c r="AA467" i="1"/>
  <c r="L463" i="1"/>
  <c r="O463" i="1" s="1"/>
  <c r="D464" i="1"/>
  <c r="L464" i="1" s="1"/>
  <c r="O464" i="1" s="1"/>
  <c r="X461" i="1"/>
  <c r="B461" i="1" s="1"/>
  <c r="J467" i="1" l="1"/>
  <c r="K467" i="1" s="1"/>
  <c r="G464" i="1"/>
  <c r="F466" i="1"/>
  <c r="E466" i="1"/>
  <c r="U466" i="1"/>
  <c r="W466" i="1" s="1"/>
  <c r="D465" i="1"/>
  <c r="L465" i="1" s="1"/>
  <c r="O465" i="1" s="1"/>
  <c r="C464" i="1"/>
  <c r="P463" i="1"/>
  <c r="Y467" i="1"/>
  <c r="R467" i="1"/>
  <c r="S467" i="1" s="1"/>
  <c r="Z468" i="1"/>
  <c r="AA468" i="1"/>
  <c r="I468" i="1"/>
  <c r="H468" i="1"/>
  <c r="Q468" i="1"/>
  <c r="A469" i="1"/>
  <c r="X462" i="1"/>
  <c r="B462" i="1" s="1"/>
  <c r="G465" i="1" l="1"/>
  <c r="I469" i="1"/>
  <c r="Q469" i="1"/>
  <c r="H469" i="1"/>
  <c r="A470" i="1"/>
  <c r="D466" i="1"/>
  <c r="L466" i="1" s="1"/>
  <c r="X463" i="1"/>
  <c r="B463" i="1" s="1"/>
  <c r="C465" i="1"/>
  <c r="P464" i="1"/>
  <c r="R468" i="1"/>
  <c r="S468" i="1" s="1"/>
  <c r="Z469" i="1"/>
  <c r="Y468" i="1"/>
  <c r="AA469" i="1"/>
  <c r="J468" i="1"/>
  <c r="K468" i="1" s="1"/>
  <c r="F467" i="1"/>
  <c r="E467" i="1"/>
  <c r="O466" i="1" l="1"/>
  <c r="M467" i="1"/>
  <c r="G466" i="1"/>
  <c r="D467" i="1"/>
  <c r="L467" i="1" s="1"/>
  <c r="I470" i="1"/>
  <c r="A471" i="1"/>
  <c r="H470" i="1"/>
  <c r="Q470" i="1"/>
  <c r="X464" i="1"/>
  <c r="B464" i="1" s="1"/>
  <c r="Y469" i="1"/>
  <c r="R469" i="1"/>
  <c r="S469" i="1" s="1"/>
  <c r="AA470" i="1"/>
  <c r="Z470" i="1"/>
  <c r="E468" i="1"/>
  <c r="F468" i="1"/>
  <c r="U468" i="1"/>
  <c r="W468" i="1" s="1"/>
  <c r="C466" i="1"/>
  <c r="P465" i="1"/>
  <c r="J469" i="1"/>
  <c r="K469" i="1" s="1"/>
  <c r="I471" i="1" l="1"/>
  <c r="A472" i="1"/>
  <c r="Q471" i="1"/>
  <c r="H471" i="1"/>
  <c r="J470" i="1"/>
  <c r="K470" i="1" s="1"/>
  <c r="P466" i="1"/>
  <c r="X465" i="1"/>
  <c r="B465" i="1" s="1"/>
  <c r="G467" i="1"/>
  <c r="D468" i="1"/>
  <c r="G468" i="1" s="1"/>
  <c r="Y470" i="1"/>
  <c r="Z471" i="1"/>
  <c r="R470" i="1"/>
  <c r="S470" i="1" s="1"/>
  <c r="AA471" i="1"/>
  <c r="N467" i="1"/>
  <c r="N468" i="1" s="1"/>
  <c r="N469" i="1" s="1"/>
  <c r="N470" i="1" s="1"/>
  <c r="M468" i="1"/>
  <c r="M469" i="1" s="1"/>
  <c r="M470" i="1" s="1"/>
  <c r="E469" i="1"/>
  <c r="F469" i="1"/>
  <c r="U469" i="1"/>
  <c r="W469" i="1" s="1"/>
  <c r="L468" i="1" l="1"/>
  <c r="O468" i="1" s="1"/>
  <c r="D469" i="1"/>
  <c r="L469" i="1" s="1"/>
  <c r="O469" i="1" s="1"/>
  <c r="AA472" i="1"/>
  <c r="Z472" i="1"/>
  <c r="Y471" i="1"/>
  <c r="R471" i="1"/>
  <c r="S471" i="1" s="1"/>
  <c r="I472" i="1"/>
  <c r="A473" i="1"/>
  <c r="Q472" i="1"/>
  <c r="H472" i="1"/>
  <c r="X466" i="1"/>
  <c r="S466" i="1"/>
  <c r="M471" i="1"/>
  <c r="N471" i="1"/>
  <c r="J471" i="1"/>
  <c r="K471" i="1" s="1"/>
  <c r="E470" i="1"/>
  <c r="F470" i="1"/>
  <c r="U470" i="1"/>
  <c r="W470" i="1" s="1"/>
  <c r="O467" i="1"/>
  <c r="B466" i="1" l="1"/>
  <c r="D470" i="1"/>
  <c r="L470" i="1" s="1"/>
  <c r="O470" i="1" s="1"/>
  <c r="F471" i="1"/>
  <c r="E471" i="1"/>
  <c r="U471" i="1"/>
  <c r="W471" i="1" s="1"/>
  <c r="I473" i="1"/>
  <c r="A474" i="1"/>
  <c r="H473" i="1"/>
  <c r="G469" i="1"/>
  <c r="Y466" i="1"/>
  <c r="C467" i="1"/>
  <c r="Y472" i="1"/>
  <c r="AA473" i="1"/>
  <c r="Z473" i="1"/>
  <c r="R472" i="1"/>
  <c r="S472" i="1" s="1"/>
  <c r="N472" i="1"/>
  <c r="M472" i="1"/>
  <c r="J472" i="1"/>
  <c r="K472" i="1" s="1"/>
  <c r="G470" i="1" l="1"/>
  <c r="M473" i="1"/>
  <c r="J473" i="1"/>
  <c r="K473" i="1" s="1"/>
  <c r="N473" i="1"/>
  <c r="P467" i="1"/>
  <c r="C468" i="1"/>
  <c r="F472" i="1"/>
  <c r="E472" i="1"/>
  <c r="U472" i="1"/>
  <c r="W472" i="1" s="1"/>
  <c r="I474" i="1"/>
  <c r="H474" i="1"/>
  <c r="Q474" i="1"/>
  <c r="A475" i="1"/>
  <c r="D471" i="1"/>
  <c r="G471" i="1" s="1"/>
  <c r="Z474" i="1"/>
  <c r="AA474" i="1"/>
  <c r="L471" i="1" l="1"/>
  <c r="O471" i="1" s="1"/>
  <c r="C469" i="1"/>
  <c r="P468" i="1"/>
  <c r="X467" i="1"/>
  <c r="B467" i="1" s="1"/>
  <c r="D472" i="1"/>
  <c r="L472" i="1" s="1"/>
  <c r="O472" i="1" s="1"/>
  <c r="AA475" i="1"/>
  <c r="Y474" i="1"/>
  <c r="Z475" i="1"/>
  <c r="R474" i="1"/>
  <c r="S474" i="1" s="1"/>
  <c r="E473" i="1"/>
  <c r="F473" i="1"/>
  <c r="U473" i="1"/>
  <c r="W473" i="1" s="1"/>
  <c r="I475" i="1"/>
  <c r="H475" i="1"/>
  <c r="Q475" i="1"/>
  <c r="A476" i="1"/>
  <c r="J474" i="1"/>
  <c r="K474" i="1" s="1"/>
  <c r="N474" i="1"/>
  <c r="M474" i="1"/>
  <c r="G472" i="1" l="1"/>
  <c r="I476" i="1"/>
  <c r="H476" i="1"/>
  <c r="Q476" i="1"/>
  <c r="A477" i="1"/>
  <c r="X468" i="1"/>
  <c r="B468" i="1" s="1"/>
  <c r="D473" i="1"/>
  <c r="G473" i="1" s="1"/>
  <c r="Z476" i="1"/>
  <c r="AA476" i="1"/>
  <c r="Y475" i="1"/>
  <c r="R475" i="1"/>
  <c r="S475" i="1" s="1"/>
  <c r="P469" i="1"/>
  <c r="C470" i="1"/>
  <c r="F474" i="1"/>
  <c r="E474" i="1"/>
  <c r="U474" i="1"/>
  <c r="W474" i="1" s="1"/>
  <c r="N475" i="1"/>
  <c r="M475" i="1"/>
  <c r="J475" i="1"/>
  <c r="K475" i="1" s="1"/>
  <c r="I477" i="1" l="1"/>
  <c r="A478" i="1"/>
  <c r="H477" i="1"/>
  <c r="Q477" i="1"/>
  <c r="M476" i="1"/>
  <c r="J476" i="1"/>
  <c r="K476" i="1" s="1"/>
  <c r="N476" i="1"/>
  <c r="P470" i="1"/>
  <c r="C471" i="1"/>
  <c r="L473" i="1"/>
  <c r="O473" i="1" s="1"/>
  <c r="X469" i="1"/>
  <c r="B469" i="1" s="1"/>
  <c r="F475" i="1"/>
  <c r="E475" i="1"/>
  <c r="U475" i="1"/>
  <c r="W475" i="1" s="1"/>
  <c r="AA477" i="1"/>
  <c r="Y476" i="1"/>
  <c r="Z477" i="1"/>
  <c r="R476" i="1"/>
  <c r="S476" i="1" s="1"/>
  <c r="D474" i="1"/>
  <c r="L474" i="1" s="1"/>
  <c r="O474" i="1" s="1"/>
  <c r="G474" i="1" l="1"/>
  <c r="D475" i="1"/>
  <c r="G475" i="1" s="1"/>
  <c r="X470" i="1"/>
  <c r="B470" i="1" s="1"/>
  <c r="E476" i="1"/>
  <c r="F476" i="1"/>
  <c r="U476" i="1"/>
  <c r="W476" i="1" s="1"/>
  <c r="Z478" i="1"/>
  <c r="Y477" i="1"/>
  <c r="AA478" i="1"/>
  <c r="R477" i="1"/>
  <c r="S477" i="1" s="1"/>
  <c r="I478" i="1"/>
  <c r="A479" i="1"/>
  <c r="H478" i="1"/>
  <c r="Q478" i="1"/>
  <c r="P471" i="1"/>
  <c r="C472" i="1"/>
  <c r="J477" i="1"/>
  <c r="K477" i="1" s="1"/>
  <c r="M477" i="1"/>
  <c r="N477" i="1"/>
  <c r="C473" i="1" l="1"/>
  <c r="P472" i="1"/>
  <c r="L475" i="1"/>
  <c r="O475" i="1" s="1"/>
  <c r="E477" i="1"/>
  <c r="F477" i="1"/>
  <c r="U477" i="1"/>
  <c r="W477" i="1" s="1"/>
  <c r="I479" i="1"/>
  <c r="A480" i="1"/>
  <c r="Q479" i="1"/>
  <c r="H479" i="1"/>
  <c r="N478" i="1"/>
  <c r="M478" i="1"/>
  <c r="J478" i="1"/>
  <c r="K478" i="1" s="1"/>
  <c r="D476" i="1"/>
  <c r="L476" i="1" s="1"/>
  <c r="O476" i="1" s="1"/>
  <c r="X471" i="1"/>
  <c r="B471" i="1" s="1"/>
  <c r="AA479" i="1"/>
  <c r="Y478" i="1"/>
  <c r="Z479" i="1"/>
  <c r="R478" i="1"/>
  <c r="S478" i="1" s="1"/>
  <c r="J479" i="1" l="1"/>
  <c r="K479" i="1" s="1"/>
  <c r="N479" i="1"/>
  <c r="M479" i="1"/>
  <c r="I480" i="1"/>
  <c r="A481" i="1"/>
  <c r="Q480" i="1"/>
  <c r="H480" i="1"/>
  <c r="G476" i="1"/>
  <c r="D477" i="1"/>
  <c r="L477" i="1" s="1"/>
  <c r="O477" i="1" s="1"/>
  <c r="X472" i="1"/>
  <c r="B472" i="1" s="1"/>
  <c r="F478" i="1"/>
  <c r="E478" i="1"/>
  <c r="U478" i="1"/>
  <c r="W478" i="1" s="1"/>
  <c r="Z480" i="1"/>
  <c r="AA480" i="1"/>
  <c r="Y479" i="1"/>
  <c r="R479" i="1"/>
  <c r="S479" i="1" s="1"/>
  <c r="C474" i="1"/>
  <c r="P473" i="1"/>
  <c r="R473" i="1" l="1"/>
  <c r="AB473" i="1"/>
  <c r="G477" i="1"/>
  <c r="X473" i="1"/>
  <c r="D478" i="1"/>
  <c r="G478" i="1" s="1"/>
  <c r="Y480" i="1"/>
  <c r="AA481" i="1"/>
  <c r="Z481" i="1"/>
  <c r="R480" i="1"/>
  <c r="S480" i="1" s="1"/>
  <c r="I481" i="1"/>
  <c r="A482" i="1"/>
  <c r="Q481" i="1"/>
  <c r="H481" i="1"/>
  <c r="P474" i="1"/>
  <c r="C475" i="1"/>
  <c r="J480" i="1"/>
  <c r="K480" i="1" s="1"/>
  <c r="N480" i="1"/>
  <c r="M480" i="1"/>
  <c r="F479" i="1"/>
  <c r="E479" i="1"/>
  <c r="U479" i="1"/>
  <c r="W479" i="1" s="1"/>
  <c r="B473" i="1" l="1"/>
  <c r="Y473" i="1"/>
  <c r="D479" i="1"/>
  <c r="G479" i="1" s="1"/>
  <c r="C476" i="1"/>
  <c r="P475" i="1"/>
  <c r="X474" i="1"/>
  <c r="B474" i="1" s="1"/>
  <c r="Z482" i="1"/>
  <c r="AA482" i="1"/>
  <c r="Y481" i="1"/>
  <c r="R481" i="1"/>
  <c r="S481" i="1" s="1"/>
  <c r="I482" i="1"/>
  <c r="H482" i="1"/>
  <c r="Q482" i="1"/>
  <c r="A483" i="1"/>
  <c r="L478" i="1"/>
  <c r="O478" i="1" s="1"/>
  <c r="N481" i="1"/>
  <c r="M481" i="1"/>
  <c r="J481" i="1"/>
  <c r="K481" i="1" s="1"/>
  <c r="F480" i="1"/>
  <c r="E480" i="1"/>
  <c r="U480" i="1"/>
  <c r="W480" i="1" s="1"/>
  <c r="L479" i="1" l="1"/>
  <c r="O479" i="1" s="1"/>
  <c r="I483" i="1"/>
  <c r="H483" i="1"/>
  <c r="Q483" i="1"/>
  <c r="A484" i="1"/>
  <c r="F481" i="1"/>
  <c r="E481" i="1"/>
  <c r="U481" i="1"/>
  <c r="W481" i="1" s="1"/>
  <c r="P476" i="1"/>
  <c r="C477" i="1"/>
  <c r="M482" i="1"/>
  <c r="N482" i="1"/>
  <c r="J482" i="1"/>
  <c r="K482" i="1" s="1"/>
  <c r="X475" i="1"/>
  <c r="B475" i="1" s="1"/>
  <c r="AA483" i="1"/>
  <c r="Y482" i="1"/>
  <c r="Z483" i="1"/>
  <c r="R482" i="1"/>
  <c r="S482" i="1" s="1"/>
  <c r="D480" i="1"/>
  <c r="G480" i="1" s="1"/>
  <c r="D481" i="1" l="1"/>
  <c r="L481" i="1" s="1"/>
  <c r="O481" i="1" s="1"/>
  <c r="L480" i="1"/>
  <c r="O480" i="1" s="1"/>
  <c r="X476" i="1"/>
  <c r="B476" i="1" s="1"/>
  <c r="Y483" i="1"/>
  <c r="AA484" i="1"/>
  <c r="Z484" i="1"/>
  <c r="R483" i="1"/>
  <c r="S483" i="1" s="1"/>
  <c r="I484" i="1"/>
  <c r="H484" i="1"/>
  <c r="Q484" i="1"/>
  <c r="A485" i="1"/>
  <c r="F482" i="1"/>
  <c r="E482" i="1"/>
  <c r="U482" i="1"/>
  <c r="W482" i="1" s="1"/>
  <c r="C478" i="1"/>
  <c r="P477" i="1"/>
  <c r="N483" i="1"/>
  <c r="M483" i="1"/>
  <c r="J483" i="1"/>
  <c r="K483" i="1" s="1"/>
  <c r="I485" i="1" l="1"/>
  <c r="H485" i="1"/>
  <c r="A486" i="1"/>
  <c r="Q485" i="1"/>
  <c r="N484" i="1"/>
  <c r="J484" i="1"/>
  <c r="K484" i="1" s="1"/>
  <c r="M484" i="1"/>
  <c r="X477" i="1"/>
  <c r="B477" i="1" s="1"/>
  <c r="C479" i="1"/>
  <c r="P478" i="1"/>
  <c r="F483" i="1"/>
  <c r="E483" i="1"/>
  <c r="U483" i="1"/>
  <c r="W483" i="1" s="1"/>
  <c r="G481" i="1"/>
  <c r="Z485" i="1"/>
  <c r="AA485" i="1"/>
  <c r="Y484" i="1"/>
  <c r="R484" i="1"/>
  <c r="S484" i="1" s="1"/>
  <c r="D482" i="1"/>
  <c r="G482" i="1" s="1"/>
  <c r="AA486" i="1" l="1"/>
  <c r="Y485" i="1"/>
  <c r="Z486" i="1"/>
  <c r="R485" i="1"/>
  <c r="S485" i="1" s="1"/>
  <c r="L482" i="1"/>
  <c r="O482" i="1" s="1"/>
  <c r="E484" i="1"/>
  <c r="F484" i="1"/>
  <c r="U484" i="1"/>
  <c r="W484" i="1" s="1"/>
  <c r="D483" i="1"/>
  <c r="L483" i="1" s="1"/>
  <c r="O483" i="1" s="1"/>
  <c r="X478" i="1"/>
  <c r="B478" i="1" s="1"/>
  <c r="I486" i="1"/>
  <c r="A487" i="1"/>
  <c r="H486" i="1"/>
  <c r="Q486" i="1"/>
  <c r="C480" i="1"/>
  <c r="P479" i="1"/>
  <c r="N485" i="1"/>
  <c r="J485" i="1"/>
  <c r="K485" i="1" s="1"/>
  <c r="M485" i="1"/>
  <c r="N486" i="1" l="1"/>
  <c r="J486" i="1"/>
  <c r="K486" i="1" s="1"/>
  <c r="M486" i="1"/>
  <c r="I487" i="1"/>
  <c r="A488" i="1"/>
  <c r="Q487" i="1"/>
  <c r="H487" i="1"/>
  <c r="D484" i="1"/>
  <c r="L484" i="1" s="1"/>
  <c r="O484" i="1" s="1"/>
  <c r="E485" i="1"/>
  <c r="F485" i="1"/>
  <c r="U485" i="1"/>
  <c r="W485" i="1" s="1"/>
  <c r="AA487" i="1"/>
  <c r="Y486" i="1"/>
  <c r="Z487" i="1"/>
  <c r="R486" i="1"/>
  <c r="S486" i="1" s="1"/>
  <c r="G483" i="1"/>
  <c r="X479" i="1"/>
  <c r="B479" i="1" s="1"/>
  <c r="P480" i="1"/>
  <c r="C481" i="1"/>
  <c r="P481" i="1" l="1"/>
  <c r="C482" i="1"/>
  <c r="X480" i="1"/>
  <c r="B480" i="1" s="1"/>
  <c r="I488" i="1"/>
  <c r="A489" i="1"/>
  <c r="Q488" i="1"/>
  <c r="H488" i="1"/>
  <c r="F486" i="1"/>
  <c r="E486" i="1"/>
  <c r="U486" i="1"/>
  <c r="W486" i="1" s="1"/>
  <c r="Y487" i="1"/>
  <c r="Z488" i="1"/>
  <c r="AA488" i="1"/>
  <c r="R487" i="1"/>
  <c r="S487" i="1" s="1"/>
  <c r="M487" i="1"/>
  <c r="N487" i="1"/>
  <c r="J487" i="1"/>
  <c r="K487" i="1" s="1"/>
  <c r="D485" i="1"/>
  <c r="G485" i="1" s="1"/>
  <c r="G484" i="1"/>
  <c r="L485" i="1" l="1"/>
  <c r="O485" i="1" s="1"/>
  <c r="E487" i="1"/>
  <c r="F487" i="1"/>
  <c r="U487" i="1"/>
  <c r="W487" i="1" s="1"/>
  <c r="AA489" i="1"/>
  <c r="Z489" i="1"/>
  <c r="Y488" i="1"/>
  <c r="R488" i="1"/>
  <c r="S488" i="1" s="1"/>
  <c r="N488" i="1"/>
  <c r="M488" i="1"/>
  <c r="J488" i="1"/>
  <c r="K488" i="1" s="1"/>
  <c r="D486" i="1"/>
  <c r="G486" i="1" s="1"/>
  <c r="C483" i="1"/>
  <c r="P482" i="1"/>
  <c r="I489" i="1"/>
  <c r="A490" i="1"/>
  <c r="Q489" i="1"/>
  <c r="H489" i="1"/>
  <c r="X481" i="1"/>
  <c r="B481" i="1" s="1"/>
  <c r="P483" i="1" l="1"/>
  <c r="C484" i="1"/>
  <c r="L486" i="1"/>
  <c r="O486" i="1" s="1"/>
  <c r="Y489" i="1"/>
  <c r="Z490" i="1"/>
  <c r="AA490" i="1"/>
  <c r="R489" i="1"/>
  <c r="S489" i="1" s="1"/>
  <c r="X482" i="1"/>
  <c r="B482" i="1" s="1"/>
  <c r="I490" i="1"/>
  <c r="H490" i="1"/>
  <c r="Q490" i="1"/>
  <c r="A491" i="1"/>
  <c r="E488" i="1"/>
  <c r="F488" i="1"/>
  <c r="U488" i="1"/>
  <c r="W488" i="1" s="1"/>
  <c r="J489" i="1"/>
  <c r="K489" i="1" s="1"/>
  <c r="M489" i="1"/>
  <c r="N489" i="1"/>
  <c r="D487" i="1"/>
  <c r="L487" i="1" s="1"/>
  <c r="O487" i="1" s="1"/>
  <c r="G487" i="1" l="1"/>
  <c r="AA491" i="1"/>
  <c r="Y490" i="1"/>
  <c r="Z491" i="1"/>
  <c r="R490" i="1"/>
  <c r="S490" i="1" s="1"/>
  <c r="I491" i="1"/>
  <c r="H491" i="1"/>
  <c r="Q491" i="1"/>
  <c r="A492" i="1"/>
  <c r="F489" i="1"/>
  <c r="E489" i="1"/>
  <c r="U489" i="1"/>
  <c r="W489" i="1" s="1"/>
  <c r="C485" i="1"/>
  <c r="P484" i="1"/>
  <c r="D488" i="1"/>
  <c r="G488" i="1" s="1"/>
  <c r="M490" i="1"/>
  <c r="J490" i="1"/>
  <c r="K490" i="1" s="1"/>
  <c r="N490" i="1"/>
  <c r="X483" i="1"/>
  <c r="B483" i="1" s="1"/>
  <c r="L488" i="1" l="1"/>
  <c r="O488" i="1" s="1"/>
  <c r="N491" i="1"/>
  <c r="M491" i="1"/>
  <c r="J491" i="1"/>
  <c r="K491" i="1" s="1"/>
  <c r="C486" i="1"/>
  <c r="P485" i="1"/>
  <c r="E490" i="1"/>
  <c r="F490" i="1"/>
  <c r="U490" i="1"/>
  <c r="W490" i="1" s="1"/>
  <c r="D489" i="1"/>
  <c r="G489" i="1" s="1"/>
  <c r="Z492" i="1"/>
  <c r="AA492" i="1"/>
  <c r="Y491" i="1"/>
  <c r="R491" i="1"/>
  <c r="S491" i="1" s="1"/>
  <c r="X484" i="1"/>
  <c r="B484" i="1" s="1"/>
  <c r="I492" i="1"/>
  <c r="H492" i="1"/>
  <c r="Q492" i="1"/>
  <c r="A493" i="1"/>
  <c r="D490" i="1" l="1"/>
  <c r="G490" i="1" s="1"/>
  <c r="X485" i="1"/>
  <c r="B485" i="1" s="1"/>
  <c r="Z493" i="1"/>
  <c r="AA493" i="1"/>
  <c r="Y492" i="1"/>
  <c r="R492" i="1"/>
  <c r="S492" i="1" s="1"/>
  <c r="P486" i="1"/>
  <c r="C487" i="1"/>
  <c r="I493" i="1"/>
  <c r="H493" i="1"/>
  <c r="Q493" i="1"/>
  <c r="A494" i="1"/>
  <c r="N492" i="1"/>
  <c r="M492" i="1"/>
  <c r="J492" i="1"/>
  <c r="K492" i="1" s="1"/>
  <c r="E491" i="1"/>
  <c r="F491" i="1"/>
  <c r="U491" i="1"/>
  <c r="W491" i="1" s="1"/>
  <c r="L489" i="1"/>
  <c r="O489" i="1" s="1"/>
  <c r="L490" i="1" l="1"/>
  <c r="O490" i="1" s="1"/>
  <c r="D491" i="1"/>
  <c r="G491" i="1" s="1"/>
  <c r="C488" i="1"/>
  <c r="P487" i="1"/>
  <c r="I494" i="1"/>
  <c r="A495" i="1"/>
  <c r="H494" i="1"/>
  <c r="Q494" i="1"/>
  <c r="AA494" i="1"/>
  <c r="Y493" i="1"/>
  <c r="Z494" i="1"/>
  <c r="R493" i="1"/>
  <c r="S493" i="1" s="1"/>
  <c r="M493" i="1"/>
  <c r="N493" i="1"/>
  <c r="J493" i="1"/>
  <c r="K493" i="1" s="1"/>
  <c r="F492" i="1"/>
  <c r="E492" i="1"/>
  <c r="U492" i="1"/>
  <c r="W492" i="1" s="1"/>
  <c r="X486" i="1"/>
  <c r="B486" i="1" s="1"/>
  <c r="I495" i="1" l="1"/>
  <c r="A496" i="1"/>
  <c r="Q495" i="1"/>
  <c r="H495" i="1"/>
  <c r="J494" i="1"/>
  <c r="K494" i="1" s="1"/>
  <c r="N494" i="1"/>
  <c r="M494" i="1"/>
  <c r="X487" i="1"/>
  <c r="B487" i="1" s="1"/>
  <c r="C489" i="1"/>
  <c r="P488" i="1"/>
  <c r="D492" i="1"/>
  <c r="L492" i="1" s="1"/>
  <c r="O492" i="1" s="1"/>
  <c r="L491" i="1"/>
  <c r="O491" i="1" s="1"/>
  <c r="F493" i="1"/>
  <c r="E493" i="1"/>
  <c r="U493" i="1"/>
  <c r="W493" i="1" s="1"/>
  <c r="Y494" i="1"/>
  <c r="AA495" i="1"/>
  <c r="Z495" i="1"/>
  <c r="R494" i="1"/>
  <c r="S494" i="1" s="1"/>
  <c r="G492" i="1" l="1"/>
  <c r="E494" i="1"/>
  <c r="F494" i="1"/>
  <c r="U494" i="1"/>
  <c r="W494" i="1" s="1"/>
  <c r="AA496" i="1"/>
  <c r="Y495" i="1"/>
  <c r="Z496" i="1"/>
  <c r="R495" i="1"/>
  <c r="S495" i="1" s="1"/>
  <c r="C490" i="1"/>
  <c r="P489" i="1"/>
  <c r="I496" i="1"/>
  <c r="Q496" i="1"/>
  <c r="A497" i="1"/>
  <c r="H496" i="1"/>
  <c r="X488" i="1"/>
  <c r="B488" i="1" s="1"/>
  <c r="D493" i="1"/>
  <c r="G493" i="1" s="1"/>
  <c r="M495" i="1"/>
  <c r="N495" i="1"/>
  <c r="J495" i="1"/>
  <c r="K495" i="1" s="1"/>
  <c r="L493" i="1" l="1"/>
  <c r="O493" i="1" s="1"/>
  <c r="F495" i="1"/>
  <c r="E495" i="1"/>
  <c r="U495" i="1"/>
  <c r="W495" i="1" s="1"/>
  <c r="I497" i="1"/>
  <c r="A498" i="1"/>
  <c r="H497" i="1"/>
  <c r="Q497" i="1"/>
  <c r="Y496" i="1"/>
  <c r="R496" i="1"/>
  <c r="S496" i="1" s="1"/>
  <c r="AA497" i="1"/>
  <c r="Z497" i="1"/>
  <c r="J496" i="1"/>
  <c r="K496" i="1" s="1"/>
  <c r="N496" i="1"/>
  <c r="M496" i="1"/>
  <c r="X489" i="1"/>
  <c r="B489" i="1" s="1"/>
  <c r="C491" i="1"/>
  <c r="P490" i="1"/>
  <c r="D494" i="1"/>
  <c r="G494" i="1" s="1"/>
  <c r="L494" i="1" l="1"/>
  <c r="O494" i="1" s="1"/>
  <c r="R497" i="1"/>
  <c r="Z498" i="1"/>
  <c r="U498" i="1"/>
  <c r="W498" i="1" s="1"/>
  <c r="AA498" i="1"/>
  <c r="E496" i="1"/>
  <c r="F496" i="1"/>
  <c r="U496" i="1"/>
  <c r="W496" i="1" s="1"/>
  <c r="Q498" i="1"/>
  <c r="A499" i="1"/>
  <c r="H498" i="1"/>
  <c r="I498" i="1" s="1"/>
  <c r="M497" i="1"/>
  <c r="N497" i="1"/>
  <c r="J497" i="1"/>
  <c r="K497" i="1" s="1"/>
  <c r="P491" i="1"/>
  <c r="C492" i="1"/>
  <c r="D495" i="1"/>
  <c r="G495" i="1" s="1"/>
  <c r="X490" i="1"/>
  <c r="B490" i="1" s="1"/>
  <c r="L495" i="1" l="1"/>
  <c r="O495" i="1" s="1"/>
  <c r="J498" i="1"/>
  <c r="K498" i="1" s="1"/>
  <c r="X491" i="1"/>
  <c r="B491" i="1" s="1"/>
  <c r="D496" i="1"/>
  <c r="G496" i="1" s="1"/>
  <c r="F497" i="1"/>
  <c r="E497" i="1"/>
  <c r="U497" i="1"/>
  <c r="W497" i="1" s="1"/>
  <c r="I499" i="1"/>
  <c r="H499" i="1"/>
  <c r="Q499" i="1"/>
  <c r="A500" i="1"/>
  <c r="R498" i="1"/>
  <c r="S498" i="1" s="1"/>
  <c r="AA499" i="1"/>
  <c r="Y498" i="1"/>
  <c r="Z499" i="1"/>
  <c r="P492" i="1"/>
  <c r="C493" i="1"/>
  <c r="L496" i="1" l="1"/>
  <c r="O496" i="1" s="1"/>
  <c r="X492" i="1"/>
  <c r="B492" i="1" s="1"/>
  <c r="I500" i="1"/>
  <c r="Q500" i="1"/>
  <c r="H500" i="1"/>
  <c r="A501" i="1"/>
  <c r="C494" i="1"/>
  <c r="P493" i="1"/>
  <c r="J499" i="1"/>
  <c r="K499" i="1" s="1"/>
  <c r="Z500" i="1"/>
  <c r="R499" i="1"/>
  <c r="S499" i="1" s="1"/>
  <c r="AA500" i="1"/>
  <c r="Y499" i="1"/>
  <c r="D497" i="1"/>
  <c r="L497" i="1" s="1"/>
  <c r="F498" i="1"/>
  <c r="E498" i="1"/>
  <c r="O497" i="1" l="1"/>
  <c r="M498" i="1"/>
  <c r="D498" i="1"/>
  <c r="L498" i="1" s="1"/>
  <c r="C495" i="1"/>
  <c r="P494" i="1"/>
  <c r="I501" i="1"/>
  <c r="Q501" i="1"/>
  <c r="H501" i="1"/>
  <c r="A502" i="1"/>
  <c r="E499" i="1"/>
  <c r="F499" i="1"/>
  <c r="U499" i="1"/>
  <c r="W499" i="1" s="1"/>
  <c r="J500" i="1"/>
  <c r="K500" i="1" s="1"/>
  <c r="G497" i="1"/>
  <c r="R500" i="1"/>
  <c r="S500" i="1" s="1"/>
  <c r="AA501" i="1"/>
  <c r="Y500" i="1"/>
  <c r="Z501" i="1"/>
  <c r="X493" i="1"/>
  <c r="B493" i="1" s="1"/>
  <c r="E500" i="1" l="1"/>
  <c r="F500" i="1"/>
  <c r="U500" i="1"/>
  <c r="W500" i="1" s="1"/>
  <c r="X494" i="1"/>
  <c r="B494" i="1" s="1"/>
  <c r="C496" i="1"/>
  <c r="P495" i="1"/>
  <c r="J501" i="1"/>
  <c r="K501" i="1" s="1"/>
  <c r="D499" i="1"/>
  <c r="G499" i="1" s="1"/>
  <c r="G498" i="1"/>
  <c r="I502" i="1"/>
  <c r="A503" i="1"/>
  <c r="Q502" i="1"/>
  <c r="H502" i="1"/>
  <c r="N498" i="1"/>
  <c r="N499" i="1" s="1"/>
  <c r="N500" i="1" s="1"/>
  <c r="N501" i="1" s="1"/>
  <c r="M499" i="1"/>
  <c r="M500" i="1" s="1"/>
  <c r="M501" i="1" s="1"/>
  <c r="R501" i="1"/>
  <c r="S501" i="1" s="1"/>
  <c r="Z502" i="1"/>
  <c r="AA502" i="1"/>
  <c r="Y501" i="1"/>
  <c r="L499" i="1" l="1"/>
  <c r="O499" i="1" s="1"/>
  <c r="M502" i="1"/>
  <c r="J502" i="1"/>
  <c r="K502" i="1" s="1"/>
  <c r="N502" i="1"/>
  <c r="C497" i="1"/>
  <c r="P496" i="1"/>
  <c r="X495" i="1"/>
  <c r="B495" i="1" s="1"/>
  <c r="R502" i="1"/>
  <c r="S502" i="1" s="1"/>
  <c r="Z503" i="1"/>
  <c r="Y502" i="1"/>
  <c r="AA503" i="1"/>
  <c r="D500" i="1"/>
  <c r="G500" i="1" s="1"/>
  <c r="E501" i="1"/>
  <c r="F501" i="1"/>
  <c r="U501" i="1"/>
  <c r="W501" i="1" s="1"/>
  <c r="I503" i="1"/>
  <c r="Q503" i="1"/>
  <c r="A504" i="1"/>
  <c r="H503" i="1"/>
  <c r="O498" i="1"/>
  <c r="L500" i="1" l="1"/>
  <c r="O500" i="1" s="1"/>
  <c r="I504" i="1"/>
  <c r="Q504" i="1"/>
  <c r="A505" i="1"/>
  <c r="H504" i="1"/>
  <c r="X496" i="1"/>
  <c r="B496" i="1" s="1"/>
  <c r="P497" i="1"/>
  <c r="D501" i="1"/>
  <c r="L501" i="1" s="1"/>
  <c r="O501" i="1" s="1"/>
  <c r="Y503" i="1"/>
  <c r="R503" i="1"/>
  <c r="S503" i="1" s="1"/>
  <c r="Z504" i="1"/>
  <c r="AA504" i="1"/>
  <c r="J503" i="1"/>
  <c r="K503" i="1" s="1"/>
  <c r="N503" i="1"/>
  <c r="M503" i="1"/>
  <c r="F502" i="1"/>
  <c r="E502" i="1"/>
  <c r="U502" i="1"/>
  <c r="W502" i="1" s="1"/>
  <c r="G501" i="1" l="1"/>
  <c r="D502" i="1"/>
  <c r="L502" i="1" s="1"/>
  <c r="O502" i="1" s="1"/>
  <c r="X497" i="1"/>
  <c r="S497" i="1"/>
  <c r="I505" i="1"/>
  <c r="Q505" i="1"/>
  <c r="A506" i="1"/>
  <c r="H505" i="1"/>
  <c r="R504" i="1"/>
  <c r="S504" i="1" s="1"/>
  <c r="Z505" i="1"/>
  <c r="Y504" i="1"/>
  <c r="AA505" i="1"/>
  <c r="F503" i="1"/>
  <c r="E503" i="1"/>
  <c r="U503" i="1"/>
  <c r="W503" i="1" s="1"/>
  <c r="J504" i="1"/>
  <c r="K504" i="1" s="1"/>
  <c r="N504" i="1"/>
  <c r="M504" i="1"/>
  <c r="B497" i="1" l="1"/>
  <c r="G502" i="1"/>
  <c r="J505" i="1"/>
  <c r="K505" i="1" s="1"/>
  <c r="N505" i="1"/>
  <c r="M505" i="1"/>
  <c r="Y497" i="1"/>
  <c r="C498" i="1"/>
  <c r="D503" i="1"/>
  <c r="G503" i="1" s="1"/>
  <c r="I506" i="1"/>
  <c r="Q506" i="1"/>
  <c r="A507" i="1"/>
  <c r="H506" i="1"/>
  <c r="R505" i="1"/>
  <c r="S505" i="1" s="1"/>
  <c r="Z506" i="1"/>
  <c r="AA506" i="1"/>
  <c r="Y505" i="1"/>
  <c r="F504" i="1"/>
  <c r="E504" i="1"/>
  <c r="U504" i="1"/>
  <c r="W504" i="1" s="1"/>
  <c r="M506" i="1" l="1"/>
  <c r="N506" i="1"/>
  <c r="J506" i="1"/>
  <c r="K506" i="1" s="1"/>
  <c r="Z507" i="1"/>
  <c r="R506" i="1"/>
  <c r="S506" i="1" s="1"/>
  <c r="AA507" i="1"/>
  <c r="Y506" i="1"/>
  <c r="E505" i="1"/>
  <c r="F505" i="1"/>
  <c r="U505" i="1"/>
  <c r="W505" i="1" s="1"/>
  <c r="L503" i="1"/>
  <c r="O503" i="1" s="1"/>
  <c r="C499" i="1"/>
  <c r="P498" i="1"/>
  <c r="D504" i="1"/>
  <c r="L504" i="1" s="1"/>
  <c r="O504" i="1" s="1"/>
  <c r="I507" i="1"/>
  <c r="H507" i="1"/>
  <c r="Q507" i="1"/>
  <c r="A508" i="1"/>
  <c r="G504" i="1" l="1"/>
  <c r="I508" i="1"/>
  <c r="H508" i="1"/>
  <c r="A509" i="1"/>
  <c r="R507" i="1"/>
  <c r="S507" i="1" s="1"/>
  <c r="AA508" i="1"/>
  <c r="Z508" i="1"/>
  <c r="Y507" i="1"/>
  <c r="X498" i="1"/>
  <c r="B498" i="1" s="1"/>
  <c r="C500" i="1"/>
  <c r="P499" i="1"/>
  <c r="E506" i="1"/>
  <c r="F506" i="1"/>
  <c r="U506" i="1"/>
  <c r="W506" i="1" s="1"/>
  <c r="N507" i="1"/>
  <c r="M507" i="1"/>
  <c r="J507" i="1"/>
  <c r="K507" i="1" s="1"/>
  <c r="D505" i="1"/>
  <c r="G505" i="1" s="1"/>
  <c r="X499" i="1" l="1"/>
  <c r="B499" i="1" s="1"/>
  <c r="F507" i="1"/>
  <c r="E507" i="1"/>
  <c r="U507" i="1"/>
  <c r="W507" i="1" s="1"/>
  <c r="P500" i="1"/>
  <c r="C501" i="1"/>
  <c r="Z509" i="1"/>
  <c r="AA509" i="1"/>
  <c r="D506" i="1"/>
  <c r="L506" i="1" s="1"/>
  <c r="O506" i="1" s="1"/>
  <c r="L505" i="1"/>
  <c r="O505" i="1" s="1"/>
  <c r="I509" i="1"/>
  <c r="Q509" i="1"/>
  <c r="H509" i="1"/>
  <c r="A510" i="1"/>
  <c r="M508" i="1"/>
  <c r="J508" i="1"/>
  <c r="K508" i="1" s="1"/>
  <c r="N508" i="1"/>
  <c r="G506" i="1" l="1"/>
  <c r="J509" i="1"/>
  <c r="K509" i="1" s="1"/>
  <c r="N509" i="1"/>
  <c r="M509" i="1"/>
  <c r="X500" i="1"/>
  <c r="B500" i="1" s="1"/>
  <c r="C502" i="1"/>
  <c r="P501" i="1"/>
  <c r="I510" i="1"/>
  <c r="A511" i="1"/>
  <c r="Q510" i="1"/>
  <c r="H510" i="1"/>
  <c r="D507" i="1"/>
  <c r="G507" i="1" s="1"/>
  <c r="E508" i="1"/>
  <c r="F508" i="1"/>
  <c r="U508" i="1"/>
  <c r="W508" i="1" s="1"/>
  <c r="R509" i="1"/>
  <c r="S509" i="1" s="1"/>
  <c r="AA510" i="1"/>
  <c r="Z510" i="1"/>
  <c r="Y509" i="1"/>
  <c r="L507" i="1" l="1"/>
  <c r="O507" i="1" s="1"/>
  <c r="I511" i="1"/>
  <c r="Q511" i="1"/>
  <c r="A512" i="1"/>
  <c r="H511" i="1"/>
  <c r="E509" i="1"/>
  <c r="F509" i="1"/>
  <c r="U509" i="1"/>
  <c r="W509" i="1" s="1"/>
  <c r="N510" i="1"/>
  <c r="J510" i="1"/>
  <c r="K510" i="1" s="1"/>
  <c r="M510" i="1"/>
  <c r="D508" i="1"/>
  <c r="G508" i="1" s="1"/>
  <c r="X501" i="1"/>
  <c r="B501" i="1" s="1"/>
  <c r="P502" i="1"/>
  <c r="C503" i="1"/>
  <c r="R510" i="1"/>
  <c r="S510" i="1" s="1"/>
  <c r="AA511" i="1"/>
  <c r="Y510" i="1"/>
  <c r="Z511" i="1"/>
  <c r="L508" i="1" l="1"/>
  <c r="O508" i="1" s="1"/>
  <c r="X502" i="1"/>
  <c r="B502" i="1" s="1"/>
  <c r="C504" i="1"/>
  <c r="P503" i="1"/>
  <c r="D509" i="1"/>
  <c r="G509" i="1" s="1"/>
  <c r="I512" i="1"/>
  <c r="Q512" i="1"/>
  <c r="A513" i="1"/>
  <c r="H512" i="1"/>
  <c r="AA512" i="1"/>
  <c r="R511" i="1"/>
  <c r="S511" i="1" s="1"/>
  <c r="Z512" i="1"/>
  <c r="Y511" i="1"/>
  <c r="E510" i="1"/>
  <c r="F510" i="1"/>
  <c r="U510" i="1"/>
  <c r="W510" i="1" s="1"/>
  <c r="M511" i="1"/>
  <c r="J511" i="1"/>
  <c r="K511" i="1" s="1"/>
  <c r="N511" i="1"/>
  <c r="L509" i="1" l="1"/>
  <c r="O509" i="1" s="1"/>
  <c r="M512" i="1"/>
  <c r="N512" i="1"/>
  <c r="J512" i="1"/>
  <c r="K512" i="1" s="1"/>
  <c r="C505" i="1"/>
  <c r="P504" i="1"/>
  <c r="E511" i="1"/>
  <c r="F511" i="1"/>
  <c r="U511" i="1"/>
  <c r="W511" i="1" s="1"/>
  <c r="X503" i="1"/>
  <c r="B503" i="1" s="1"/>
  <c r="I513" i="1"/>
  <c r="Q513" i="1"/>
  <c r="A514" i="1"/>
  <c r="H513" i="1"/>
  <c r="D510" i="1"/>
  <c r="L510" i="1" s="1"/>
  <c r="O510" i="1" s="1"/>
  <c r="R512" i="1"/>
  <c r="S512" i="1" s="1"/>
  <c r="AA513" i="1"/>
  <c r="Y512" i="1"/>
  <c r="Z513" i="1"/>
  <c r="G510" i="1" l="1"/>
  <c r="F512" i="1"/>
  <c r="E512" i="1"/>
  <c r="U512" i="1"/>
  <c r="W512" i="1" s="1"/>
  <c r="R513" i="1"/>
  <c r="S513" i="1" s="1"/>
  <c r="AA514" i="1"/>
  <c r="Z514" i="1"/>
  <c r="Y513" i="1"/>
  <c r="D511" i="1"/>
  <c r="L511" i="1" s="1"/>
  <c r="O511" i="1" s="1"/>
  <c r="I514" i="1"/>
  <c r="H514" i="1"/>
  <c r="Q514" i="1"/>
  <c r="A515" i="1"/>
  <c r="X504" i="1"/>
  <c r="B504" i="1" s="1"/>
  <c r="C506" i="1"/>
  <c r="P505" i="1"/>
  <c r="J513" i="1"/>
  <c r="K513" i="1" s="1"/>
  <c r="M513" i="1"/>
  <c r="N513" i="1"/>
  <c r="R514" i="1" l="1"/>
  <c r="S514" i="1" s="1"/>
  <c r="AA515" i="1"/>
  <c r="Y514" i="1"/>
  <c r="Z515" i="1"/>
  <c r="E513" i="1"/>
  <c r="F513" i="1"/>
  <c r="U513" i="1"/>
  <c r="W513" i="1" s="1"/>
  <c r="C507" i="1"/>
  <c r="P506" i="1"/>
  <c r="G511" i="1"/>
  <c r="D512" i="1"/>
  <c r="G512" i="1" s="1"/>
  <c r="I515" i="1"/>
  <c r="H515" i="1"/>
  <c r="Q515" i="1"/>
  <c r="A516" i="1"/>
  <c r="M514" i="1"/>
  <c r="J514" i="1"/>
  <c r="K514" i="1" s="1"/>
  <c r="N514" i="1"/>
  <c r="X505" i="1"/>
  <c r="B505" i="1" s="1"/>
  <c r="L512" i="1" l="1"/>
  <c r="O512" i="1" s="1"/>
  <c r="D513" i="1"/>
  <c r="L513" i="1" s="1"/>
  <c r="O513" i="1" s="1"/>
  <c r="J515" i="1"/>
  <c r="K515" i="1" s="1"/>
  <c r="M515" i="1"/>
  <c r="N515" i="1"/>
  <c r="E514" i="1"/>
  <c r="F514" i="1"/>
  <c r="U514" i="1"/>
  <c r="W514" i="1" s="1"/>
  <c r="I516" i="1"/>
  <c r="Q516" i="1"/>
  <c r="H516" i="1"/>
  <c r="A517" i="1"/>
  <c r="X506" i="1"/>
  <c r="B506" i="1" s="1"/>
  <c r="R515" i="1"/>
  <c r="S515" i="1" s="1"/>
  <c r="Y515" i="1"/>
  <c r="AA516" i="1"/>
  <c r="Z516" i="1"/>
  <c r="C508" i="1"/>
  <c r="P507" i="1"/>
  <c r="D514" i="1" l="1"/>
  <c r="L514" i="1" s="1"/>
  <c r="O514" i="1" s="1"/>
  <c r="X507" i="1"/>
  <c r="B507" i="1" s="1"/>
  <c r="P508" i="1"/>
  <c r="C509" i="1"/>
  <c r="I517" i="1"/>
  <c r="Q517" i="1"/>
  <c r="H517" i="1"/>
  <c r="A518" i="1"/>
  <c r="R516" i="1"/>
  <c r="S516" i="1" s="1"/>
  <c r="Y516" i="1"/>
  <c r="Z517" i="1"/>
  <c r="AA517" i="1"/>
  <c r="N516" i="1"/>
  <c r="J516" i="1"/>
  <c r="K516" i="1" s="1"/>
  <c r="M516" i="1"/>
  <c r="G513" i="1"/>
  <c r="E515" i="1"/>
  <c r="F515" i="1"/>
  <c r="U515" i="1"/>
  <c r="W515" i="1" s="1"/>
  <c r="J517" i="1" l="1"/>
  <c r="K517" i="1" s="1"/>
  <c r="M517" i="1"/>
  <c r="N517" i="1"/>
  <c r="C510" i="1"/>
  <c r="P509" i="1"/>
  <c r="I518" i="1"/>
  <c r="A519" i="1"/>
  <c r="Q518" i="1"/>
  <c r="H518" i="1"/>
  <c r="E516" i="1"/>
  <c r="F516" i="1"/>
  <c r="U516" i="1"/>
  <c r="W516" i="1" s="1"/>
  <c r="G514" i="1"/>
  <c r="X508" i="1"/>
  <c r="D515" i="1"/>
  <c r="G515" i="1" s="1"/>
  <c r="Z518" i="1"/>
  <c r="R517" i="1"/>
  <c r="S517" i="1" s="1"/>
  <c r="AA518" i="1"/>
  <c r="Y517" i="1"/>
  <c r="B508" i="1" l="1"/>
  <c r="Y508" i="1"/>
  <c r="X509" i="1"/>
  <c r="B509" i="1" s="1"/>
  <c r="AB510" i="1"/>
  <c r="L515" i="1"/>
  <c r="O515" i="1" s="1"/>
  <c r="N518" i="1"/>
  <c r="J518" i="1"/>
  <c r="K518" i="1" s="1"/>
  <c r="M518" i="1"/>
  <c r="R518" i="1"/>
  <c r="S518" i="1" s="1"/>
  <c r="Z519" i="1"/>
  <c r="AA519" i="1"/>
  <c r="Y518" i="1"/>
  <c r="I519" i="1"/>
  <c r="Q519" i="1"/>
  <c r="A520" i="1"/>
  <c r="H519" i="1"/>
  <c r="P510" i="1"/>
  <c r="X510" i="1" s="1"/>
  <c r="C511" i="1"/>
  <c r="D516" i="1"/>
  <c r="L516" i="1" s="1"/>
  <c r="O516" i="1" s="1"/>
  <c r="E517" i="1"/>
  <c r="F517" i="1"/>
  <c r="U517" i="1"/>
  <c r="W517" i="1" s="1"/>
  <c r="G516" i="1" l="1"/>
  <c r="B510" i="1"/>
  <c r="C512" i="1"/>
  <c r="P511" i="1"/>
  <c r="X511" i="1" s="1"/>
  <c r="I520" i="1"/>
  <c r="Q520" i="1"/>
  <c r="A521" i="1"/>
  <c r="H520" i="1"/>
  <c r="D517" i="1"/>
  <c r="G517" i="1" s="1"/>
  <c r="J519" i="1"/>
  <c r="K519" i="1" s="1"/>
  <c r="N519" i="1"/>
  <c r="M519" i="1"/>
  <c r="R519" i="1"/>
  <c r="S519" i="1" s="1"/>
  <c r="Z520" i="1"/>
  <c r="AA520" i="1"/>
  <c r="Y519" i="1"/>
  <c r="F518" i="1"/>
  <c r="E518" i="1"/>
  <c r="U518" i="1"/>
  <c r="W518" i="1" s="1"/>
  <c r="L517" i="1" l="1"/>
  <c r="O517" i="1" s="1"/>
  <c r="D518" i="1"/>
  <c r="G518" i="1" s="1"/>
  <c r="F519" i="1"/>
  <c r="E519" i="1"/>
  <c r="U519" i="1"/>
  <c r="W519" i="1" s="1"/>
  <c r="I521" i="1"/>
  <c r="Q521" i="1"/>
  <c r="A522" i="1"/>
  <c r="H521" i="1"/>
  <c r="M520" i="1"/>
  <c r="N520" i="1"/>
  <c r="J520" i="1"/>
  <c r="K520" i="1" s="1"/>
  <c r="B511" i="1"/>
  <c r="AA521" i="1"/>
  <c r="R520" i="1"/>
  <c r="S520" i="1" s="1"/>
  <c r="Z521" i="1"/>
  <c r="Y520" i="1"/>
  <c r="C513" i="1"/>
  <c r="P512" i="1"/>
  <c r="X512" i="1" s="1"/>
  <c r="N521" i="1" l="1"/>
  <c r="J521" i="1"/>
  <c r="K521" i="1" s="1"/>
  <c r="M521" i="1"/>
  <c r="R521" i="1"/>
  <c r="S521" i="1" s="1"/>
  <c r="Z522" i="1"/>
  <c r="AA522" i="1"/>
  <c r="Y521" i="1"/>
  <c r="B512" i="1"/>
  <c r="C514" i="1"/>
  <c r="P513" i="1"/>
  <c r="X513" i="1" s="1"/>
  <c r="F520" i="1"/>
  <c r="E520" i="1"/>
  <c r="U520" i="1"/>
  <c r="W520" i="1" s="1"/>
  <c r="D519" i="1"/>
  <c r="G519" i="1" s="1"/>
  <c r="L518" i="1"/>
  <c r="O518" i="1" s="1"/>
  <c r="I522" i="1"/>
  <c r="Q522" i="1"/>
  <c r="A523" i="1"/>
  <c r="H522" i="1"/>
  <c r="L519" i="1" l="1"/>
  <c r="O519" i="1" s="1"/>
  <c r="I523" i="1"/>
  <c r="H523" i="1"/>
  <c r="Q523" i="1"/>
  <c r="A524" i="1"/>
  <c r="M522" i="1"/>
  <c r="J522" i="1"/>
  <c r="K522" i="1" s="1"/>
  <c r="N522" i="1"/>
  <c r="D520" i="1"/>
  <c r="L520" i="1" s="1"/>
  <c r="O520" i="1" s="1"/>
  <c r="E521" i="1"/>
  <c r="F521" i="1"/>
  <c r="U521" i="1"/>
  <c r="W521" i="1" s="1"/>
  <c r="R522" i="1"/>
  <c r="S522" i="1" s="1"/>
  <c r="Z523" i="1"/>
  <c r="Y522" i="1"/>
  <c r="AA523" i="1"/>
  <c r="B513" i="1"/>
  <c r="C515" i="1"/>
  <c r="P514" i="1"/>
  <c r="X514" i="1" s="1"/>
  <c r="E522" i="1" l="1"/>
  <c r="F522" i="1"/>
  <c r="U522" i="1"/>
  <c r="W522" i="1" s="1"/>
  <c r="I524" i="1"/>
  <c r="Q524" i="1"/>
  <c r="H524" i="1"/>
  <c r="A525" i="1"/>
  <c r="B514" i="1"/>
  <c r="P515" i="1"/>
  <c r="X515" i="1" s="1"/>
  <c r="C516" i="1"/>
  <c r="D521" i="1"/>
  <c r="G521" i="1" s="1"/>
  <c r="R523" i="1"/>
  <c r="S523" i="1" s="1"/>
  <c r="Z524" i="1"/>
  <c r="AA524" i="1"/>
  <c r="Y523" i="1"/>
  <c r="G520" i="1"/>
  <c r="N523" i="1"/>
  <c r="J523" i="1"/>
  <c r="K523" i="1" s="1"/>
  <c r="M523" i="1"/>
  <c r="L521" i="1" l="1"/>
  <c r="O521" i="1" s="1"/>
  <c r="F523" i="1"/>
  <c r="E523" i="1"/>
  <c r="U523" i="1"/>
  <c r="W523" i="1" s="1"/>
  <c r="R524" i="1"/>
  <c r="S524" i="1" s="1"/>
  <c r="Y524" i="1"/>
  <c r="Z525" i="1"/>
  <c r="AA525" i="1"/>
  <c r="J524" i="1"/>
  <c r="K524" i="1" s="1"/>
  <c r="N524" i="1"/>
  <c r="M524" i="1"/>
  <c r="C517" i="1"/>
  <c r="P516" i="1"/>
  <c r="X516" i="1" s="1"/>
  <c r="I525" i="1"/>
  <c r="H525" i="1"/>
  <c r="A526" i="1"/>
  <c r="Q525" i="1"/>
  <c r="B515" i="1"/>
  <c r="D522" i="1"/>
  <c r="L522" i="1" s="1"/>
  <c r="O522" i="1" s="1"/>
  <c r="G522" i="1" l="1"/>
  <c r="C518" i="1"/>
  <c r="P517" i="1"/>
  <c r="X517" i="1" s="1"/>
  <c r="Z526" i="1"/>
  <c r="AA526" i="1"/>
  <c r="Y525" i="1"/>
  <c r="R525" i="1"/>
  <c r="S525" i="1" s="1"/>
  <c r="I526" i="1"/>
  <c r="A527" i="1"/>
  <c r="Q526" i="1"/>
  <c r="H526" i="1"/>
  <c r="M525" i="1"/>
  <c r="J525" i="1"/>
  <c r="K525" i="1" s="1"/>
  <c r="N525" i="1"/>
  <c r="B516" i="1"/>
  <c r="D523" i="1"/>
  <c r="L523" i="1" s="1"/>
  <c r="O523" i="1" s="1"/>
  <c r="E524" i="1"/>
  <c r="F524" i="1"/>
  <c r="U524" i="1"/>
  <c r="W524" i="1" s="1"/>
  <c r="F525" i="1" l="1"/>
  <c r="E525" i="1"/>
  <c r="U525" i="1"/>
  <c r="W525" i="1" s="1"/>
  <c r="J526" i="1"/>
  <c r="K526" i="1" s="1"/>
  <c r="N526" i="1"/>
  <c r="M526" i="1"/>
  <c r="R526" i="1"/>
  <c r="S526" i="1" s="1"/>
  <c r="Z527" i="1"/>
  <c r="AA527" i="1"/>
  <c r="Y526" i="1"/>
  <c r="D524" i="1"/>
  <c r="L524" i="1" s="1"/>
  <c r="O524" i="1" s="1"/>
  <c r="G523" i="1"/>
  <c r="B517" i="1"/>
  <c r="I527" i="1"/>
  <c r="A528" i="1"/>
  <c r="Q527" i="1"/>
  <c r="H527" i="1"/>
  <c r="C519" i="1"/>
  <c r="P518" i="1"/>
  <c r="X518" i="1" s="1"/>
  <c r="Y527" i="1" l="1"/>
  <c r="R527" i="1"/>
  <c r="S527" i="1" s="1"/>
  <c r="Z528" i="1"/>
  <c r="AA528" i="1"/>
  <c r="E526" i="1"/>
  <c r="F526" i="1"/>
  <c r="U526" i="1"/>
  <c r="W526" i="1" s="1"/>
  <c r="I528" i="1"/>
  <c r="A529" i="1"/>
  <c r="H528" i="1"/>
  <c r="Q528" i="1"/>
  <c r="B518" i="1"/>
  <c r="P519" i="1"/>
  <c r="X519" i="1" s="1"/>
  <c r="C520" i="1"/>
  <c r="G524" i="1"/>
  <c r="J527" i="1"/>
  <c r="K527" i="1" s="1"/>
  <c r="M527" i="1"/>
  <c r="N527" i="1"/>
  <c r="D525" i="1"/>
  <c r="L525" i="1" s="1"/>
  <c r="O525" i="1" s="1"/>
  <c r="G525" i="1" l="1"/>
  <c r="R528" i="1"/>
  <c r="S528" i="1" s="1"/>
  <c r="Y528" i="1"/>
  <c r="AA529" i="1"/>
  <c r="Z529" i="1"/>
  <c r="B519" i="1"/>
  <c r="D526" i="1"/>
  <c r="G526" i="1" s="1"/>
  <c r="C521" i="1"/>
  <c r="P520" i="1"/>
  <c r="X520" i="1" s="1"/>
  <c r="F527" i="1"/>
  <c r="E527" i="1"/>
  <c r="U527" i="1"/>
  <c r="W527" i="1" s="1"/>
  <c r="I529" i="1"/>
  <c r="Q529" i="1"/>
  <c r="A530" i="1"/>
  <c r="H529" i="1"/>
  <c r="N528" i="1"/>
  <c r="M528" i="1"/>
  <c r="J528" i="1"/>
  <c r="K528" i="1" s="1"/>
  <c r="L526" i="1" l="1"/>
  <c r="O526" i="1" s="1"/>
  <c r="D527" i="1"/>
  <c r="G527" i="1" s="1"/>
  <c r="M529" i="1"/>
  <c r="N529" i="1"/>
  <c r="J529" i="1"/>
  <c r="K529" i="1" s="1"/>
  <c r="E528" i="1"/>
  <c r="F528" i="1"/>
  <c r="U528" i="1"/>
  <c r="W528" i="1" s="1"/>
  <c r="I530" i="1"/>
  <c r="Q530" i="1"/>
  <c r="H530" i="1"/>
  <c r="A531" i="1"/>
  <c r="B520" i="1"/>
  <c r="P521" i="1"/>
  <c r="X521" i="1" s="1"/>
  <c r="C522" i="1"/>
  <c r="R529" i="1"/>
  <c r="S529" i="1" s="1"/>
  <c r="Y529" i="1"/>
  <c r="AA530" i="1"/>
  <c r="Z530" i="1"/>
  <c r="B521" i="1" l="1"/>
  <c r="D528" i="1"/>
  <c r="G528" i="1" s="1"/>
  <c r="R530" i="1"/>
  <c r="AA531" i="1"/>
  <c r="Z531" i="1"/>
  <c r="U531" i="1"/>
  <c r="W531" i="1" s="1"/>
  <c r="M530" i="1"/>
  <c r="J530" i="1"/>
  <c r="K530" i="1" s="1"/>
  <c r="N530" i="1"/>
  <c r="L527" i="1"/>
  <c r="O527" i="1" s="1"/>
  <c r="F529" i="1"/>
  <c r="E529" i="1"/>
  <c r="U529" i="1"/>
  <c r="W529" i="1" s="1"/>
  <c r="H531" i="1"/>
  <c r="I531" i="1" s="1"/>
  <c r="Q531" i="1"/>
  <c r="A532" i="1"/>
  <c r="P522" i="1"/>
  <c r="X522" i="1" s="1"/>
  <c r="C523" i="1"/>
  <c r="L528" i="1" l="1"/>
  <c r="O528" i="1" s="1"/>
  <c r="J531" i="1"/>
  <c r="K531" i="1" s="1"/>
  <c r="E530" i="1"/>
  <c r="F530" i="1"/>
  <c r="U530" i="1"/>
  <c r="W530" i="1" s="1"/>
  <c r="C524" i="1"/>
  <c r="P523" i="1"/>
  <c r="X523" i="1" s="1"/>
  <c r="I532" i="1"/>
  <c r="H532" i="1"/>
  <c r="Q532" i="1"/>
  <c r="A533" i="1"/>
  <c r="Z532" i="1"/>
  <c r="AA532" i="1"/>
  <c r="R531" i="1"/>
  <c r="S531" i="1" s="1"/>
  <c r="Y531" i="1"/>
  <c r="D529" i="1"/>
  <c r="G529" i="1" s="1"/>
  <c r="B522" i="1"/>
  <c r="L529" i="1" l="1"/>
  <c r="O529" i="1" s="1"/>
  <c r="B523" i="1"/>
  <c r="C525" i="1"/>
  <c r="P524" i="1"/>
  <c r="X524" i="1" s="1"/>
  <c r="I533" i="1"/>
  <c r="A534" i="1"/>
  <c r="Q533" i="1"/>
  <c r="H533" i="1"/>
  <c r="Y532" i="1"/>
  <c r="R532" i="1"/>
  <c r="S532" i="1" s="1"/>
  <c r="Z533" i="1"/>
  <c r="AA533" i="1"/>
  <c r="D530" i="1"/>
  <c r="G530" i="1" s="1"/>
  <c r="J532" i="1"/>
  <c r="K532" i="1" s="1"/>
  <c r="E531" i="1"/>
  <c r="F531" i="1"/>
  <c r="L530" i="1" l="1"/>
  <c r="O530" i="1" s="1"/>
  <c r="D531" i="1"/>
  <c r="L531" i="1" s="1"/>
  <c r="I534" i="1"/>
  <c r="A535" i="1"/>
  <c r="Q534" i="1"/>
  <c r="H534" i="1"/>
  <c r="B524" i="1"/>
  <c r="C526" i="1"/>
  <c r="P525" i="1"/>
  <c r="X525" i="1" s="1"/>
  <c r="E532" i="1"/>
  <c r="F532" i="1"/>
  <c r="U532" i="1"/>
  <c r="W532" i="1" s="1"/>
  <c r="AA534" i="1"/>
  <c r="Z534" i="1"/>
  <c r="Y533" i="1"/>
  <c r="R533" i="1"/>
  <c r="S533" i="1" s="1"/>
  <c r="J533" i="1"/>
  <c r="K533" i="1" s="1"/>
  <c r="M531" i="1" l="1"/>
  <c r="N531" i="1" s="1"/>
  <c r="N532" i="1" s="1"/>
  <c r="N533" i="1" s="1"/>
  <c r="N534" i="1" s="1"/>
  <c r="E533" i="1"/>
  <c r="F533" i="1"/>
  <c r="U533" i="1"/>
  <c r="W533" i="1" s="1"/>
  <c r="B525" i="1"/>
  <c r="Z535" i="1"/>
  <c r="R534" i="1"/>
  <c r="S534" i="1" s="1"/>
  <c r="AA535" i="1"/>
  <c r="Y534" i="1"/>
  <c r="I535" i="1"/>
  <c r="A536" i="1"/>
  <c r="Q535" i="1"/>
  <c r="H535" i="1"/>
  <c r="D532" i="1"/>
  <c r="L532" i="1" s="1"/>
  <c r="J534" i="1"/>
  <c r="K534" i="1" s="1"/>
  <c r="P526" i="1"/>
  <c r="X526" i="1" s="1"/>
  <c r="C527" i="1"/>
  <c r="G531" i="1"/>
  <c r="M532" i="1" l="1"/>
  <c r="M533" i="1" s="1"/>
  <c r="M534" i="1" s="1"/>
  <c r="M535" i="1" s="1"/>
  <c r="O532" i="1"/>
  <c r="G532" i="1"/>
  <c r="B526" i="1"/>
  <c r="I536" i="1"/>
  <c r="A537" i="1"/>
  <c r="Q536" i="1"/>
  <c r="H536" i="1"/>
  <c r="J535" i="1"/>
  <c r="K535" i="1" s="1"/>
  <c r="N535" i="1"/>
  <c r="AA536" i="1"/>
  <c r="Y535" i="1"/>
  <c r="R535" i="1"/>
  <c r="S535" i="1" s="1"/>
  <c r="Z536" i="1"/>
  <c r="D533" i="1"/>
  <c r="L533" i="1" s="1"/>
  <c r="O533" i="1" s="1"/>
  <c r="E534" i="1"/>
  <c r="F534" i="1"/>
  <c r="U534" i="1"/>
  <c r="W534" i="1" s="1"/>
  <c r="C528" i="1"/>
  <c r="P527" i="1"/>
  <c r="X527" i="1" s="1"/>
  <c r="O531" i="1"/>
  <c r="G533" i="1" l="1"/>
  <c r="C529" i="1"/>
  <c r="P528" i="1"/>
  <c r="X528" i="1" s="1"/>
  <c r="F535" i="1"/>
  <c r="E535" i="1"/>
  <c r="U535" i="1"/>
  <c r="W535" i="1" s="1"/>
  <c r="B527" i="1"/>
  <c r="N536" i="1"/>
  <c r="J536" i="1"/>
  <c r="K536" i="1" s="1"/>
  <c r="M536" i="1"/>
  <c r="D534" i="1"/>
  <c r="L534" i="1" s="1"/>
  <c r="O534" i="1" s="1"/>
  <c r="Z537" i="1"/>
  <c r="Y536" i="1"/>
  <c r="R536" i="1"/>
  <c r="S536" i="1" s="1"/>
  <c r="AA537" i="1"/>
  <c r="I537" i="1"/>
  <c r="Q537" i="1"/>
  <c r="A538" i="1"/>
  <c r="H537" i="1"/>
  <c r="G534" i="1" l="1"/>
  <c r="I538" i="1"/>
  <c r="Q538" i="1"/>
  <c r="H538" i="1"/>
  <c r="A539" i="1"/>
  <c r="Y537" i="1"/>
  <c r="R537" i="1"/>
  <c r="S537" i="1" s="1"/>
  <c r="Z538" i="1"/>
  <c r="AA538" i="1"/>
  <c r="D535" i="1"/>
  <c r="L535" i="1" s="1"/>
  <c r="O535" i="1" s="1"/>
  <c r="J537" i="1"/>
  <c r="K537" i="1" s="1"/>
  <c r="M537" i="1"/>
  <c r="N537" i="1"/>
  <c r="B528" i="1"/>
  <c r="E536" i="1"/>
  <c r="F536" i="1"/>
  <c r="U536" i="1"/>
  <c r="W536" i="1" s="1"/>
  <c r="P529" i="1"/>
  <c r="X529" i="1" s="1"/>
  <c r="C530" i="1"/>
  <c r="G535" i="1" l="1"/>
  <c r="P530" i="1"/>
  <c r="X530" i="1" s="1"/>
  <c r="B529" i="1"/>
  <c r="I539" i="1"/>
  <c r="H539" i="1"/>
  <c r="Q539" i="1"/>
  <c r="A540" i="1"/>
  <c r="F537" i="1"/>
  <c r="E537" i="1"/>
  <c r="U537" i="1"/>
  <c r="W537" i="1" s="1"/>
  <c r="D536" i="1"/>
  <c r="L536" i="1" s="1"/>
  <c r="O536" i="1" s="1"/>
  <c r="AA539" i="1"/>
  <c r="R538" i="1"/>
  <c r="S538" i="1" s="1"/>
  <c r="Z539" i="1"/>
  <c r="Y538" i="1"/>
  <c r="N538" i="1"/>
  <c r="J538" i="1"/>
  <c r="K538" i="1" s="1"/>
  <c r="M538" i="1"/>
  <c r="F538" i="1" l="1"/>
  <c r="E538" i="1"/>
  <c r="U538" i="1"/>
  <c r="W538" i="1" s="1"/>
  <c r="G536" i="1"/>
  <c r="Y539" i="1"/>
  <c r="R539" i="1"/>
  <c r="S539" i="1" s="1"/>
  <c r="Z540" i="1"/>
  <c r="AA540" i="1"/>
  <c r="N539" i="1"/>
  <c r="M539" i="1"/>
  <c r="J539" i="1"/>
  <c r="K539" i="1" s="1"/>
  <c r="D537" i="1"/>
  <c r="L537" i="1" s="1"/>
  <c r="O537" i="1" s="1"/>
  <c r="B530" i="1"/>
  <c r="S530" i="1"/>
  <c r="I540" i="1"/>
  <c r="H540" i="1"/>
  <c r="Q540" i="1"/>
  <c r="A541" i="1"/>
  <c r="G537" i="1" l="1"/>
  <c r="AA541" i="1"/>
  <c r="R540" i="1"/>
  <c r="S540" i="1" s="1"/>
  <c r="Y540" i="1"/>
  <c r="Z541" i="1"/>
  <c r="F539" i="1"/>
  <c r="E539" i="1"/>
  <c r="U539" i="1"/>
  <c r="W539" i="1" s="1"/>
  <c r="Y530" i="1"/>
  <c r="C531" i="1"/>
  <c r="D538" i="1"/>
  <c r="L538" i="1" s="1"/>
  <c r="O538" i="1" s="1"/>
  <c r="I541" i="1"/>
  <c r="H541" i="1"/>
  <c r="Q541" i="1"/>
  <c r="A542" i="1"/>
  <c r="J540" i="1"/>
  <c r="K540" i="1" s="1"/>
  <c r="M540" i="1"/>
  <c r="N540" i="1"/>
  <c r="G538" i="1" l="1"/>
  <c r="Y541" i="1"/>
  <c r="Z542" i="1"/>
  <c r="R541" i="1"/>
  <c r="S541" i="1" s="1"/>
  <c r="AA542" i="1"/>
  <c r="D539" i="1"/>
  <c r="G539" i="1" s="1"/>
  <c r="N541" i="1"/>
  <c r="M541" i="1"/>
  <c r="J541" i="1"/>
  <c r="K541" i="1" s="1"/>
  <c r="E540" i="1"/>
  <c r="F540" i="1"/>
  <c r="U540" i="1"/>
  <c r="W540" i="1" s="1"/>
  <c r="C532" i="1"/>
  <c r="P531" i="1"/>
  <c r="I542" i="1"/>
  <c r="A543" i="1"/>
  <c r="Q542" i="1"/>
  <c r="H542" i="1"/>
  <c r="L539" i="1" l="1"/>
  <c r="O539" i="1" s="1"/>
  <c r="D540" i="1"/>
  <c r="L540" i="1" s="1"/>
  <c r="O540" i="1" s="1"/>
  <c r="X531" i="1"/>
  <c r="B531" i="1" s="1"/>
  <c r="C533" i="1"/>
  <c r="P532" i="1"/>
  <c r="AA543" i="1"/>
  <c r="Z543" i="1"/>
  <c r="R542" i="1"/>
  <c r="S542" i="1" s="1"/>
  <c r="Y542" i="1"/>
  <c r="F541" i="1"/>
  <c r="E541" i="1"/>
  <c r="U541" i="1"/>
  <c r="W541" i="1" s="1"/>
  <c r="I543" i="1"/>
  <c r="A544" i="1"/>
  <c r="Q543" i="1"/>
  <c r="H543" i="1"/>
  <c r="J542" i="1"/>
  <c r="K542" i="1" s="1"/>
  <c r="N542" i="1"/>
  <c r="M542" i="1"/>
  <c r="G540" i="1" l="1"/>
  <c r="X532" i="1"/>
  <c r="B532" i="1" s="1"/>
  <c r="C534" i="1"/>
  <c r="P533" i="1"/>
  <c r="AA544" i="1"/>
  <c r="R543" i="1"/>
  <c r="S543" i="1" s="1"/>
  <c r="Y543" i="1"/>
  <c r="Z544" i="1"/>
  <c r="D541" i="1"/>
  <c r="G541" i="1" s="1"/>
  <c r="I544" i="1"/>
  <c r="Q544" i="1"/>
  <c r="A545" i="1"/>
  <c r="H544" i="1"/>
  <c r="F542" i="1"/>
  <c r="E542" i="1"/>
  <c r="U542" i="1"/>
  <c r="W542" i="1" s="1"/>
  <c r="J543" i="1"/>
  <c r="K543" i="1" s="1"/>
  <c r="N543" i="1"/>
  <c r="M543" i="1"/>
  <c r="I545" i="1" l="1"/>
  <c r="A546" i="1"/>
  <c r="Q545" i="1"/>
  <c r="H545" i="1"/>
  <c r="X533" i="1"/>
  <c r="B533" i="1" s="1"/>
  <c r="P534" i="1"/>
  <c r="C535" i="1"/>
  <c r="Z545" i="1"/>
  <c r="Y544" i="1"/>
  <c r="R544" i="1"/>
  <c r="S544" i="1" s="1"/>
  <c r="AA545" i="1"/>
  <c r="N544" i="1"/>
  <c r="M544" i="1"/>
  <c r="J544" i="1"/>
  <c r="K544" i="1" s="1"/>
  <c r="L541" i="1"/>
  <c r="O541" i="1" s="1"/>
  <c r="D542" i="1"/>
  <c r="L542" i="1" s="1"/>
  <c r="O542" i="1" s="1"/>
  <c r="F543" i="1"/>
  <c r="E543" i="1"/>
  <c r="U543" i="1"/>
  <c r="W543" i="1" s="1"/>
  <c r="X534" i="1" l="1"/>
  <c r="B534" i="1" s="1"/>
  <c r="P535" i="1"/>
  <c r="C536" i="1"/>
  <c r="D543" i="1"/>
  <c r="G543" i="1" s="1"/>
  <c r="AA546" i="1"/>
  <c r="R545" i="1"/>
  <c r="S545" i="1" s="1"/>
  <c r="Z546" i="1"/>
  <c r="Y545" i="1"/>
  <c r="F544" i="1"/>
  <c r="E544" i="1"/>
  <c r="U544" i="1"/>
  <c r="W544" i="1" s="1"/>
  <c r="G542" i="1"/>
  <c r="I546" i="1"/>
  <c r="Q546" i="1"/>
  <c r="A547" i="1"/>
  <c r="H546" i="1"/>
  <c r="M545" i="1"/>
  <c r="J545" i="1"/>
  <c r="K545" i="1" s="1"/>
  <c r="N545" i="1"/>
  <c r="L543" i="1" l="1"/>
  <c r="O543" i="1" s="1"/>
  <c r="P536" i="1"/>
  <c r="C537" i="1"/>
  <c r="E545" i="1"/>
  <c r="F545" i="1"/>
  <c r="U545" i="1"/>
  <c r="W545" i="1" s="1"/>
  <c r="D544" i="1"/>
  <c r="L544" i="1" s="1"/>
  <c r="O544" i="1" s="1"/>
  <c r="I547" i="1"/>
  <c r="H547" i="1"/>
  <c r="Q547" i="1"/>
  <c r="A548" i="1"/>
  <c r="X535" i="1"/>
  <c r="B535" i="1" s="1"/>
  <c r="Z547" i="1"/>
  <c r="R546" i="1"/>
  <c r="S546" i="1" s="1"/>
  <c r="Y546" i="1"/>
  <c r="AA547" i="1"/>
  <c r="J546" i="1"/>
  <c r="K546" i="1" s="1"/>
  <c r="M546" i="1"/>
  <c r="N546" i="1"/>
  <c r="G544" i="1" l="1"/>
  <c r="E546" i="1"/>
  <c r="F546" i="1"/>
  <c r="U546" i="1"/>
  <c r="W546" i="1" s="1"/>
  <c r="D545" i="1"/>
  <c r="L545" i="1" s="1"/>
  <c r="O545" i="1" s="1"/>
  <c r="I548" i="1"/>
  <c r="H548" i="1"/>
  <c r="Q548" i="1"/>
  <c r="A549" i="1"/>
  <c r="C538" i="1"/>
  <c r="P537" i="1"/>
  <c r="Y547" i="1"/>
  <c r="R547" i="1"/>
  <c r="S547" i="1" s="1"/>
  <c r="AA548" i="1"/>
  <c r="Z548" i="1"/>
  <c r="J547" i="1"/>
  <c r="K547" i="1" s="1"/>
  <c r="N547" i="1"/>
  <c r="M547" i="1"/>
  <c r="X536" i="1"/>
  <c r="B536" i="1" s="1"/>
  <c r="E547" i="1" l="1"/>
  <c r="F547" i="1"/>
  <c r="U547" i="1"/>
  <c r="W547" i="1" s="1"/>
  <c r="I549" i="1"/>
  <c r="H549" i="1"/>
  <c r="Q549" i="1"/>
  <c r="A550" i="1"/>
  <c r="G545" i="1"/>
  <c r="Z549" i="1"/>
  <c r="R548" i="1"/>
  <c r="S548" i="1" s="1"/>
  <c r="AA549" i="1"/>
  <c r="Y548" i="1"/>
  <c r="D546" i="1"/>
  <c r="L546" i="1" s="1"/>
  <c r="O546" i="1" s="1"/>
  <c r="M548" i="1"/>
  <c r="J548" i="1"/>
  <c r="K548" i="1" s="1"/>
  <c r="N548" i="1"/>
  <c r="X537" i="1"/>
  <c r="B537" i="1" s="1"/>
  <c r="C539" i="1"/>
  <c r="P538" i="1"/>
  <c r="AA550" i="1" l="1"/>
  <c r="Y549" i="1"/>
  <c r="R549" i="1"/>
  <c r="S549" i="1" s="1"/>
  <c r="Z550" i="1"/>
  <c r="M549" i="1"/>
  <c r="N549" i="1"/>
  <c r="J549" i="1"/>
  <c r="K549" i="1" s="1"/>
  <c r="X538" i="1"/>
  <c r="B538" i="1" s="1"/>
  <c r="G546" i="1"/>
  <c r="C540" i="1"/>
  <c r="P539" i="1"/>
  <c r="I550" i="1"/>
  <c r="A551" i="1"/>
  <c r="Q550" i="1"/>
  <c r="H550" i="1"/>
  <c r="E548" i="1"/>
  <c r="F548" i="1"/>
  <c r="U548" i="1"/>
  <c r="W548" i="1" s="1"/>
  <c r="D547" i="1"/>
  <c r="L547" i="1" s="1"/>
  <c r="O547" i="1" s="1"/>
  <c r="E549" i="1" l="1"/>
  <c r="F549" i="1"/>
  <c r="U549" i="1"/>
  <c r="W549" i="1" s="1"/>
  <c r="M550" i="1"/>
  <c r="J550" i="1"/>
  <c r="K550" i="1" s="1"/>
  <c r="N550" i="1"/>
  <c r="G547" i="1"/>
  <c r="I551" i="1"/>
  <c r="A552" i="1"/>
  <c r="Q551" i="1"/>
  <c r="H551" i="1"/>
  <c r="X539" i="1"/>
  <c r="B539" i="1" s="1"/>
  <c r="Z551" i="1"/>
  <c r="Y550" i="1"/>
  <c r="R550" i="1"/>
  <c r="S550" i="1" s="1"/>
  <c r="AA551" i="1"/>
  <c r="C541" i="1"/>
  <c r="P540" i="1"/>
  <c r="D548" i="1"/>
  <c r="L548" i="1" s="1"/>
  <c r="O548" i="1" s="1"/>
  <c r="G548" i="1" l="1"/>
  <c r="E550" i="1"/>
  <c r="F550" i="1"/>
  <c r="U550" i="1"/>
  <c r="W550" i="1" s="1"/>
  <c r="C542" i="1"/>
  <c r="P541" i="1"/>
  <c r="M551" i="1"/>
  <c r="J551" i="1"/>
  <c r="K551" i="1" s="1"/>
  <c r="N551" i="1"/>
  <c r="X540" i="1"/>
  <c r="B540" i="1" s="1"/>
  <c r="AA552" i="1"/>
  <c r="R551" i="1"/>
  <c r="S551" i="1" s="1"/>
  <c r="Y551" i="1"/>
  <c r="Z552" i="1"/>
  <c r="I552" i="1"/>
  <c r="A553" i="1"/>
  <c r="Q552" i="1"/>
  <c r="H552" i="1"/>
  <c r="D549" i="1"/>
  <c r="G549" i="1" s="1"/>
  <c r="P542" i="1" l="1"/>
  <c r="C543" i="1"/>
  <c r="F551" i="1"/>
  <c r="E551" i="1"/>
  <c r="U551" i="1"/>
  <c r="W551" i="1" s="1"/>
  <c r="L549" i="1"/>
  <c r="O549" i="1" s="1"/>
  <c r="J552" i="1"/>
  <c r="K552" i="1" s="1"/>
  <c r="N552" i="1"/>
  <c r="M552" i="1"/>
  <c r="Z553" i="1"/>
  <c r="R552" i="1"/>
  <c r="S552" i="1" s="1"/>
  <c r="AA553" i="1"/>
  <c r="Y552" i="1"/>
  <c r="X541" i="1"/>
  <c r="B541" i="1" s="1"/>
  <c r="I553" i="1"/>
  <c r="A554" i="1"/>
  <c r="Q553" i="1"/>
  <c r="H553" i="1"/>
  <c r="D550" i="1"/>
  <c r="G550" i="1" s="1"/>
  <c r="L550" i="1" l="1"/>
  <c r="O550" i="1" s="1"/>
  <c r="F552" i="1"/>
  <c r="E552" i="1"/>
  <c r="U552" i="1"/>
  <c r="W552" i="1" s="1"/>
  <c r="Y553" i="1"/>
  <c r="AA554" i="1"/>
  <c r="R553" i="1"/>
  <c r="S553" i="1" s="1"/>
  <c r="Z554" i="1"/>
  <c r="I554" i="1"/>
  <c r="A555" i="1"/>
  <c r="H554" i="1"/>
  <c r="Q554" i="1"/>
  <c r="P543" i="1"/>
  <c r="C544" i="1"/>
  <c r="D551" i="1"/>
  <c r="L551" i="1" s="1"/>
  <c r="O551" i="1" s="1"/>
  <c r="J553" i="1"/>
  <c r="K553" i="1" s="1"/>
  <c r="M553" i="1"/>
  <c r="N553" i="1"/>
  <c r="X542" i="1"/>
  <c r="B542" i="1" s="1"/>
  <c r="G551" i="1" l="1"/>
  <c r="X543" i="1"/>
  <c r="B543" i="1" s="1"/>
  <c r="P544" i="1"/>
  <c r="C545" i="1"/>
  <c r="Y554" i="1"/>
  <c r="R554" i="1"/>
  <c r="S554" i="1" s="1"/>
  <c r="Z555" i="1"/>
  <c r="AA555" i="1"/>
  <c r="I555" i="1"/>
  <c r="A556" i="1"/>
  <c r="H555" i="1"/>
  <c r="Q555" i="1"/>
  <c r="F553" i="1"/>
  <c r="E553" i="1"/>
  <c r="U553" i="1"/>
  <c r="W553" i="1" s="1"/>
  <c r="D552" i="1"/>
  <c r="L552" i="1" s="1"/>
  <c r="O552" i="1" s="1"/>
  <c r="N554" i="1"/>
  <c r="M554" i="1"/>
  <c r="J554" i="1"/>
  <c r="K554" i="1" s="1"/>
  <c r="F554" i="1" l="1"/>
  <c r="E554" i="1"/>
  <c r="U554" i="1"/>
  <c r="W554" i="1" s="1"/>
  <c r="X544" i="1"/>
  <c r="B544" i="1" s="1"/>
  <c r="D553" i="1"/>
  <c r="L553" i="1" s="1"/>
  <c r="O553" i="1" s="1"/>
  <c r="R555" i="1"/>
  <c r="S555" i="1" s="1"/>
  <c r="Y555" i="1"/>
  <c r="Z556" i="1"/>
  <c r="AA556" i="1"/>
  <c r="C546" i="1"/>
  <c r="P545" i="1"/>
  <c r="G552" i="1"/>
  <c r="N555" i="1"/>
  <c r="M555" i="1"/>
  <c r="J555" i="1"/>
  <c r="K555" i="1" s="1"/>
  <c r="I556" i="1"/>
  <c r="A557" i="1"/>
  <c r="Q556" i="1"/>
  <c r="H556" i="1"/>
  <c r="X545" i="1" l="1"/>
  <c r="B545" i="1" s="1"/>
  <c r="G553" i="1"/>
  <c r="P546" i="1"/>
  <c r="C547" i="1"/>
  <c r="H557" i="1"/>
  <c r="I557" i="1" s="1"/>
  <c r="Q557" i="1"/>
  <c r="A558" i="1"/>
  <c r="N556" i="1"/>
  <c r="M556" i="1"/>
  <c r="J556" i="1"/>
  <c r="K556" i="1" s="1"/>
  <c r="R556" i="1"/>
  <c r="U557" i="1"/>
  <c r="W557" i="1" s="1"/>
  <c r="Z557" i="1"/>
  <c r="AA557" i="1"/>
  <c r="D554" i="1"/>
  <c r="L554" i="1" s="1"/>
  <c r="O554" i="1" s="1"/>
  <c r="F555" i="1"/>
  <c r="E555" i="1"/>
  <c r="U555" i="1"/>
  <c r="W555" i="1" s="1"/>
  <c r="J557" i="1" l="1"/>
  <c r="K557" i="1" s="1"/>
  <c r="E556" i="1"/>
  <c r="F556" i="1"/>
  <c r="U556" i="1"/>
  <c r="W556" i="1" s="1"/>
  <c r="D555" i="1"/>
  <c r="G555" i="1" s="1"/>
  <c r="P547" i="1"/>
  <c r="C548" i="1"/>
  <c r="X546" i="1"/>
  <c r="B546" i="1" s="1"/>
  <c r="G554" i="1"/>
  <c r="R557" i="1"/>
  <c r="S557" i="1" s="1"/>
  <c r="AA558" i="1"/>
  <c r="Z558" i="1"/>
  <c r="Y557" i="1"/>
  <c r="I558" i="1"/>
  <c r="Q558" i="1"/>
  <c r="H558" i="1"/>
  <c r="A559" i="1"/>
  <c r="L555" i="1" l="1"/>
  <c r="O555" i="1" s="1"/>
  <c r="Y558" i="1"/>
  <c r="R558" i="1"/>
  <c r="S558" i="1" s="1"/>
  <c r="Z559" i="1"/>
  <c r="AA559" i="1"/>
  <c r="J558" i="1"/>
  <c r="K558" i="1" s="1"/>
  <c r="D556" i="1"/>
  <c r="G556" i="1" s="1"/>
  <c r="P548" i="1"/>
  <c r="C549" i="1"/>
  <c r="I559" i="1"/>
  <c r="Q559" i="1"/>
  <c r="H559" i="1"/>
  <c r="A560" i="1"/>
  <c r="X547" i="1"/>
  <c r="B547" i="1" s="1"/>
  <c r="F557" i="1"/>
  <c r="E557" i="1"/>
  <c r="L556" i="1" l="1"/>
  <c r="O556" i="1" s="1"/>
  <c r="Z560" i="1"/>
  <c r="AA560" i="1"/>
  <c r="R559" i="1"/>
  <c r="S559" i="1" s="1"/>
  <c r="Y559" i="1"/>
  <c r="J559" i="1"/>
  <c r="K559" i="1" s="1"/>
  <c r="P549" i="1"/>
  <c r="C550" i="1"/>
  <c r="F558" i="1"/>
  <c r="E558" i="1"/>
  <c r="U558" i="1"/>
  <c r="W558" i="1" s="1"/>
  <c r="X548" i="1"/>
  <c r="B548" i="1" s="1"/>
  <c r="D557" i="1"/>
  <c r="G557" i="1" s="1"/>
  <c r="I560" i="1"/>
  <c r="Q560" i="1"/>
  <c r="H560" i="1"/>
  <c r="A561" i="1"/>
  <c r="M557" i="1" l="1"/>
  <c r="M558" i="1" s="1"/>
  <c r="M559" i="1" s="1"/>
  <c r="M560" i="1" s="1"/>
  <c r="L557" i="1"/>
  <c r="I561" i="1"/>
  <c r="Q561" i="1"/>
  <c r="H561" i="1"/>
  <c r="A562" i="1"/>
  <c r="E559" i="1"/>
  <c r="F559" i="1"/>
  <c r="U559" i="1"/>
  <c r="W559" i="1" s="1"/>
  <c r="D558" i="1"/>
  <c r="G558" i="1" s="1"/>
  <c r="C551" i="1"/>
  <c r="P550" i="1"/>
  <c r="Z561" i="1"/>
  <c r="Y560" i="1"/>
  <c r="AA561" i="1"/>
  <c r="R560" i="1"/>
  <c r="S560" i="1" s="1"/>
  <c r="J560" i="1"/>
  <c r="K560" i="1" s="1"/>
  <c r="X549" i="1"/>
  <c r="B549" i="1" s="1"/>
  <c r="N557" i="1" l="1"/>
  <c r="N558" i="1" s="1"/>
  <c r="N559" i="1" s="1"/>
  <c r="N560" i="1" s="1"/>
  <c r="N561" i="1" s="1"/>
  <c r="P551" i="1"/>
  <c r="C552" i="1"/>
  <c r="E560" i="1"/>
  <c r="F560" i="1"/>
  <c r="U560" i="1"/>
  <c r="W560" i="1" s="1"/>
  <c r="D559" i="1"/>
  <c r="G559" i="1" s="1"/>
  <c r="Z562" i="1"/>
  <c r="AA562" i="1"/>
  <c r="R561" i="1"/>
  <c r="S561" i="1" s="1"/>
  <c r="Y561" i="1"/>
  <c r="X550" i="1"/>
  <c r="B550" i="1" s="1"/>
  <c r="Q562" i="1"/>
  <c r="I562" i="1"/>
  <c r="H562" i="1"/>
  <c r="A563" i="1"/>
  <c r="L558" i="1"/>
  <c r="J561" i="1"/>
  <c r="K561" i="1" s="1"/>
  <c r="M561" i="1"/>
  <c r="O558" i="1" l="1"/>
  <c r="O557" i="1"/>
  <c r="L559" i="1"/>
  <c r="O559" i="1" s="1"/>
  <c r="Y562" i="1"/>
  <c r="Z563" i="1"/>
  <c r="AA563" i="1"/>
  <c r="R562" i="1"/>
  <c r="S562" i="1" s="1"/>
  <c r="E561" i="1"/>
  <c r="F561" i="1"/>
  <c r="U561" i="1"/>
  <c r="W561" i="1" s="1"/>
  <c r="I563" i="1"/>
  <c r="Q563" i="1"/>
  <c r="H563" i="1"/>
  <c r="A564" i="1"/>
  <c r="D560" i="1"/>
  <c r="L560" i="1" s="1"/>
  <c r="O560" i="1" s="1"/>
  <c r="C553" i="1"/>
  <c r="P552" i="1"/>
  <c r="J562" i="1"/>
  <c r="K562" i="1" s="1"/>
  <c r="M562" i="1"/>
  <c r="N562" i="1"/>
  <c r="X551" i="1"/>
  <c r="B551" i="1" s="1"/>
  <c r="G560" i="1" l="1"/>
  <c r="F562" i="1"/>
  <c r="E562" i="1"/>
  <c r="U562" i="1"/>
  <c r="W562" i="1" s="1"/>
  <c r="C554" i="1"/>
  <c r="P553" i="1"/>
  <c r="D561" i="1"/>
  <c r="L561" i="1" s="1"/>
  <c r="O561" i="1" s="1"/>
  <c r="I564" i="1"/>
  <c r="Q564" i="1"/>
  <c r="A565" i="1"/>
  <c r="H564" i="1"/>
  <c r="AA564" i="1"/>
  <c r="Y563" i="1"/>
  <c r="Z564" i="1"/>
  <c r="R563" i="1"/>
  <c r="S563" i="1" s="1"/>
  <c r="X552" i="1"/>
  <c r="B552" i="1" s="1"/>
  <c r="M563" i="1"/>
  <c r="J563" i="1"/>
  <c r="K563" i="1" s="1"/>
  <c r="N563" i="1"/>
  <c r="F563" i="1" l="1"/>
  <c r="E563" i="1"/>
  <c r="U563" i="1"/>
  <c r="W563" i="1" s="1"/>
  <c r="G561" i="1"/>
  <c r="X553" i="1"/>
  <c r="B553" i="1" s="1"/>
  <c r="Y564" i="1"/>
  <c r="AA565" i="1"/>
  <c r="R564" i="1"/>
  <c r="S564" i="1" s="1"/>
  <c r="Z565" i="1"/>
  <c r="C555" i="1"/>
  <c r="P554" i="1"/>
  <c r="I565" i="1"/>
  <c r="Q565" i="1"/>
  <c r="H565" i="1"/>
  <c r="A566" i="1"/>
  <c r="D562" i="1"/>
  <c r="L562" i="1" s="1"/>
  <c r="O562" i="1" s="1"/>
  <c r="N564" i="1"/>
  <c r="J564" i="1"/>
  <c r="K564" i="1" s="1"/>
  <c r="M564" i="1"/>
  <c r="E564" i="1" l="1"/>
  <c r="F564" i="1"/>
  <c r="U564" i="1"/>
  <c r="W564" i="1" s="1"/>
  <c r="X554" i="1"/>
  <c r="B554" i="1" s="1"/>
  <c r="C556" i="1"/>
  <c r="P555" i="1"/>
  <c r="G562" i="1"/>
  <c r="AA566" i="1"/>
  <c r="Z566" i="1"/>
  <c r="Y565" i="1"/>
  <c r="R565" i="1"/>
  <c r="S565" i="1" s="1"/>
  <c r="N565" i="1"/>
  <c r="M565" i="1"/>
  <c r="J565" i="1"/>
  <c r="K565" i="1" s="1"/>
  <c r="D563" i="1"/>
  <c r="L563" i="1" s="1"/>
  <c r="O563" i="1" s="1"/>
  <c r="I566" i="1"/>
  <c r="Q566" i="1"/>
  <c r="H566" i="1"/>
  <c r="A567" i="1"/>
  <c r="I567" i="1" l="1"/>
  <c r="Q567" i="1"/>
  <c r="H567" i="1"/>
  <c r="A568" i="1"/>
  <c r="P556" i="1"/>
  <c r="Y566" i="1"/>
  <c r="Z567" i="1"/>
  <c r="AA567" i="1"/>
  <c r="R566" i="1"/>
  <c r="S566" i="1" s="1"/>
  <c r="N566" i="1"/>
  <c r="J566" i="1"/>
  <c r="K566" i="1" s="1"/>
  <c r="M566" i="1"/>
  <c r="F565" i="1"/>
  <c r="E565" i="1"/>
  <c r="U565" i="1"/>
  <c r="W565" i="1" s="1"/>
  <c r="X555" i="1"/>
  <c r="B555" i="1" s="1"/>
  <c r="G563" i="1"/>
  <c r="D564" i="1"/>
  <c r="L564" i="1" s="1"/>
  <c r="O564" i="1" s="1"/>
  <c r="G564" i="1"/>
  <c r="F566" i="1" l="1"/>
  <c r="E566" i="1"/>
  <c r="U566" i="1"/>
  <c r="W566" i="1" s="1"/>
  <c r="Y567" i="1"/>
  <c r="AA568" i="1"/>
  <c r="R567" i="1"/>
  <c r="S567" i="1" s="1"/>
  <c r="Z568" i="1"/>
  <c r="D565" i="1"/>
  <c r="G565" i="1" s="1"/>
  <c r="X556" i="1"/>
  <c r="S556" i="1"/>
  <c r="I568" i="1"/>
  <c r="Q568" i="1"/>
  <c r="H568" i="1"/>
  <c r="A569" i="1"/>
  <c r="M567" i="1"/>
  <c r="J567" i="1"/>
  <c r="K567" i="1" s="1"/>
  <c r="N567" i="1"/>
  <c r="B556" i="1" l="1"/>
  <c r="E567" i="1"/>
  <c r="F567" i="1"/>
  <c r="U567" i="1"/>
  <c r="W567" i="1" s="1"/>
  <c r="Y556" i="1"/>
  <c r="C557" i="1"/>
  <c r="I569" i="1"/>
  <c r="Q569" i="1"/>
  <c r="H569" i="1"/>
  <c r="A570" i="1"/>
  <c r="L565" i="1"/>
  <c r="O565" i="1" s="1"/>
  <c r="D566" i="1"/>
  <c r="L566" i="1" s="1"/>
  <c r="O566" i="1" s="1"/>
  <c r="AA569" i="1"/>
  <c r="Y568" i="1"/>
  <c r="Z569" i="1"/>
  <c r="R568" i="1"/>
  <c r="S568" i="1" s="1"/>
  <c r="N568" i="1"/>
  <c r="M568" i="1"/>
  <c r="J568" i="1"/>
  <c r="K568" i="1" s="1"/>
  <c r="G566" i="1" l="1"/>
  <c r="E568" i="1"/>
  <c r="F568" i="1"/>
  <c r="U568" i="1"/>
  <c r="W568" i="1" s="1"/>
  <c r="C558" i="1"/>
  <c r="P557" i="1"/>
  <c r="R569" i="1"/>
  <c r="S569" i="1" s="1"/>
  <c r="Z570" i="1"/>
  <c r="Y569" i="1"/>
  <c r="AA570" i="1"/>
  <c r="M569" i="1"/>
  <c r="J569" i="1"/>
  <c r="K569" i="1" s="1"/>
  <c r="N569" i="1"/>
  <c r="I570" i="1"/>
  <c r="Q570" i="1"/>
  <c r="H570" i="1"/>
  <c r="A571" i="1"/>
  <c r="D567" i="1"/>
  <c r="L567" i="1" s="1"/>
  <c r="O567" i="1" s="1"/>
  <c r="G567" i="1" l="1"/>
  <c r="M570" i="1"/>
  <c r="N570" i="1"/>
  <c r="J570" i="1"/>
  <c r="K570" i="1" s="1"/>
  <c r="X557" i="1"/>
  <c r="B557" i="1" s="1"/>
  <c r="F569" i="1"/>
  <c r="E569" i="1"/>
  <c r="U569" i="1"/>
  <c r="W569" i="1" s="1"/>
  <c r="P558" i="1"/>
  <c r="C559" i="1"/>
  <c r="R570" i="1"/>
  <c r="S570" i="1" s="1"/>
  <c r="AA571" i="1"/>
  <c r="Y570" i="1"/>
  <c r="Z571" i="1"/>
  <c r="I571" i="1"/>
  <c r="Q571" i="1"/>
  <c r="H571" i="1"/>
  <c r="A572" i="1"/>
  <c r="D568" i="1"/>
  <c r="L568" i="1" s="1"/>
  <c r="O568" i="1" s="1"/>
  <c r="J571" i="1" l="1"/>
  <c r="K571" i="1" s="1"/>
  <c r="N571" i="1"/>
  <c r="M571" i="1"/>
  <c r="F570" i="1"/>
  <c r="E570" i="1"/>
  <c r="U570" i="1"/>
  <c r="W570" i="1" s="1"/>
  <c r="D569" i="1"/>
  <c r="G569" i="1" s="1"/>
  <c r="G568" i="1"/>
  <c r="I572" i="1"/>
  <c r="Q572" i="1"/>
  <c r="A573" i="1"/>
  <c r="H572" i="1"/>
  <c r="C560" i="1"/>
  <c r="P559" i="1"/>
  <c r="R571" i="1"/>
  <c r="S571" i="1" s="1"/>
  <c r="Z572" i="1"/>
  <c r="AA572" i="1"/>
  <c r="Y571" i="1"/>
  <c r="X558" i="1"/>
  <c r="B558" i="1" s="1"/>
  <c r="L569" i="1" l="1"/>
  <c r="O569" i="1" s="1"/>
  <c r="I573" i="1"/>
  <c r="Q573" i="1"/>
  <c r="H573" i="1"/>
  <c r="A574" i="1"/>
  <c r="D570" i="1"/>
  <c r="G570" i="1" s="1"/>
  <c r="M572" i="1"/>
  <c r="J572" i="1"/>
  <c r="K572" i="1" s="1"/>
  <c r="N572" i="1"/>
  <c r="X559" i="1"/>
  <c r="B559" i="1" s="1"/>
  <c r="P560" i="1"/>
  <c r="C561" i="1"/>
  <c r="R572" i="1"/>
  <c r="S572" i="1" s="1"/>
  <c r="Y572" i="1"/>
  <c r="AA573" i="1"/>
  <c r="Z573" i="1"/>
  <c r="E571" i="1"/>
  <c r="F571" i="1"/>
  <c r="U571" i="1"/>
  <c r="W571" i="1" s="1"/>
  <c r="D571" i="1" l="1"/>
  <c r="G571" i="1" s="1"/>
  <c r="C562" i="1"/>
  <c r="P561" i="1"/>
  <c r="L570" i="1"/>
  <c r="O570" i="1" s="1"/>
  <c r="X560" i="1"/>
  <c r="B560" i="1" s="1"/>
  <c r="I574" i="1"/>
  <c r="Q574" i="1"/>
  <c r="A575" i="1"/>
  <c r="H574" i="1"/>
  <c r="R573" i="1"/>
  <c r="S573" i="1" s="1"/>
  <c r="Z574" i="1"/>
  <c r="AA574" i="1"/>
  <c r="Y573" i="1"/>
  <c r="E572" i="1"/>
  <c r="F572" i="1"/>
  <c r="U572" i="1"/>
  <c r="W572" i="1" s="1"/>
  <c r="J573" i="1"/>
  <c r="K573" i="1" s="1"/>
  <c r="N573" i="1"/>
  <c r="M573" i="1"/>
  <c r="C563" i="1" l="1"/>
  <c r="P562" i="1"/>
  <c r="I575" i="1"/>
  <c r="Q575" i="1"/>
  <c r="A576" i="1"/>
  <c r="H575" i="1"/>
  <c r="X561" i="1"/>
  <c r="B561" i="1" s="1"/>
  <c r="D572" i="1"/>
  <c r="G572" i="1" s="1"/>
  <c r="L571" i="1"/>
  <c r="O571" i="1" s="1"/>
  <c r="F573" i="1"/>
  <c r="E573" i="1"/>
  <c r="U573" i="1"/>
  <c r="W573" i="1" s="1"/>
  <c r="R574" i="1"/>
  <c r="S574" i="1" s="1"/>
  <c r="Y574" i="1"/>
  <c r="AA575" i="1"/>
  <c r="Z575" i="1"/>
  <c r="N574" i="1"/>
  <c r="J574" i="1"/>
  <c r="K574" i="1" s="1"/>
  <c r="M574" i="1"/>
  <c r="F574" i="1" l="1"/>
  <c r="E574" i="1"/>
  <c r="U574" i="1"/>
  <c r="W574" i="1" s="1"/>
  <c r="D573" i="1"/>
  <c r="L573" i="1" s="1"/>
  <c r="O573" i="1" s="1"/>
  <c r="R575" i="1"/>
  <c r="S575" i="1" s="1"/>
  <c r="Z576" i="1"/>
  <c r="Y575" i="1"/>
  <c r="AA576" i="1"/>
  <c r="X562" i="1"/>
  <c r="B562" i="1" s="1"/>
  <c r="I576" i="1"/>
  <c r="Q576" i="1"/>
  <c r="A577" i="1"/>
  <c r="H576" i="1"/>
  <c r="M575" i="1"/>
  <c r="N575" i="1"/>
  <c r="J575" i="1"/>
  <c r="K575" i="1" s="1"/>
  <c r="L572" i="1"/>
  <c r="O572" i="1" s="1"/>
  <c r="C564" i="1"/>
  <c r="P563" i="1"/>
  <c r="R576" i="1" l="1"/>
  <c r="S576" i="1" s="1"/>
  <c r="Y576" i="1"/>
  <c r="AA577" i="1"/>
  <c r="Z577" i="1"/>
  <c r="X563" i="1"/>
  <c r="B563" i="1" s="1"/>
  <c r="P564" i="1"/>
  <c r="C565" i="1"/>
  <c r="M576" i="1"/>
  <c r="J576" i="1"/>
  <c r="K576" i="1" s="1"/>
  <c r="N576" i="1"/>
  <c r="G573" i="1"/>
  <c r="F575" i="1"/>
  <c r="E575" i="1"/>
  <c r="U575" i="1"/>
  <c r="W575" i="1" s="1"/>
  <c r="D574" i="1"/>
  <c r="L574" i="1" s="1"/>
  <c r="O574" i="1" s="1"/>
  <c r="I577" i="1"/>
  <c r="Q577" i="1"/>
  <c r="H577" i="1"/>
  <c r="A578" i="1"/>
  <c r="I578" i="1" l="1"/>
  <c r="Q578" i="1"/>
  <c r="H578" i="1"/>
  <c r="A579" i="1"/>
  <c r="X564" i="1"/>
  <c r="B564" i="1" s="1"/>
  <c r="D575" i="1"/>
  <c r="L575" i="1" s="1"/>
  <c r="O575" i="1" s="1"/>
  <c r="N577" i="1"/>
  <c r="J577" i="1"/>
  <c r="K577" i="1" s="1"/>
  <c r="M577" i="1"/>
  <c r="F576" i="1"/>
  <c r="E576" i="1"/>
  <c r="U576" i="1"/>
  <c r="W576" i="1" s="1"/>
  <c r="R577" i="1"/>
  <c r="S577" i="1" s="1"/>
  <c r="AA578" i="1"/>
  <c r="Z578" i="1"/>
  <c r="Y577" i="1"/>
  <c r="G574" i="1"/>
  <c r="C566" i="1"/>
  <c r="P565" i="1"/>
  <c r="G575" i="1" l="1"/>
  <c r="X565" i="1"/>
  <c r="B565" i="1" s="1"/>
  <c r="D576" i="1"/>
  <c r="L576" i="1" s="1"/>
  <c r="O576" i="1" s="1"/>
  <c r="C567" i="1"/>
  <c r="P566" i="1"/>
  <c r="I579" i="1"/>
  <c r="Q579" i="1"/>
  <c r="H579" i="1"/>
  <c r="A580" i="1"/>
  <c r="R578" i="1"/>
  <c r="S578" i="1" s="1"/>
  <c r="Z579" i="1"/>
  <c r="Y578" i="1"/>
  <c r="AA579" i="1"/>
  <c r="E577" i="1"/>
  <c r="F577" i="1"/>
  <c r="U577" i="1"/>
  <c r="W577" i="1" s="1"/>
  <c r="N578" i="1"/>
  <c r="J578" i="1"/>
  <c r="K578" i="1" s="1"/>
  <c r="M578" i="1"/>
  <c r="E578" i="1" l="1"/>
  <c r="F578" i="1"/>
  <c r="U578" i="1"/>
  <c r="W578" i="1" s="1"/>
  <c r="I580" i="1"/>
  <c r="Q580" i="1"/>
  <c r="H580" i="1"/>
  <c r="A581" i="1"/>
  <c r="G576" i="1"/>
  <c r="N579" i="1"/>
  <c r="J579" i="1"/>
  <c r="K579" i="1" s="1"/>
  <c r="M579" i="1"/>
  <c r="X566" i="1"/>
  <c r="B566" i="1" s="1"/>
  <c r="P567" i="1"/>
  <c r="C568" i="1"/>
  <c r="D577" i="1"/>
  <c r="L577" i="1" s="1"/>
  <c r="O577" i="1" s="1"/>
  <c r="R579" i="1"/>
  <c r="S579" i="1" s="1"/>
  <c r="AA580" i="1"/>
  <c r="Y579" i="1"/>
  <c r="Z580" i="1"/>
  <c r="G577" i="1" l="1"/>
  <c r="P568" i="1"/>
  <c r="C569" i="1"/>
  <c r="N580" i="1"/>
  <c r="J580" i="1"/>
  <c r="K580" i="1" s="1"/>
  <c r="M580" i="1"/>
  <c r="I581" i="1"/>
  <c r="Q581" i="1"/>
  <c r="H581" i="1"/>
  <c r="A582" i="1"/>
  <c r="X567" i="1"/>
  <c r="B567" i="1" s="1"/>
  <c r="R580" i="1"/>
  <c r="S580" i="1" s="1"/>
  <c r="Y580" i="1"/>
  <c r="Z581" i="1"/>
  <c r="AA581" i="1"/>
  <c r="E579" i="1"/>
  <c r="F579" i="1"/>
  <c r="U579" i="1"/>
  <c r="W579" i="1" s="1"/>
  <c r="D578" i="1"/>
  <c r="L578" i="1" s="1"/>
  <c r="O578" i="1" s="1"/>
  <c r="G578" i="1" l="1"/>
  <c r="R581" i="1"/>
  <c r="S581" i="1" s="1"/>
  <c r="Z582" i="1"/>
  <c r="Y581" i="1"/>
  <c r="AA582" i="1"/>
  <c r="J581" i="1"/>
  <c r="K581" i="1" s="1"/>
  <c r="N581" i="1"/>
  <c r="M581" i="1"/>
  <c r="P569" i="1"/>
  <c r="C570" i="1"/>
  <c r="E580" i="1"/>
  <c r="F580" i="1"/>
  <c r="U580" i="1"/>
  <c r="W580" i="1" s="1"/>
  <c r="D579" i="1"/>
  <c r="L579" i="1" s="1"/>
  <c r="O579" i="1" s="1"/>
  <c r="I582" i="1"/>
  <c r="Q582" i="1"/>
  <c r="H582" i="1"/>
  <c r="A583" i="1"/>
  <c r="X568" i="1"/>
  <c r="B568" i="1" s="1"/>
  <c r="G579" i="1" l="1"/>
  <c r="E581" i="1"/>
  <c r="F581" i="1"/>
  <c r="U581" i="1"/>
  <c r="W581" i="1" s="1"/>
  <c r="R582" i="1"/>
  <c r="S582" i="1" s="1"/>
  <c r="Z583" i="1"/>
  <c r="Y582" i="1"/>
  <c r="AA583" i="1"/>
  <c r="C571" i="1"/>
  <c r="P570" i="1"/>
  <c r="N582" i="1"/>
  <c r="J582" i="1"/>
  <c r="K582" i="1" s="1"/>
  <c r="M582" i="1"/>
  <c r="I583" i="1"/>
  <c r="Q583" i="1"/>
  <c r="H583" i="1"/>
  <c r="A584" i="1"/>
  <c r="D580" i="1"/>
  <c r="L580" i="1" s="1"/>
  <c r="O580" i="1" s="1"/>
  <c r="X569" i="1"/>
  <c r="B569" i="1" s="1"/>
  <c r="G580" i="1" l="1"/>
  <c r="R583" i="1"/>
  <c r="S583" i="1" s="1"/>
  <c r="Y583" i="1"/>
  <c r="AA584" i="1"/>
  <c r="Z584" i="1"/>
  <c r="M583" i="1"/>
  <c r="N583" i="1"/>
  <c r="J583" i="1"/>
  <c r="K583" i="1" s="1"/>
  <c r="E582" i="1"/>
  <c r="F582" i="1"/>
  <c r="U582" i="1"/>
  <c r="W582" i="1" s="1"/>
  <c r="X570" i="1"/>
  <c r="B570" i="1" s="1"/>
  <c r="I584" i="1"/>
  <c r="Q584" i="1"/>
  <c r="H584" i="1"/>
  <c r="A585" i="1"/>
  <c r="C572" i="1"/>
  <c r="P571" i="1"/>
  <c r="D581" i="1"/>
  <c r="G581" i="1" s="1"/>
  <c r="R584" i="1" l="1"/>
  <c r="S584" i="1" s="1"/>
  <c r="AA585" i="1"/>
  <c r="Y584" i="1"/>
  <c r="Z585" i="1"/>
  <c r="J584" i="1"/>
  <c r="K584" i="1" s="1"/>
  <c r="N584" i="1"/>
  <c r="M584" i="1"/>
  <c r="L581" i="1"/>
  <c r="O581" i="1" s="1"/>
  <c r="P572" i="1"/>
  <c r="C573" i="1"/>
  <c r="E583" i="1"/>
  <c r="F583" i="1"/>
  <c r="U583" i="1"/>
  <c r="W583" i="1" s="1"/>
  <c r="X571" i="1"/>
  <c r="B571" i="1" s="1"/>
  <c r="I585" i="1"/>
  <c r="Q585" i="1"/>
  <c r="H585" i="1"/>
  <c r="A586" i="1"/>
  <c r="D582" i="1"/>
  <c r="L582" i="1" s="1"/>
  <c r="O582" i="1" s="1"/>
  <c r="E584" i="1" l="1"/>
  <c r="F584" i="1"/>
  <c r="U584" i="1"/>
  <c r="W584" i="1" s="1"/>
  <c r="P573" i="1"/>
  <c r="C574" i="1"/>
  <c r="G582" i="1"/>
  <c r="I586" i="1"/>
  <c r="Q586" i="1"/>
  <c r="H586" i="1"/>
  <c r="A587" i="1"/>
  <c r="R585" i="1"/>
  <c r="S585" i="1" s="1"/>
  <c r="Z586" i="1"/>
  <c r="AA586" i="1"/>
  <c r="Y585" i="1"/>
  <c r="X572" i="1"/>
  <c r="B572" i="1" s="1"/>
  <c r="D583" i="1"/>
  <c r="G583" i="1" s="1"/>
  <c r="M585" i="1"/>
  <c r="J585" i="1"/>
  <c r="K585" i="1" s="1"/>
  <c r="N585" i="1"/>
  <c r="L583" i="1" l="1"/>
  <c r="O583" i="1" s="1"/>
  <c r="M586" i="1"/>
  <c r="N586" i="1"/>
  <c r="J586" i="1"/>
  <c r="K586" i="1" s="1"/>
  <c r="F585" i="1"/>
  <c r="E585" i="1"/>
  <c r="U585" i="1"/>
  <c r="W585" i="1" s="1"/>
  <c r="C575" i="1"/>
  <c r="P574" i="1"/>
  <c r="I587" i="1"/>
  <c r="Q587" i="1"/>
  <c r="H587" i="1"/>
  <c r="A588" i="1"/>
  <c r="R586" i="1"/>
  <c r="S586" i="1" s="1"/>
  <c r="Z587" i="1"/>
  <c r="Y586" i="1"/>
  <c r="AA587" i="1"/>
  <c r="X573" i="1"/>
  <c r="B573" i="1" s="1"/>
  <c r="D584" i="1"/>
  <c r="G584" i="1" s="1"/>
  <c r="L584" i="1" l="1"/>
  <c r="O584" i="1" s="1"/>
  <c r="Q588" i="1"/>
  <c r="A589" i="1"/>
  <c r="H588" i="1"/>
  <c r="I588" i="1" s="1"/>
  <c r="F586" i="1"/>
  <c r="E586" i="1"/>
  <c r="U586" i="1"/>
  <c r="W586" i="1" s="1"/>
  <c r="D585" i="1"/>
  <c r="L585" i="1" s="1"/>
  <c r="O585" i="1" s="1"/>
  <c r="X574" i="1"/>
  <c r="B574" i="1" s="1"/>
  <c r="P575" i="1"/>
  <c r="C576" i="1"/>
  <c r="R587" i="1"/>
  <c r="U588" i="1"/>
  <c r="W588" i="1" s="1"/>
  <c r="Z588" i="1"/>
  <c r="AA588" i="1"/>
  <c r="M587" i="1"/>
  <c r="J587" i="1"/>
  <c r="K587" i="1" s="1"/>
  <c r="N587" i="1"/>
  <c r="J588" i="1" l="1"/>
  <c r="K588" i="1" s="1"/>
  <c r="D586" i="1"/>
  <c r="G586" i="1" s="1"/>
  <c r="E587" i="1"/>
  <c r="F587" i="1"/>
  <c r="U587" i="1"/>
  <c r="W587" i="1" s="1"/>
  <c r="I589" i="1"/>
  <c r="H589" i="1"/>
  <c r="A590" i="1"/>
  <c r="Q589" i="1"/>
  <c r="P576" i="1"/>
  <c r="C577" i="1"/>
  <c r="X575" i="1"/>
  <c r="B575" i="1" s="1"/>
  <c r="G585" i="1"/>
  <c r="R588" i="1"/>
  <c r="S588" i="1" s="1"/>
  <c r="Y588" i="1"/>
  <c r="AA589" i="1"/>
  <c r="Z589" i="1"/>
  <c r="L586" i="1" l="1"/>
  <c r="O586" i="1" s="1"/>
  <c r="X576" i="1"/>
  <c r="B576" i="1" s="1"/>
  <c r="I590" i="1"/>
  <c r="A591" i="1"/>
  <c r="Q590" i="1"/>
  <c r="H590" i="1"/>
  <c r="J589" i="1"/>
  <c r="K589" i="1" s="1"/>
  <c r="P577" i="1"/>
  <c r="C578" i="1"/>
  <c r="D587" i="1"/>
  <c r="G587" i="1" s="1"/>
  <c r="Z590" i="1"/>
  <c r="Y589" i="1"/>
  <c r="AA590" i="1"/>
  <c r="R589" i="1"/>
  <c r="S589" i="1" s="1"/>
  <c r="E588" i="1"/>
  <c r="F588" i="1"/>
  <c r="L587" i="1" l="1"/>
  <c r="O587" i="1" s="1"/>
  <c r="R590" i="1"/>
  <c r="S590" i="1" s="1"/>
  <c r="Y590" i="1"/>
  <c r="Z591" i="1"/>
  <c r="AA591" i="1"/>
  <c r="J590" i="1"/>
  <c r="K590" i="1" s="1"/>
  <c r="D588" i="1"/>
  <c r="L588" i="1" s="1"/>
  <c r="I591" i="1"/>
  <c r="H591" i="1"/>
  <c r="Q591" i="1"/>
  <c r="A592" i="1"/>
  <c r="C579" i="1"/>
  <c r="P578" i="1"/>
  <c r="X577" i="1"/>
  <c r="B577" i="1" s="1"/>
  <c r="F589" i="1"/>
  <c r="E589" i="1"/>
  <c r="U589" i="1"/>
  <c r="W589" i="1" s="1"/>
  <c r="M588" i="1" l="1"/>
  <c r="M589" i="1" s="1"/>
  <c r="M590" i="1" s="1"/>
  <c r="M591" i="1" s="1"/>
  <c r="D589" i="1"/>
  <c r="G589" i="1" s="1"/>
  <c r="J591" i="1"/>
  <c r="K591" i="1" s="1"/>
  <c r="R591" i="1"/>
  <c r="S591" i="1" s="1"/>
  <c r="Z592" i="1"/>
  <c r="AA592" i="1"/>
  <c r="Y591" i="1"/>
  <c r="G588" i="1"/>
  <c r="C580" i="1"/>
  <c r="P579" i="1"/>
  <c r="F590" i="1"/>
  <c r="E590" i="1"/>
  <c r="U590" i="1"/>
  <c r="W590" i="1" s="1"/>
  <c r="X578" i="1"/>
  <c r="B578" i="1" s="1"/>
  <c r="I592" i="1"/>
  <c r="H592" i="1"/>
  <c r="A593" i="1"/>
  <c r="Q592" i="1"/>
  <c r="N588" i="1" l="1"/>
  <c r="N589" i="1" s="1"/>
  <c r="N590" i="1" s="1"/>
  <c r="N591" i="1" s="1"/>
  <c r="N592" i="1" s="1"/>
  <c r="E591" i="1"/>
  <c r="F591" i="1"/>
  <c r="U591" i="1"/>
  <c r="W591" i="1" s="1"/>
  <c r="X579" i="1"/>
  <c r="B579" i="1" s="1"/>
  <c r="D590" i="1"/>
  <c r="L590" i="1" s="1"/>
  <c r="L589" i="1"/>
  <c r="J592" i="1"/>
  <c r="K592" i="1" s="1"/>
  <c r="M592" i="1"/>
  <c r="C581" i="1"/>
  <c r="P580" i="1"/>
  <c r="R592" i="1"/>
  <c r="S592" i="1" s="1"/>
  <c r="AA593" i="1"/>
  <c r="Z593" i="1"/>
  <c r="Y592" i="1"/>
  <c r="I593" i="1"/>
  <c r="H593" i="1"/>
  <c r="Q593" i="1"/>
  <c r="A594" i="1"/>
  <c r="O590" i="1" l="1"/>
  <c r="O589" i="1"/>
  <c r="O588" i="1"/>
  <c r="G590" i="1"/>
  <c r="R593" i="1"/>
  <c r="S593" i="1" s="1"/>
  <c r="Y593" i="1"/>
  <c r="AA594" i="1"/>
  <c r="Z594" i="1"/>
  <c r="P581" i="1"/>
  <c r="C582" i="1"/>
  <c r="X580" i="1"/>
  <c r="B580" i="1" s="1"/>
  <c r="J593" i="1"/>
  <c r="K593" i="1" s="1"/>
  <c r="M593" i="1"/>
  <c r="N593" i="1"/>
  <c r="E592" i="1"/>
  <c r="F592" i="1"/>
  <c r="U592" i="1"/>
  <c r="W592" i="1" s="1"/>
  <c r="I594" i="1"/>
  <c r="Q594" i="1"/>
  <c r="H594" i="1"/>
  <c r="A595" i="1"/>
  <c r="D591" i="1"/>
  <c r="L591" i="1" s="1"/>
  <c r="O591" i="1" s="1"/>
  <c r="G591" i="1" l="1"/>
  <c r="E593" i="1"/>
  <c r="F593" i="1"/>
  <c r="U593" i="1"/>
  <c r="W593" i="1" s="1"/>
  <c r="C583" i="1"/>
  <c r="P582" i="1"/>
  <c r="X581" i="1"/>
  <c r="B581" i="1" s="1"/>
  <c r="D592" i="1"/>
  <c r="G592" i="1" s="1"/>
  <c r="R594" i="1"/>
  <c r="S594" i="1" s="1"/>
  <c r="Y594" i="1"/>
  <c r="Z595" i="1"/>
  <c r="AA595" i="1"/>
  <c r="I595" i="1"/>
  <c r="A596" i="1"/>
  <c r="H595" i="1"/>
  <c r="J594" i="1"/>
  <c r="K594" i="1" s="1"/>
  <c r="N594" i="1"/>
  <c r="M594" i="1"/>
  <c r="L592" i="1" l="1"/>
  <c r="O592" i="1" s="1"/>
  <c r="E594" i="1"/>
  <c r="F594" i="1"/>
  <c r="U594" i="1"/>
  <c r="W594" i="1" s="1"/>
  <c r="P583" i="1"/>
  <c r="C584" i="1"/>
  <c r="AA596" i="1"/>
  <c r="Z596" i="1"/>
  <c r="D593" i="1"/>
  <c r="G593" i="1" s="1"/>
  <c r="X582" i="1"/>
  <c r="B582" i="1" s="1"/>
  <c r="I596" i="1"/>
  <c r="A597" i="1"/>
  <c r="Q596" i="1"/>
  <c r="H596" i="1"/>
  <c r="M595" i="1"/>
  <c r="J595" i="1"/>
  <c r="K595" i="1" s="1"/>
  <c r="N595" i="1"/>
  <c r="L593" i="1" l="1"/>
  <c r="O593" i="1" s="1"/>
  <c r="N596" i="1"/>
  <c r="J596" i="1"/>
  <c r="K596" i="1" s="1"/>
  <c r="M596" i="1"/>
  <c r="X583" i="1"/>
  <c r="B583" i="1" s="1"/>
  <c r="R596" i="1"/>
  <c r="S596" i="1" s="1"/>
  <c r="Y596" i="1"/>
  <c r="Z597" i="1"/>
  <c r="AA597" i="1"/>
  <c r="E595" i="1"/>
  <c r="F595" i="1"/>
  <c r="U595" i="1"/>
  <c r="W595" i="1" s="1"/>
  <c r="C585" i="1"/>
  <c r="P584" i="1"/>
  <c r="I597" i="1"/>
  <c r="A598" i="1"/>
  <c r="Q597" i="1"/>
  <c r="H597" i="1"/>
  <c r="D594" i="1"/>
  <c r="G594" i="1" s="1"/>
  <c r="C586" i="1" l="1"/>
  <c r="P585" i="1"/>
  <c r="N597" i="1"/>
  <c r="M597" i="1"/>
  <c r="J597" i="1"/>
  <c r="K597" i="1" s="1"/>
  <c r="F596" i="1"/>
  <c r="E596" i="1"/>
  <c r="U596" i="1"/>
  <c r="W596" i="1" s="1"/>
  <c r="X584" i="1"/>
  <c r="B584" i="1" s="1"/>
  <c r="L594" i="1"/>
  <c r="O594" i="1" s="1"/>
  <c r="D595" i="1"/>
  <c r="G595" i="1" s="1"/>
  <c r="R597" i="1"/>
  <c r="S597" i="1" s="1"/>
  <c r="Z598" i="1"/>
  <c r="Y597" i="1"/>
  <c r="AA598" i="1"/>
  <c r="I598" i="1"/>
  <c r="A599" i="1"/>
  <c r="Q598" i="1"/>
  <c r="H598" i="1"/>
  <c r="D596" i="1" l="1"/>
  <c r="G596" i="1" s="1"/>
  <c r="I599" i="1"/>
  <c r="H599" i="1"/>
  <c r="Q599" i="1"/>
  <c r="A600" i="1"/>
  <c r="L595" i="1"/>
  <c r="O595" i="1" s="1"/>
  <c r="N598" i="1"/>
  <c r="M598" i="1"/>
  <c r="J598" i="1"/>
  <c r="K598" i="1" s="1"/>
  <c r="E597" i="1"/>
  <c r="F597" i="1"/>
  <c r="U597" i="1"/>
  <c r="W597" i="1" s="1"/>
  <c r="X585" i="1"/>
  <c r="B585" i="1" s="1"/>
  <c r="R598" i="1"/>
  <c r="S598" i="1" s="1"/>
  <c r="Y598" i="1"/>
  <c r="AA599" i="1"/>
  <c r="Z599" i="1"/>
  <c r="C587" i="1"/>
  <c r="P586" i="1"/>
  <c r="X586" i="1" l="1"/>
  <c r="B586" i="1" s="1"/>
  <c r="I600" i="1"/>
  <c r="H600" i="1"/>
  <c r="A601" i="1"/>
  <c r="Q600" i="1"/>
  <c r="P587" i="1"/>
  <c r="J599" i="1"/>
  <c r="K599" i="1" s="1"/>
  <c r="N599" i="1"/>
  <c r="M599" i="1"/>
  <c r="E598" i="1"/>
  <c r="F598" i="1"/>
  <c r="U598" i="1"/>
  <c r="W598" i="1" s="1"/>
  <c r="L596" i="1"/>
  <c r="O596" i="1" s="1"/>
  <c r="R599" i="1"/>
  <c r="S599" i="1" s="1"/>
  <c r="Y599" i="1"/>
  <c r="AA600" i="1"/>
  <c r="Z600" i="1"/>
  <c r="D597" i="1"/>
  <c r="G597" i="1" s="1"/>
  <c r="L597" i="1" l="1"/>
  <c r="O597" i="1" s="1"/>
  <c r="X587" i="1"/>
  <c r="S587" i="1"/>
  <c r="R600" i="1"/>
  <c r="S600" i="1" s="1"/>
  <c r="Y600" i="1"/>
  <c r="AA601" i="1"/>
  <c r="Z601" i="1"/>
  <c r="M600" i="1"/>
  <c r="J600" i="1"/>
  <c r="K600" i="1" s="1"/>
  <c r="N600" i="1"/>
  <c r="I601" i="1"/>
  <c r="H601" i="1"/>
  <c r="Q601" i="1"/>
  <c r="A602" i="1"/>
  <c r="D598" i="1"/>
  <c r="G598" i="1" s="1"/>
  <c r="E599" i="1"/>
  <c r="F599" i="1"/>
  <c r="U599" i="1"/>
  <c r="W599" i="1" s="1"/>
  <c r="B587" i="1" l="1"/>
  <c r="L598" i="1"/>
  <c r="O598" i="1" s="1"/>
  <c r="R601" i="1"/>
  <c r="S601" i="1" s="1"/>
  <c r="AA602" i="1"/>
  <c r="Y601" i="1"/>
  <c r="Z602" i="1"/>
  <c r="J601" i="1"/>
  <c r="K601" i="1" s="1"/>
  <c r="M601" i="1"/>
  <c r="N601" i="1"/>
  <c r="Y587" i="1"/>
  <c r="C588" i="1"/>
  <c r="F600" i="1"/>
  <c r="E600" i="1"/>
  <c r="U600" i="1"/>
  <c r="W600" i="1" s="1"/>
  <c r="I602" i="1"/>
  <c r="Q602" i="1"/>
  <c r="A603" i="1"/>
  <c r="H602" i="1"/>
  <c r="D599" i="1"/>
  <c r="L599" i="1" s="1"/>
  <c r="O599" i="1" s="1"/>
  <c r="G599" i="1" l="1"/>
  <c r="M602" i="1"/>
  <c r="N602" i="1"/>
  <c r="J602" i="1"/>
  <c r="K602" i="1" s="1"/>
  <c r="E601" i="1"/>
  <c r="F601" i="1"/>
  <c r="U601" i="1"/>
  <c r="W601" i="1" s="1"/>
  <c r="D600" i="1"/>
  <c r="G600" i="1" s="1"/>
  <c r="I603" i="1"/>
  <c r="A604" i="1"/>
  <c r="H603" i="1"/>
  <c r="Q603" i="1"/>
  <c r="C589" i="1"/>
  <c r="P588" i="1"/>
  <c r="R602" i="1"/>
  <c r="S602" i="1" s="1"/>
  <c r="AA603" i="1"/>
  <c r="Z603" i="1"/>
  <c r="Y602" i="1"/>
  <c r="L600" i="1" l="1"/>
  <c r="O600" i="1" s="1"/>
  <c r="R603" i="1"/>
  <c r="S603" i="1" s="1"/>
  <c r="Y603" i="1"/>
  <c r="AA604" i="1"/>
  <c r="Z604" i="1"/>
  <c r="X588" i="1"/>
  <c r="B588" i="1" s="1"/>
  <c r="C590" i="1"/>
  <c r="P589" i="1"/>
  <c r="E602" i="1"/>
  <c r="F602" i="1"/>
  <c r="U602" i="1"/>
  <c r="W602" i="1" s="1"/>
  <c r="M603" i="1"/>
  <c r="N603" i="1"/>
  <c r="J603" i="1"/>
  <c r="K603" i="1" s="1"/>
  <c r="D601" i="1"/>
  <c r="L601" i="1" s="1"/>
  <c r="O601" i="1" s="1"/>
  <c r="I604" i="1"/>
  <c r="A605" i="1"/>
  <c r="Q604" i="1"/>
  <c r="H604" i="1"/>
  <c r="P590" i="1" l="1"/>
  <c r="C591" i="1"/>
  <c r="R604" i="1"/>
  <c r="S604" i="1" s="1"/>
  <c r="AA605" i="1"/>
  <c r="Y604" i="1"/>
  <c r="Z605" i="1"/>
  <c r="I605" i="1"/>
  <c r="A606" i="1"/>
  <c r="Q605" i="1"/>
  <c r="H605" i="1"/>
  <c r="F603" i="1"/>
  <c r="E603" i="1"/>
  <c r="U603" i="1"/>
  <c r="W603" i="1" s="1"/>
  <c r="N604" i="1"/>
  <c r="M604" i="1"/>
  <c r="J604" i="1"/>
  <c r="K604" i="1" s="1"/>
  <c r="G601" i="1"/>
  <c r="D602" i="1"/>
  <c r="L602" i="1" s="1"/>
  <c r="O602" i="1" s="1"/>
  <c r="X589" i="1"/>
  <c r="B589" i="1" s="1"/>
  <c r="G602" i="1" l="1"/>
  <c r="D603" i="1"/>
  <c r="G603" i="1" s="1"/>
  <c r="N605" i="1"/>
  <c r="J605" i="1"/>
  <c r="K605" i="1" s="1"/>
  <c r="M605" i="1"/>
  <c r="R605" i="1"/>
  <c r="S605" i="1" s="1"/>
  <c r="Y605" i="1"/>
  <c r="Z606" i="1"/>
  <c r="AA606" i="1"/>
  <c r="C592" i="1"/>
  <c r="P591" i="1"/>
  <c r="F604" i="1"/>
  <c r="E604" i="1"/>
  <c r="U604" i="1"/>
  <c r="W604" i="1" s="1"/>
  <c r="I606" i="1"/>
  <c r="H606" i="1"/>
  <c r="A607" i="1"/>
  <c r="Q606" i="1"/>
  <c r="X590" i="1"/>
  <c r="B590" i="1" s="1"/>
  <c r="L603" i="1" l="1"/>
  <c r="O603" i="1" s="1"/>
  <c r="D604" i="1"/>
  <c r="L604" i="1" s="1"/>
  <c r="O604" i="1" s="1"/>
  <c r="X591" i="1"/>
  <c r="B591" i="1" s="1"/>
  <c r="P592" i="1"/>
  <c r="C593" i="1"/>
  <c r="E605" i="1"/>
  <c r="F605" i="1"/>
  <c r="U605" i="1"/>
  <c r="W605" i="1" s="1"/>
  <c r="R606" i="1"/>
  <c r="S606" i="1" s="1"/>
  <c r="AA607" i="1"/>
  <c r="Y606" i="1"/>
  <c r="Z607" i="1"/>
  <c r="I607" i="1"/>
  <c r="H607" i="1"/>
  <c r="Q607" i="1"/>
  <c r="A608" i="1"/>
  <c r="N606" i="1"/>
  <c r="M606" i="1"/>
  <c r="J606" i="1"/>
  <c r="K606" i="1" s="1"/>
  <c r="M607" i="1" l="1"/>
  <c r="J607" i="1"/>
  <c r="K607" i="1" s="1"/>
  <c r="N607" i="1"/>
  <c r="D605" i="1"/>
  <c r="G605" i="1" s="1"/>
  <c r="P593" i="1"/>
  <c r="C594" i="1"/>
  <c r="R607" i="1"/>
  <c r="S607" i="1" s="1"/>
  <c r="Z608" i="1"/>
  <c r="Y607" i="1"/>
  <c r="AA608" i="1"/>
  <c r="G604" i="1"/>
  <c r="E606" i="1"/>
  <c r="F606" i="1"/>
  <c r="U606" i="1"/>
  <c r="W606" i="1" s="1"/>
  <c r="X592" i="1"/>
  <c r="B592" i="1" s="1"/>
  <c r="I608" i="1"/>
  <c r="H608" i="1"/>
  <c r="A609" i="1"/>
  <c r="Q608" i="1"/>
  <c r="I609" i="1" l="1"/>
  <c r="H609" i="1"/>
  <c r="Q609" i="1"/>
  <c r="A610" i="1"/>
  <c r="X593" i="1"/>
  <c r="B593" i="1" s="1"/>
  <c r="L605" i="1"/>
  <c r="O605" i="1" s="1"/>
  <c r="R608" i="1"/>
  <c r="S608" i="1" s="1"/>
  <c r="Y608" i="1"/>
  <c r="AA609" i="1"/>
  <c r="Z609" i="1"/>
  <c r="F607" i="1"/>
  <c r="E607" i="1"/>
  <c r="U607" i="1"/>
  <c r="W607" i="1" s="1"/>
  <c r="P594" i="1"/>
  <c r="C595" i="1"/>
  <c r="D606" i="1"/>
  <c r="L606" i="1" s="1"/>
  <c r="O606" i="1" s="1"/>
  <c r="M608" i="1"/>
  <c r="N608" i="1"/>
  <c r="J608" i="1"/>
  <c r="K608" i="1" s="1"/>
  <c r="G606" i="1" l="1"/>
  <c r="D607" i="1"/>
  <c r="L607" i="1" s="1"/>
  <c r="O607" i="1" s="1"/>
  <c r="E608" i="1"/>
  <c r="F608" i="1"/>
  <c r="U608" i="1"/>
  <c r="W608" i="1" s="1"/>
  <c r="I610" i="1"/>
  <c r="Q610" i="1"/>
  <c r="A611" i="1"/>
  <c r="H610" i="1"/>
  <c r="X594" i="1"/>
  <c r="B594" i="1" s="1"/>
  <c r="R609" i="1"/>
  <c r="S609" i="1" s="1"/>
  <c r="Z610" i="1"/>
  <c r="Y609" i="1"/>
  <c r="AA610" i="1"/>
  <c r="C596" i="1"/>
  <c r="P595" i="1"/>
  <c r="M609" i="1"/>
  <c r="J609" i="1"/>
  <c r="K609" i="1" s="1"/>
  <c r="N609" i="1"/>
  <c r="AB595" i="1" l="1"/>
  <c r="R595" i="1"/>
  <c r="R610" i="1"/>
  <c r="S610" i="1" s="1"/>
  <c r="AA611" i="1"/>
  <c r="Y610" i="1"/>
  <c r="Z611" i="1"/>
  <c r="N610" i="1"/>
  <c r="M610" i="1"/>
  <c r="J610" i="1"/>
  <c r="K610" i="1" s="1"/>
  <c r="D608" i="1"/>
  <c r="G608" i="1" s="1"/>
  <c r="C597" i="1"/>
  <c r="P596" i="1"/>
  <c r="E609" i="1"/>
  <c r="F609" i="1"/>
  <c r="U609" i="1"/>
  <c r="W609" i="1" s="1"/>
  <c r="X595" i="1"/>
  <c r="G607" i="1"/>
  <c r="I611" i="1"/>
  <c r="A612" i="1"/>
  <c r="H611" i="1"/>
  <c r="Q611" i="1"/>
  <c r="B595" i="1" l="1"/>
  <c r="Y595" i="1"/>
  <c r="L608" i="1"/>
  <c r="O608" i="1" s="1"/>
  <c r="E610" i="1"/>
  <c r="F610" i="1"/>
  <c r="U610" i="1"/>
  <c r="W610" i="1" s="1"/>
  <c r="X596" i="1"/>
  <c r="B596" i="1" s="1"/>
  <c r="C598" i="1"/>
  <c r="P597" i="1"/>
  <c r="R611" i="1"/>
  <c r="S611" i="1" s="1"/>
  <c r="Y611" i="1"/>
  <c r="Z612" i="1"/>
  <c r="AA612" i="1"/>
  <c r="D609" i="1"/>
  <c r="G609" i="1" s="1"/>
  <c r="I612" i="1"/>
  <c r="A613" i="1"/>
  <c r="Q612" i="1"/>
  <c r="H612" i="1"/>
  <c r="M611" i="1"/>
  <c r="N611" i="1"/>
  <c r="J611" i="1"/>
  <c r="K611" i="1" s="1"/>
  <c r="E611" i="1" l="1"/>
  <c r="F611" i="1"/>
  <c r="U611" i="1"/>
  <c r="W611" i="1" s="1"/>
  <c r="L609" i="1"/>
  <c r="O609" i="1" s="1"/>
  <c r="J612" i="1"/>
  <c r="K612" i="1" s="1"/>
  <c r="N612" i="1"/>
  <c r="M612" i="1"/>
  <c r="R612" i="1"/>
  <c r="S612" i="1" s="1"/>
  <c r="Y612" i="1"/>
  <c r="AA613" i="1"/>
  <c r="Z613" i="1"/>
  <c r="X597" i="1"/>
  <c r="B597" i="1" s="1"/>
  <c r="C599" i="1"/>
  <c r="P598" i="1"/>
  <c r="I613" i="1"/>
  <c r="A614" i="1"/>
  <c r="Q613" i="1"/>
  <c r="H613" i="1"/>
  <c r="D610" i="1"/>
  <c r="L610" i="1" s="1"/>
  <c r="O610" i="1" s="1"/>
  <c r="X598" i="1" l="1"/>
  <c r="B598" i="1" s="1"/>
  <c r="G610" i="1"/>
  <c r="C600" i="1"/>
  <c r="P599" i="1"/>
  <c r="R613" i="1"/>
  <c r="S613" i="1" s="1"/>
  <c r="Y613" i="1"/>
  <c r="Z614" i="1"/>
  <c r="AA614" i="1"/>
  <c r="E612" i="1"/>
  <c r="F612" i="1"/>
  <c r="U612" i="1"/>
  <c r="W612" i="1" s="1"/>
  <c r="I614" i="1"/>
  <c r="H614" i="1"/>
  <c r="A615" i="1"/>
  <c r="Q614" i="1"/>
  <c r="M613" i="1"/>
  <c r="N613" i="1"/>
  <c r="J613" i="1"/>
  <c r="K613" i="1" s="1"/>
  <c r="D611" i="1"/>
  <c r="G611" i="1" s="1"/>
  <c r="L611" i="1" l="1"/>
  <c r="O611" i="1" s="1"/>
  <c r="I615" i="1"/>
  <c r="H615" i="1"/>
  <c r="Q615" i="1"/>
  <c r="A616" i="1"/>
  <c r="F613" i="1"/>
  <c r="E613" i="1"/>
  <c r="U613" i="1"/>
  <c r="W613" i="1" s="1"/>
  <c r="P600" i="1"/>
  <c r="C601" i="1"/>
  <c r="D612" i="1"/>
  <c r="G612" i="1" s="1"/>
  <c r="J614" i="1"/>
  <c r="K614" i="1" s="1"/>
  <c r="N614" i="1"/>
  <c r="M614" i="1"/>
  <c r="X599" i="1"/>
  <c r="B599" i="1" s="1"/>
  <c r="R614" i="1"/>
  <c r="S614" i="1" s="1"/>
  <c r="AA615" i="1"/>
  <c r="Y614" i="1"/>
  <c r="Z615" i="1"/>
  <c r="E614" i="1" l="1"/>
  <c r="F614" i="1"/>
  <c r="U614" i="1"/>
  <c r="W614" i="1" s="1"/>
  <c r="L612" i="1"/>
  <c r="O612" i="1" s="1"/>
  <c r="X600" i="1"/>
  <c r="B600" i="1" s="1"/>
  <c r="D613" i="1"/>
  <c r="L613" i="1" s="1"/>
  <c r="O613" i="1" s="1"/>
  <c r="I616" i="1"/>
  <c r="A617" i="1"/>
  <c r="H616" i="1"/>
  <c r="Q616" i="1"/>
  <c r="R615" i="1"/>
  <c r="S615" i="1" s="1"/>
  <c r="Y615" i="1"/>
  <c r="Z616" i="1"/>
  <c r="AA616" i="1"/>
  <c r="P601" i="1"/>
  <c r="C602" i="1"/>
  <c r="J615" i="1"/>
  <c r="K615" i="1" s="1"/>
  <c r="M615" i="1"/>
  <c r="N615" i="1"/>
  <c r="G613" i="1" l="1"/>
  <c r="E615" i="1"/>
  <c r="F615" i="1"/>
  <c r="U615" i="1"/>
  <c r="W615" i="1" s="1"/>
  <c r="X601" i="1"/>
  <c r="B601" i="1" s="1"/>
  <c r="I617" i="1"/>
  <c r="H617" i="1"/>
  <c r="Q617" i="1"/>
  <c r="A618" i="1"/>
  <c r="Z617" i="1"/>
  <c r="R616" i="1"/>
  <c r="S616" i="1" s="1"/>
  <c r="AA617" i="1"/>
  <c r="Y616" i="1"/>
  <c r="C603" i="1"/>
  <c r="P602" i="1"/>
  <c r="N616" i="1"/>
  <c r="M616" i="1"/>
  <c r="J616" i="1"/>
  <c r="K616" i="1" s="1"/>
  <c r="D614" i="1"/>
  <c r="G614" i="1" s="1"/>
  <c r="L614" i="1" l="1"/>
  <c r="O614" i="1" s="1"/>
  <c r="N617" i="1"/>
  <c r="M617" i="1"/>
  <c r="J617" i="1"/>
  <c r="K617" i="1" s="1"/>
  <c r="R617" i="1"/>
  <c r="S617" i="1" s="1"/>
  <c r="Y617" i="1"/>
  <c r="Z618" i="1"/>
  <c r="AA618" i="1"/>
  <c r="X602" i="1"/>
  <c r="B602" i="1" s="1"/>
  <c r="C604" i="1"/>
  <c r="P603" i="1"/>
  <c r="E616" i="1"/>
  <c r="F616" i="1"/>
  <c r="U616" i="1"/>
  <c r="W616" i="1" s="1"/>
  <c r="I618" i="1"/>
  <c r="H618" i="1"/>
  <c r="Q618" i="1"/>
  <c r="A619" i="1"/>
  <c r="D615" i="1"/>
  <c r="L615" i="1" s="1"/>
  <c r="O615" i="1" s="1"/>
  <c r="F617" i="1" l="1"/>
  <c r="E617" i="1"/>
  <c r="U617" i="1"/>
  <c r="W617" i="1" s="1"/>
  <c r="G615" i="1"/>
  <c r="D616" i="1"/>
  <c r="G616" i="1" s="1"/>
  <c r="X603" i="1"/>
  <c r="B603" i="1" s="1"/>
  <c r="I619" i="1"/>
  <c r="A620" i="1"/>
  <c r="Q619" i="1"/>
  <c r="H619" i="1"/>
  <c r="C605" i="1"/>
  <c r="P604" i="1"/>
  <c r="R618" i="1"/>
  <c r="S618" i="1" s="1"/>
  <c r="Y618" i="1"/>
  <c r="AA619" i="1"/>
  <c r="Z619" i="1"/>
  <c r="J618" i="1"/>
  <c r="K618" i="1" s="1"/>
  <c r="N618" i="1"/>
  <c r="M618" i="1"/>
  <c r="L616" i="1" l="1"/>
  <c r="O616" i="1" s="1"/>
  <c r="X604" i="1"/>
  <c r="B604" i="1" s="1"/>
  <c r="P605" i="1"/>
  <c r="C606" i="1"/>
  <c r="Q620" i="1"/>
  <c r="A621" i="1"/>
  <c r="H620" i="1"/>
  <c r="I620" i="1" s="1"/>
  <c r="E618" i="1"/>
  <c r="F618" i="1"/>
  <c r="U618" i="1"/>
  <c r="W618" i="1" s="1"/>
  <c r="R619" i="1"/>
  <c r="U620" i="1"/>
  <c r="W620" i="1" s="1"/>
  <c r="AA620" i="1"/>
  <c r="Z620" i="1"/>
  <c r="M619" i="1"/>
  <c r="J619" i="1"/>
  <c r="K619" i="1" s="1"/>
  <c r="N619" i="1"/>
  <c r="D617" i="1"/>
  <c r="L617" i="1" s="1"/>
  <c r="O617" i="1" s="1"/>
  <c r="F619" i="1" l="1"/>
  <c r="E619" i="1"/>
  <c r="U619" i="1"/>
  <c r="W619" i="1" s="1"/>
  <c r="I621" i="1"/>
  <c r="Q621" i="1"/>
  <c r="H621" i="1"/>
  <c r="A622" i="1"/>
  <c r="C607" i="1"/>
  <c r="P606" i="1"/>
  <c r="D618" i="1"/>
  <c r="G618" i="1" s="1"/>
  <c r="R620" i="1"/>
  <c r="S620" i="1" s="1"/>
  <c r="Y620" i="1"/>
  <c r="AA621" i="1"/>
  <c r="Z621" i="1"/>
  <c r="G617" i="1"/>
  <c r="J620" i="1"/>
  <c r="K620" i="1" s="1"/>
  <c r="X605" i="1"/>
  <c r="B605" i="1" s="1"/>
  <c r="F620" i="1" l="1"/>
  <c r="E620" i="1"/>
  <c r="L618" i="1"/>
  <c r="O618" i="1" s="1"/>
  <c r="I622" i="1"/>
  <c r="Q622" i="1"/>
  <c r="H622" i="1"/>
  <c r="A623" i="1"/>
  <c r="X606" i="1"/>
  <c r="B606" i="1" s="1"/>
  <c r="R621" i="1"/>
  <c r="S621" i="1" s="1"/>
  <c r="Y621" i="1"/>
  <c r="Z622" i="1"/>
  <c r="AA622" i="1"/>
  <c r="J621" i="1"/>
  <c r="K621" i="1" s="1"/>
  <c r="D619" i="1"/>
  <c r="G619" i="1" s="1"/>
  <c r="C608" i="1"/>
  <c r="P607" i="1"/>
  <c r="I623" i="1" l="1"/>
  <c r="Q623" i="1"/>
  <c r="A624" i="1"/>
  <c r="H623" i="1"/>
  <c r="P608" i="1"/>
  <c r="C609" i="1"/>
  <c r="L619" i="1"/>
  <c r="X607" i="1"/>
  <c r="B607" i="1" s="1"/>
  <c r="R622" i="1"/>
  <c r="S622" i="1" s="1"/>
  <c r="Z623" i="1"/>
  <c r="Y622" i="1"/>
  <c r="AA623" i="1"/>
  <c r="J622" i="1"/>
  <c r="K622" i="1" s="1"/>
  <c r="D620" i="1"/>
  <c r="G620" i="1" s="1"/>
  <c r="F621" i="1"/>
  <c r="E621" i="1"/>
  <c r="U621" i="1"/>
  <c r="W621" i="1" s="1"/>
  <c r="L620" i="1" l="1"/>
  <c r="D621" i="1"/>
  <c r="L621" i="1" s="1"/>
  <c r="X608" i="1"/>
  <c r="B608" i="1" s="1"/>
  <c r="R623" i="1"/>
  <c r="S623" i="1" s="1"/>
  <c r="AA624" i="1"/>
  <c r="Z624" i="1"/>
  <c r="Y623" i="1"/>
  <c r="F622" i="1"/>
  <c r="E622" i="1"/>
  <c r="U622" i="1"/>
  <c r="W622" i="1" s="1"/>
  <c r="O619" i="1"/>
  <c r="M620" i="1"/>
  <c r="P609" i="1"/>
  <c r="C610" i="1"/>
  <c r="I624" i="1"/>
  <c r="Q624" i="1"/>
  <c r="A625" i="1"/>
  <c r="H624" i="1"/>
  <c r="J623" i="1"/>
  <c r="K623" i="1" s="1"/>
  <c r="D622" i="1" l="1"/>
  <c r="G622" i="1" s="1"/>
  <c r="N620" i="1"/>
  <c r="M621" i="1"/>
  <c r="M622" i="1" s="1"/>
  <c r="M623" i="1" s="1"/>
  <c r="M624" i="1" s="1"/>
  <c r="I625" i="1"/>
  <c r="Q625" i="1"/>
  <c r="H625" i="1"/>
  <c r="A626" i="1"/>
  <c r="G621" i="1"/>
  <c r="C611" i="1"/>
  <c r="P610" i="1"/>
  <c r="F623" i="1"/>
  <c r="E623" i="1"/>
  <c r="U623" i="1"/>
  <c r="W623" i="1" s="1"/>
  <c r="R624" i="1"/>
  <c r="S624" i="1" s="1"/>
  <c r="Z625" i="1"/>
  <c r="Y624" i="1"/>
  <c r="AA625" i="1"/>
  <c r="J624" i="1"/>
  <c r="K624" i="1" s="1"/>
  <c r="X609" i="1"/>
  <c r="B609" i="1" s="1"/>
  <c r="R625" i="1" l="1"/>
  <c r="S625" i="1" s="1"/>
  <c r="AA626" i="1"/>
  <c r="Z626" i="1"/>
  <c r="Y625" i="1"/>
  <c r="F624" i="1"/>
  <c r="E624" i="1"/>
  <c r="U624" i="1"/>
  <c r="W624" i="1" s="1"/>
  <c r="D623" i="1"/>
  <c r="G623" i="1" s="1"/>
  <c r="X610" i="1"/>
  <c r="B610" i="1" s="1"/>
  <c r="I626" i="1"/>
  <c r="Q626" i="1"/>
  <c r="H626" i="1"/>
  <c r="A627" i="1"/>
  <c r="L622" i="1"/>
  <c r="M625" i="1"/>
  <c r="J625" i="1"/>
  <c r="K625" i="1" s="1"/>
  <c r="N621" i="1"/>
  <c r="O620" i="1"/>
  <c r="P611" i="1"/>
  <c r="C612" i="1"/>
  <c r="X611" i="1" l="1"/>
  <c r="B611" i="1" s="1"/>
  <c r="D624" i="1"/>
  <c r="G624" i="1" s="1"/>
  <c r="Y626" i="1"/>
  <c r="R626" i="1"/>
  <c r="S626" i="1" s="1"/>
  <c r="AA627" i="1"/>
  <c r="Z627" i="1"/>
  <c r="N622" i="1"/>
  <c r="N623" i="1" s="1"/>
  <c r="N624" i="1" s="1"/>
  <c r="N625" i="1" s="1"/>
  <c r="N626" i="1" s="1"/>
  <c r="O621" i="1"/>
  <c r="M626" i="1"/>
  <c r="J626" i="1"/>
  <c r="K626" i="1" s="1"/>
  <c r="L623" i="1"/>
  <c r="F625" i="1"/>
  <c r="E625" i="1"/>
  <c r="U625" i="1"/>
  <c r="W625" i="1" s="1"/>
  <c r="P612" i="1"/>
  <c r="C613" i="1"/>
  <c r="I627" i="1"/>
  <c r="Q627" i="1"/>
  <c r="A628" i="1"/>
  <c r="H627" i="1"/>
  <c r="O623" i="1" l="1"/>
  <c r="O622" i="1"/>
  <c r="E626" i="1"/>
  <c r="F626" i="1"/>
  <c r="U626" i="1"/>
  <c r="W626" i="1" s="1"/>
  <c r="L624" i="1"/>
  <c r="O624" i="1" s="1"/>
  <c r="R627" i="1"/>
  <c r="S627" i="1" s="1"/>
  <c r="Z628" i="1"/>
  <c r="AA628" i="1"/>
  <c r="Y627" i="1"/>
  <c r="M627" i="1"/>
  <c r="J627" i="1"/>
  <c r="K627" i="1" s="1"/>
  <c r="N627" i="1"/>
  <c r="C614" i="1"/>
  <c r="P613" i="1"/>
  <c r="X612" i="1"/>
  <c r="B612" i="1" s="1"/>
  <c r="D625" i="1"/>
  <c r="L625" i="1" s="1"/>
  <c r="O625" i="1" s="1"/>
  <c r="I628" i="1"/>
  <c r="Q628" i="1"/>
  <c r="A629" i="1"/>
  <c r="H628" i="1"/>
  <c r="X613" i="1" l="1"/>
  <c r="B613" i="1" s="1"/>
  <c r="C615" i="1"/>
  <c r="P614" i="1"/>
  <c r="F627" i="1"/>
  <c r="E627" i="1"/>
  <c r="U627" i="1"/>
  <c r="W627" i="1" s="1"/>
  <c r="I629" i="1"/>
  <c r="Q629" i="1"/>
  <c r="H629" i="1"/>
  <c r="A630" i="1"/>
  <c r="R628" i="1"/>
  <c r="S628" i="1" s="1"/>
  <c r="AA629" i="1"/>
  <c r="Y628" i="1"/>
  <c r="Z629" i="1"/>
  <c r="N628" i="1"/>
  <c r="J628" i="1"/>
  <c r="K628" i="1" s="1"/>
  <c r="M628" i="1"/>
  <c r="G625" i="1"/>
  <c r="D626" i="1"/>
  <c r="L626" i="1" s="1"/>
  <c r="O626" i="1" s="1"/>
  <c r="G626" i="1" l="1"/>
  <c r="D627" i="1"/>
  <c r="G627" i="1" s="1"/>
  <c r="N629" i="1"/>
  <c r="M629" i="1"/>
  <c r="J629" i="1"/>
  <c r="K629" i="1" s="1"/>
  <c r="X614" i="1"/>
  <c r="B614" i="1" s="1"/>
  <c r="I630" i="1"/>
  <c r="Q630" i="1"/>
  <c r="H630" i="1"/>
  <c r="A631" i="1"/>
  <c r="C616" i="1"/>
  <c r="P615" i="1"/>
  <c r="F628" i="1"/>
  <c r="E628" i="1"/>
  <c r="U628" i="1"/>
  <c r="W628" i="1" s="1"/>
  <c r="R629" i="1"/>
  <c r="S629" i="1" s="1"/>
  <c r="Z630" i="1"/>
  <c r="AA630" i="1"/>
  <c r="Y629" i="1"/>
  <c r="L627" i="1" l="1"/>
  <c r="O627" i="1" s="1"/>
  <c r="D628" i="1"/>
  <c r="L628" i="1" s="1"/>
  <c r="O628" i="1" s="1"/>
  <c r="X615" i="1"/>
  <c r="B615" i="1" s="1"/>
  <c r="I631" i="1"/>
  <c r="Q631" i="1"/>
  <c r="A632" i="1"/>
  <c r="H631" i="1"/>
  <c r="E629" i="1"/>
  <c r="F629" i="1"/>
  <c r="U629" i="1"/>
  <c r="W629" i="1" s="1"/>
  <c r="P616" i="1"/>
  <c r="C617" i="1"/>
  <c r="R630" i="1"/>
  <c r="S630" i="1" s="1"/>
  <c r="Z631" i="1"/>
  <c r="AA631" i="1"/>
  <c r="Y630" i="1"/>
  <c r="J630" i="1"/>
  <c r="K630" i="1" s="1"/>
  <c r="M630" i="1"/>
  <c r="N630" i="1"/>
  <c r="E630" i="1" l="1"/>
  <c r="F630" i="1"/>
  <c r="U630" i="1"/>
  <c r="W630" i="1" s="1"/>
  <c r="R631" i="1"/>
  <c r="S631" i="1" s="1"/>
  <c r="AA632" i="1"/>
  <c r="Z632" i="1"/>
  <c r="Y631" i="1"/>
  <c r="I632" i="1"/>
  <c r="Q632" i="1"/>
  <c r="A633" i="1"/>
  <c r="H632" i="1"/>
  <c r="C618" i="1"/>
  <c r="P617" i="1"/>
  <c r="N631" i="1"/>
  <c r="M631" i="1"/>
  <c r="J631" i="1"/>
  <c r="K631" i="1" s="1"/>
  <c r="X616" i="1"/>
  <c r="B616" i="1" s="1"/>
  <c r="D629" i="1"/>
  <c r="L629" i="1" s="1"/>
  <c r="O629" i="1" s="1"/>
  <c r="G628" i="1"/>
  <c r="G629" i="1" l="1"/>
  <c r="X617" i="1"/>
  <c r="B617" i="1" s="1"/>
  <c r="P618" i="1"/>
  <c r="C619" i="1"/>
  <c r="I633" i="1"/>
  <c r="Q633" i="1"/>
  <c r="H633" i="1"/>
  <c r="A634" i="1"/>
  <c r="R632" i="1"/>
  <c r="S632" i="1" s="1"/>
  <c r="AA633" i="1"/>
  <c r="Z633" i="1"/>
  <c r="Y632" i="1"/>
  <c r="F631" i="1"/>
  <c r="E631" i="1"/>
  <c r="U631" i="1"/>
  <c r="W631" i="1" s="1"/>
  <c r="N632" i="1"/>
  <c r="J632" i="1"/>
  <c r="K632" i="1" s="1"/>
  <c r="M632" i="1"/>
  <c r="D630" i="1"/>
  <c r="L630" i="1" s="1"/>
  <c r="O630" i="1" s="1"/>
  <c r="D631" i="1" l="1"/>
  <c r="G631" i="1" s="1"/>
  <c r="R633" i="1"/>
  <c r="S633" i="1" s="1"/>
  <c r="AA634" i="1"/>
  <c r="Y633" i="1"/>
  <c r="Z634" i="1"/>
  <c r="G630" i="1"/>
  <c r="X618" i="1"/>
  <c r="B618" i="1" s="1"/>
  <c r="E632" i="1"/>
  <c r="F632" i="1"/>
  <c r="U632" i="1"/>
  <c r="W632" i="1" s="1"/>
  <c r="M633" i="1"/>
  <c r="J633" i="1"/>
  <c r="K633" i="1" s="1"/>
  <c r="N633" i="1"/>
  <c r="P619" i="1"/>
  <c r="I634" i="1"/>
  <c r="Q634" i="1"/>
  <c r="H634" i="1"/>
  <c r="A635" i="1"/>
  <c r="R634" i="1" l="1"/>
  <c r="S634" i="1" s="1"/>
  <c r="Z635" i="1"/>
  <c r="Y634" i="1"/>
  <c r="AA635" i="1"/>
  <c r="E633" i="1"/>
  <c r="F633" i="1"/>
  <c r="U633" i="1"/>
  <c r="W633" i="1" s="1"/>
  <c r="M634" i="1"/>
  <c r="J634" i="1"/>
  <c r="K634" i="1" s="1"/>
  <c r="N634" i="1"/>
  <c r="D632" i="1"/>
  <c r="L632" i="1" s="1"/>
  <c r="O632" i="1" s="1"/>
  <c r="X619" i="1"/>
  <c r="S619" i="1"/>
  <c r="L631" i="1"/>
  <c r="O631" i="1" s="1"/>
  <c r="I635" i="1"/>
  <c r="Q635" i="1"/>
  <c r="A636" i="1"/>
  <c r="H635" i="1"/>
  <c r="B619" i="1" l="1"/>
  <c r="D633" i="1"/>
  <c r="G633" i="1" s="1"/>
  <c r="I636" i="1"/>
  <c r="Q636" i="1"/>
  <c r="A637" i="1"/>
  <c r="H636" i="1"/>
  <c r="G632" i="1"/>
  <c r="R635" i="1"/>
  <c r="S635" i="1" s="1"/>
  <c r="AA636" i="1"/>
  <c r="Z636" i="1"/>
  <c r="Y635" i="1"/>
  <c r="N635" i="1"/>
  <c r="J635" i="1"/>
  <c r="K635" i="1" s="1"/>
  <c r="M635" i="1"/>
  <c r="E634" i="1"/>
  <c r="F634" i="1"/>
  <c r="U634" i="1"/>
  <c r="W634" i="1" s="1"/>
  <c r="Y619" i="1"/>
  <c r="C620" i="1"/>
  <c r="I637" i="1" l="1"/>
  <c r="Q637" i="1"/>
  <c r="H637" i="1"/>
  <c r="A638" i="1"/>
  <c r="F635" i="1"/>
  <c r="E635" i="1"/>
  <c r="U635" i="1"/>
  <c r="W635" i="1" s="1"/>
  <c r="R636" i="1"/>
  <c r="S636" i="1" s="1"/>
  <c r="Z637" i="1"/>
  <c r="AA637" i="1"/>
  <c r="Y636" i="1"/>
  <c r="M636" i="1"/>
  <c r="J636" i="1"/>
  <c r="K636" i="1" s="1"/>
  <c r="N636" i="1"/>
  <c r="L633" i="1"/>
  <c r="O633" i="1" s="1"/>
  <c r="P620" i="1"/>
  <c r="C621" i="1"/>
  <c r="D634" i="1"/>
  <c r="G634" i="1" s="1"/>
  <c r="L634" i="1" l="1"/>
  <c r="O634" i="1" s="1"/>
  <c r="F636" i="1"/>
  <c r="E636" i="1"/>
  <c r="U636" i="1"/>
  <c r="W636" i="1" s="1"/>
  <c r="I638" i="1"/>
  <c r="Q638" i="1"/>
  <c r="H638" i="1"/>
  <c r="A639" i="1"/>
  <c r="D635" i="1"/>
  <c r="G635" i="1" s="1"/>
  <c r="R637" i="1"/>
  <c r="S637" i="1" s="1"/>
  <c r="AA638" i="1"/>
  <c r="Z638" i="1"/>
  <c r="Y637" i="1"/>
  <c r="C622" i="1"/>
  <c r="P621" i="1"/>
  <c r="X620" i="1"/>
  <c r="B620" i="1" s="1"/>
  <c r="M637" i="1"/>
  <c r="J637" i="1"/>
  <c r="K637" i="1" s="1"/>
  <c r="N637" i="1"/>
  <c r="L635" i="1" l="1"/>
  <c r="O635" i="1" s="1"/>
  <c r="E637" i="1"/>
  <c r="F637" i="1"/>
  <c r="U637" i="1"/>
  <c r="W637" i="1" s="1"/>
  <c r="I639" i="1"/>
  <c r="Q639" i="1"/>
  <c r="A640" i="1"/>
  <c r="H639" i="1"/>
  <c r="R638" i="1"/>
  <c r="S638" i="1" s="1"/>
  <c r="Z639" i="1"/>
  <c r="AA639" i="1"/>
  <c r="Y638" i="1"/>
  <c r="D636" i="1"/>
  <c r="L636" i="1" s="1"/>
  <c r="O636" i="1" s="1"/>
  <c r="N638" i="1"/>
  <c r="J638" i="1"/>
  <c r="K638" i="1" s="1"/>
  <c r="M638" i="1"/>
  <c r="X621" i="1"/>
  <c r="B621" i="1" s="1"/>
  <c r="P622" i="1"/>
  <c r="C623" i="1"/>
  <c r="I640" i="1" l="1"/>
  <c r="Q640" i="1"/>
  <c r="A641" i="1"/>
  <c r="H640" i="1"/>
  <c r="C624" i="1"/>
  <c r="P623" i="1"/>
  <c r="G636" i="1"/>
  <c r="X622" i="1"/>
  <c r="B622" i="1" s="1"/>
  <c r="J639" i="1"/>
  <c r="K639" i="1" s="1"/>
  <c r="N639" i="1"/>
  <c r="M639" i="1"/>
  <c r="R639" i="1"/>
  <c r="S639" i="1" s="1"/>
  <c r="AA640" i="1"/>
  <c r="Z640" i="1"/>
  <c r="Y639" i="1"/>
  <c r="F638" i="1"/>
  <c r="E638" i="1"/>
  <c r="U638" i="1"/>
  <c r="W638" i="1" s="1"/>
  <c r="D637" i="1"/>
  <c r="L637" i="1" s="1"/>
  <c r="O637" i="1" s="1"/>
  <c r="G637" i="1" l="1"/>
  <c r="P624" i="1"/>
  <c r="C625" i="1"/>
  <c r="D638" i="1"/>
  <c r="L638" i="1" s="1"/>
  <c r="O638" i="1" s="1"/>
  <c r="I641" i="1"/>
  <c r="Q641" i="1"/>
  <c r="H641" i="1"/>
  <c r="A642" i="1"/>
  <c r="X623" i="1"/>
  <c r="B623" i="1" s="1"/>
  <c r="R640" i="1"/>
  <c r="S640" i="1" s="1"/>
  <c r="Z641" i="1"/>
  <c r="AA641" i="1"/>
  <c r="Y640" i="1"/>
  <c r="F639" i="1"/>
  <c r="E639" i="1"/>
  <c r="U639" i="1"/>
  <c r="W639" i="1" s="1"/>
  <c r="J640" i="1"/>
  <c r="K640" i="1" s="1"/>
  <c r="M640" i="1"/>
  <c r="N640" i="1"/>
  <c r="G638" i="1" l="1"/>
  <c r="F640" i="1"/>
  <c r="E640" i="1"/>
  <c r="U640" i="1"/>
  <c r="W640" i="1" s="1"/>
  <c r="C626" i="1"/>
  <c r="P625" i="1"/>
  <c r="J641" i="1"/>
  <c r="K641" i="1" s="1"/>
  <c r="M641" i="1"/>
  <c r="N641" i="1"/>
  <c r="D639" i="1"/>
  <c r="G639" i="1" s="1"/>
  <c r="I642" i="1"/>
  <c r="Q642" i="1"/>
  <c r="H642" i="1"/>
  <c r="A643" i="1"/>
  <c r="X624" i="1"/>
  <c r="B624" i="1" s="1"/>
  <c r="R641" i="1"/>
  <c r="S641" i="1" s="1"/>
  <c r="AA642" i="1"/>
  <c r="Z642" i="1"/>
  <c r="Y641" i="1"/>
  <c r="L639" i="1" l="1"/>
  <c r="O639" i="1" s="1"/>
  <c r="I643" i="1"/>
  <c r="Q643" i="1"/>
  <c r="A644" i="1"/>
  <c r="H643" i="1"/>
  <c r="X625" i="1"/>
  <c r="B625" i="1" s="1"/>
  <c r="E641" i="1"/>
  <c r="F641" i="1"/>
  <c r="U641" i="1"/>
  <c r="W641" i="1" s="1"/>
  <c r="C627" i="1"/>
  <c r="P626" i="1"/>
  <c r="M642" i="1"/>
  <c r="J642" i="1"/>
  <c r="K642" i="1" s="1"/>
  <c r="N642" i="1"/>
  <c r="D640" i="1"/>
  <c r="L640" i="1" s="1"/>
  <c r="O640" i="1" s="1"/>
  <c r="R642" i="1"/>
  <c r="S642" i="1" s="1"/>
  <c r="Z643" i="1"/>
  <c r="AA643" i="1"/>
  <c r="Y642" i="1"/>
  <c r="G640" i="1" l="1"/>
  <c r="E642" i="1"/>
  <c r="F642" i="1"/>
  <c r="U642" i="1"/>
  <c r="W642" i="1" s="1"/>
  <c r="D641" i="1"/>
  <c r="L641" i="1" s="1"/>
  <c r="O641" i="1" s="1"/>
  <c r="X626" i="1"/>
  <c r="B626" i="1" s="1"/>
  <c r="I644" i="1"/>
  <c r="Q644" i="1"/>
  <c r="A645" i="1"/>
  <c r="H644" i="1"/>
  <c r="R643" i="1"/>
  <c r="S643" i="1" s="1"/>
  <c r="AA644" i="1"/>
  <c r="Z644" i="1"/>
  <c r="Y643" i="1"/>
  <c r="P627" i="1"/>
  <c r="C628" i="1"/>
  <c r="M643" i="1"/>
  <c r="N643" i="1"/>
  <c r="J643" i="1"/>
  <c r="K643" i="1" s="1"/>
  <c r="I645" i="1" l="1"/>
  <c r="Q645" i="1"/>
  <c r="H645" i="1"/>
  <c r="A646" i="1"/>
  <c r="E643" i="1"/>
  <c r="F643" i="1"/>
  <c r="U643" i="1"/>
  <c r="W643" i="1" s="1"/>
  <c r="G641" i="1"/>
  <c r="C629" i="1"/>
  <c r="P628" i="1"/>
  <c r="X627" i="1"/>
  <c r="B627" i="1" s="1"/>
  <c r="R644" i="1"/>
  <c r="S644" i="1" s="1"/>
  <c r="Z645" i="1"/>
  <c r="Y644" i="1"/>
  <c r="AA645" i="1"/>
  <c r="M644" i="1"/>
  <c r="J644" i="1"/>
  <c r="K644" i="1" s="1"/>
  <c r="N644" i="1"/>
  <c r="D642" i="1"/>
  <c r="L642" i="1" s="1"/>
  <c r="O642" i="1" s="1"/>
  <c r="G642" i="1" l="1"/>
  <c r="I646" i="1"/>
  <c r="Q646" i="1"/>
  <c r="H646" i="1"/>
  <c r="A647" i="1"/>
  <c r="D643" i="1"/>
  <c r="L643" i="1" s="1"/>
  <c r="O643" i="1" s="1"/>
  <c r="E644" i="1"/>
  <c r="F644" i="1"/>
  <c r="U644" i="1"/>
  <c r="W644" i="1" s="1"/>
  <c r="X628" i="1"/>
  <c r="B628" i="1" s="1"/>
  <c r="R645" i="1"/>
  <c r="S645" i="1" s="1"/>
  <c r="AA646" i="1"/>
  <c r="Y645" i="1"/>
  <c r="Z646" i="1"/>
  <c r="C630" i="1"/>
  <c r="P629" i="1"/>
  <c r="N645" i="1"/>
  <c r="J645" i="1"/>
  <c r="K645" i="1" s="1"/>
  <c r="M645" i="1"/>
  <c r="G643" i="1" l="1"/>
  <c r="D644" i="1"/>
  <c r="L644" i="1" s="1"/>
  <c r="O644" i="1" s="1"/>
  <c r="I647" i="1"/>
  <c r="A648" i="1"/>
  <c r="Q647" i="1"/>
  <c r="H647" i="1"/>
  <c r="F645" i="1"/>
  <c r="E645" i="1"/>
  <c r="U645" i="1"/>
  <c r="W645" i="1" s="1"/>
  <c r="X629" i="1"/>
  <c r="B629" i="1" s="1"/>
  <c r="C631" i="1"/>
  <c r="P630" i="1"/>
  <c r="R646" i="1"/>
  <c r="S646" i="1" s="1"/>
  <c r="Y646" i="1"/>
  <c r="Z647" i="1"/>
  <c r="AA647" i="1"/>
  <c r="J646" i="1"/>
  <c r="K646" i="1" s="1"/>
  <c r="M646" i="1"/>
  <c r="N646" i="1"/>
  <c r="G644" i="1" l="1"/>
  <c r="E646" i="1"/>
  <c r="F646" i="1"/>
  <c r="U646" i="1"/>
  <c r="W646" i="1" s="1"/>
  <c r="X630" i="1"/>
  <c r="B630" i="1" s="1"/>
  <c r="I648" i="1"/>
  <c r="H648" i="1"/>
  <c r="A649" i="1"/>
  <c r="Q648" i="1"/>
  <c r="R647" i="1"/>
  <c r="S647" i="1" s="1"/>
  <c r="Y647" i="1"/>
  <c r="AA648" i="1"/>
  <c r="Z648" i="1"/>
  <c r="C632" i="1"/>
  <c r="P631" i="1"/>
  <c r="M647" i="1"/>
  <c r="N647" i="1"/>
  <c r="J647" i="1"/>
  <c r="K647" i="1" s="1"/>
  <c r="D645" i="1"/>
  <c r="G645" i="1" s="1"/>
  <c r="L645" i="1" l="1"/>
  <c r="O645" i="1" s="1"/>
  <c r="H649" i="1"/>
  <c r="I649" i="1" s="1"/>
  <c r="A650" i="1"/>
  <c r="Q649" i="1"/>
  <c r="J648" i="1"/>
  <c r="K648" i="1" s="1"/>
  <c r="N648" i="1"/>
  <c r="M648" i="1"/>
  <c r="X631" i="1"/>
  <c r="B631" i="1" s="1"/>
  <c r="E647" i="1"/>
  <c r="F647" i="1"/>
  <c r="U647" i="1"/>
  <c r="W647" i="1" s="1"/>
  <c r="P632" i="1"/>
  <c r="C633" i="1"/>
  <c r="R648" i="1"/>
  <c r="U649" i="1"/>
  <c r="W649" i="1" s="1"/>
  <c r="Z649" i="1"/>
  <c r="AA649" i="1"/>
  <c r="D646" i="1"/>
  <c r="L646" i="1" s="1"/>
  <c r="O646" i="1" s="1"/>
  <c r="J649" i="1" l="1"/>
  <c r="K649" i="1" s="1"/>
  <c r="C634" i="1"/>
  <c r="P633" i="1"/>
  <c r="E648" i="1"/>
  <c r="F648" i="1"/>
  <c r="U648" i="1"/>
  <c r="W648" i="1" s="1"/>
  <c r="Y649" i="1"/>
  <c r="R649" i="1"/>
  <c r="S649" i="1" s="1"/>
  <c r="Z650" i="1"/>
  <c r="AA650" i="1"/>
  <c r="G646" i="1"/>
  <c r="I650" i="1"/>
  <c r="Q650" i="1"/>
  <c r="H650" i="1"/>
  <c r="A651" i="1"/>
  <c r="D647" i="1"/>
  <c r="L647" i="1" s="1"/>
  <c r="O647" i="1" s="1"/>
  <c r="X632" i="1"/>
  <c r="B632" i="1" s="1"/>
  <c r="C635" i="1" l="1"/>
  <c r="P634" i="1"/>
  <c r="X633" i="1"/>
  <c r="B633" i="1" s="1"/>
  <c r="Y650" i="1"/>
  <c r="R650" i="1"/>
  <c r="S650" i="1" s="1"/>
  <c r="Z651" i="1"/>
  <c r="AA651" i="1"/>
  <c r="J650" i="1"/>
  <c r="K650" i="1" s="1"/>
  <c r="D648" i="1"/>
  <c r="L648" i="1" s="1"/>
  <c r="G647" i="1"/>
  <c r="I651" i="1"/>
  <c r="H651" i="1"/>
  <c r="Q651" i="1"/>
  <c r="A652" i="1"/>
  <c r="E649" i="1"/>
  <c r="F649" i="1"/>
  <c r="G648" i="1" l="1"/>
  <c r="D649" i="1"/>
  <c r="L649" i="1" s="1"/>
  <c r="O648" i="1"/>
  <c r="M649" i="1"/>
  <c r="I652" i="1"/>
  <c r="Q652" i="1"/>
  <c r="H652" i="1"/>
  <c r="A653" i="1"/>
  <c r="Y651" i="1"/>
  <c r="Z652" i="1"/>
  <c r="R651" i="1"/>
  <c r="S651" i="1" s="1"/>
  <c r="AA652" i="1"/>
  <c r="X634" i="1"/>
  <c r="B634" i="1" s="1"/>
  <c r="F650" i="1"/>
  <c r="E650" i="1"/>
  <c r="U650" i="1"/>
  <c r="W650" i="1" s="1"/>
  <c r="J651" i="1"/>
  <c r="K651" i="1" s="1"/>
  <c r="P635" i="1"/>
  <c r="C636" i="1"/>
  <c r="G649" i="1" l="1"/>
  <c r="R652" i="1"/>
  <c r="S652" i="1" s="1"/>
  <c r="Y652" i="1"/>
  <c r="Z653" i="1"/>
  <c r="AA653" i="1"/>
  <c r="C637" i="1"/>
  <c r="P636" i="1"/>
  <c r="X635" i="1"/>
  <c r="B635" i="1" s="1"/>
  <c r="J652" i="1"/>
  <c r="K652" i="1" s="1"/>
  <c r="E651" i="1"/>
  <c r="F651" i="1"/>
  <c r="U651" i="1"/>
  <c r="W651" i="1" s="1"/>
  <c r="N649" i="1"/>
  <c r="N650" i="1" s="1"/>
  <c r="N651" i="1" s="1"/>
  <c r="N652" i="1" s="1"/>
  <c r="M650" i="1"/>
  <c r="M651" i="1" s="1"/>
  <c r="M652" i="1" s="1"/>
  <c r="D650" i="1"/>
  <c r="L650" i="1" s="1"/>
  <c r="I653" i="1"/>
  <c r="A654" i="1"/>
  <c r="Q653" i="1"/>
  <c r="H653" i="1"/>
  <c r="O650" i="1" l="1"/>
  <c r="G650" i="1"/>
  <c r="O649" i="1"/>
  <c r="X636" i="1"/>
  <c r="B636" i="1" s="1"/>
  <c r="I654" i="1"/>
  <c r="Q654" i="1"/>
  <c r="A655" i="1"/>
  <c r="H654" i="1"/>
  <c r="N653" i="1"/>
  <c r="M653" i="1"/>
  <c r="J653" i="1"/>
  <c r="K653" i="1" s="1"/>
  <c r="R653" i="1"/>
  <c r="S653" i="1" s="1"/>
  <c r="AA654" i="1"/>
  <c r="Y653" i="1"/>
  <c r="Z654" i="1"/>
  <c r="E652" i="1"/>
  <c r="F652" i="1"/>
  <c r="U652" i="1"/>
  <c r="W652" i="1" s="1"/>
  <c r="P637" i="1"/>
  <c r="C638" i="1"/>
  <c r="D651" i="1"/>
  <c r="L651" i="1" s="1"/>
  <c r="O651" i="1" s="1"/>
  <c r="D652" i="1" l="1"/>
  <c r="G652" i="1" s="1"/>
  <c r="G651" i="1"/>
  <c r="I655" i="1"/>
  <c r="Q655" i="1"/>
  <c r="A656" i="1"/>
  <c r="H655" i="1"/>
  <c r="C639" i="1"/>
  <c r="P638" i="1"/>
  <c r="N654" i="1"/>
  <c r="M654" i="1"/>
  <c r="J654" i="1"/>
  <c r="K654" i="1" s="1"/>
  <c r="R654" i="1"/>
  <c r="S654" i="1" s="1"/>
  <c r="Z655" i="1"/>
  <c r="AA655" i="1"/>
  <c r="Y654" i="1"/>
  <c r="X637" i="1"/>
  <c r="B637" i="1" s="1"/>
  <c r="F653" i="1"/>
  <c r="E653" i="1"/>
  <c r="U653" i="1"/>
  <c r="W653" i="1" s="1"/>
  <c r="R655" i="1" l="1"/>
  <c r="S655" i="1" s="1"/>
  <c r="AA656" i="1"/>
  <c r="Y655" i="1"/>
  <c r="Z656" i="1"/>
  <c r="J655" i="1"/>
  <c r="K655" i="1" s="1"/>
  <c r="N655" i="1"/>
  <c r="M655" i="1"/>
  <c r="F654" i="1"/>
  <c r="E654" i="1"/>
  <c r="U654" i="1"/>
  <c r="W654" i="1" s="1"/>
  <c r="X638" i="1"/>
  <c r="B638" i="1" s="1"/>
  <c r="L652" i="1"/>
  <c r="O652" i="1" s="1"/>
  <c r="I656" i="1"/>
  <c r="Q656" i="1"/>
  <c r="A657" i="1"/>
  <c r="H656" i="1"/>
  <c r="D653" i="1"/>
  <c r="G653" i="1" s="1"/>
  <c r="C640" i="1"/>
  <c r="P639" i="1"/>
  <c r="R656" i="1" l="1"/>
  <c r="S656" i="1" s="1"/>
  <c r="Z657" i="1"/>
  <c r="AA657" i="1"/>
  <c r="Y656" i="1"/>
  <c r="X639" i="1"/>
  <c r="B639" i="1" s="1"/>
  <c r="N656" i="1"/>
  <c r="J656" i="1"/>
  <c r="K656" i="1" s="1"/>
  <c r="M656" i="1"/>
  <c r="P640" i="1"/>
  <c r="C641" i="1"/>
  <c r="L653" i="1"/>
  <c r="O653" i="1" s="1"/>
  <c r="E655" i="1"/>
  <c r="F655" i="1"/>
  <c r="U655" i="1"/>
  <c r="W655" i="1" s="1"/>
  <c r="D654" i="1"/>
  <c r="L654" i="1" s="1"/>
  <c r="O654" i="1" s="1"/>
  <c r="I657" i="1"/>
  <c r="H657" i="1"/>
  <c r="Q657" i="1"/>
  <c r="A658" i="1"/>
  <c r="G654" i="1" l="1"/>
  <c r="I658" i="1"/>
  <c r="Q658" i="1"/>
  <c r="H658" i="1"/>
  <c r="A659" i="1"/>
  <c r="R657" i="1"/>
  <c r="S657" i="1" s="1"/>
  <c r="AA658" i="1"/>
  <c r="Z658" i="1"/>
  <c r="Y657" i="1"/>
  <c r="D655" i="1"/>
  <c r="L655" i="1" s="1"/>
  <c r="O655" i="1" s="1"/>
  <c r="J657" i="1"/>
  <c r="K657" i="1" s="1"/>
  <c r="N657" i="1"/>
  <c r="M657" i="1"/>
  <c r="P641" i="1"/>
  <c r="C642" i="1"/>
  <c r="X640" i="1"/>
  <c r="B640" i="1" s="1"/>
  <c r="F656" i="1"/>
  <c r="E656" i="1"/>
  <c r="U656" i="1"/>
  <c r="W656" i="1" s="1"/>
  <c r="G655" i="1" l="1"/>
  <c r="X641" i="1"/>
  <c r="B641" i="1" s="1"/>
  <c r="D656" i="1"/>
  <c r="G656" i="1" s="1"/>
  <c r="E657" i="1"/>
  <c r="F657" i="1"/>
  <c r="U657" i="1"/>
  <c r="W657" i="1" s="1"/>
  <c r="R658" i="1"/>
  <c r="S658" i="1" s="1"/>
  <c r="Z659" i="1"/>
  <c r="Y658" i="1"/>
  <c r="AA659" i="1"/>
  <c r="I659" i="1"/>
  <c r="Q659" i="1"/>
  <c r="H659" i="1"/>
  <c r="A660" i="1"/>
  <c r="C643" i="1"/>
  <c r="P642" i="1"/>
  <c r="J658" i="1"/>
  <c r="K658" i="1" s="1"/>
  <c r="M658" i="1"/>
  <c r="N658" i="1"/>
  <c r="L656" i="1" l="1"/>
  <c r="O656" i="1" s="1"/>
  <c r="R659" i="1"/>
  <c r="S659" i="1" s="1"/>
  <c r="AA660" i="1"/>
  <c r="Z660" i="1"/>
  <c r="Y659" i="1"/>
  <c r="M659" i="1"/>
  <c r="N659" i="1"/>
  <c r="J659" i="1"/>
  <c r="K659" i="1" s="1"/>
  <c r="D657" i="1"/>
  <c r="G657" i="1" s="1"/>
  <c r="X642" i="1"/>
  <c r="B642" i="1" s="1"/>
  <c r="E658" i="1"/>
  <c r="F658" i="1"/>
  <c r="U658" i="1"/>
  <c r="W658" i="1" s="1"/>
  <c r="C644" i="1"/>
  <c r="P643" i="1"/>
  <c r="I660" i="1"/>
  <c r="Q660" i="1"/>
  <c r="H660" i="1"/>
  <c r="A661" i="1"/>
  <c r="F659" i="1" l="1"/>
  <c r="E659" i="1"/>
  <c r="U659" i="1"/>
  <c r="W659" i="1" s="1"/>
  <c r="I661" i="1"/>
  <c r="A662" i="1"/>
  <c r="Q661" i="1"/>
  <c r="H661" i="1"/>
  <c r="D658" i="1"/>
  <c r="L658" i="1" s="1"/>
  <c r="O658" i="1" s="1"/>
  <c r="X643" i="1"/>
  <c r="B643" i="1" s="1"/>
  <c r="R660" i="1"/>
  <c r="S660" i="1" s="1"/>
  <c r="Z661" i="1"/>
  <c r="Y660" i="1"/>
  <c r="AA661" i="1"/>
  <c r="N660" i="1"/>
  <c r="J660" i="1"/>
  <c r="K660" i="1" s="1"/>
  <c r="M660" i="1"/>
  <c r="L657" i="1"/>
  <c r="O657" i="1" s="1"/>
  <c r="P644" i="1"/>
  <c r="C645" i="1"/>
  <c r="G658" i="1" l="1"/>
  <c r="X644" i="1"/>
  <c r="B644" i="1" s="1"/>
  <c r="R661" i="1"/>
  <c r="S661" i="1" s="1"/>
  <c r="Z662" i="1"/>
  <c r="AA662" i="1"/>
  <c r="Y661" i="1"/>
  <c r="N661" i="1"/>
  <c r="J661" i="1"/>
  <c r="K661" i="1" s="1"/>
  <c r="M661" i="1"/>
  <c r="F660" i="1"/>
  <c r="E660" i="1"/>
  <c r="U660" i="1"/>
  <c r="W660" i="1" s="1"/>
  <c r="D659" i="1"/>
  <c r="L659" i="1" s="1"/>
  <c r="O659" i="1" s="1"/>
  <c r="C646" i="1"/>
  <c r="P645" i="1"/>
  <c r="I662" i="1"/>
  <c r="Q662" i="1"/>
  <c r="A663" i="1"/>
  <c r="H662" i="1"/>
  <c r="G659" i="1" l="1"/>
  <c r="I663" i="1"/>
  <c r="Q663" i="1"/>
  <c r="A664" i="1"/>
  <c r="H663" i="1"/>
  <c r="N662" i="1"/>
  <c r="J662" i="1"/>
  <c r="K662" i="1" s="1"/>
  <c r="M662" i="1"/>
  <c r="C647" i="1"/>
  <c r="P646" i="1"/>
  <c r="R662" i="1"/>
  <c r="S662" i="1" s="1"/>
  <c r="AA663" i="1"/>
  <c r="Y662" i="1"/>
  <c r="Z663" i="1"/>
  <c r="D660" i="1"/>
  <c r="L660" i="1" s="1"/>
  <c r="O660" i="1" s="1"/>
  <c r="X645" i="1"/>
  <c r="B645" i="1" s="1"/>
  <c r="F661" i="1"/>
  <c r="E661" i="1"/>
  <c r="U661" i="1"/>
  <c r="W661" i="1" s="1"/>
  <c r="G660" i="1" l="1"/>
  <c r="P647" i="1"/>
  <c r="C648" i="1"/>
  <c r="D661" i="1"/>
  <c r="L661" i="1" s="1"/>
  <c r="O661" i="1" s="1"/>
  <c r="I664" i="1"/>
  <c r="Q664" i="1"/>
  <c r="A665" i="1"/>
  <c r="H664" i="1"/>
  <c r="F662" i="1"/>
  <c r="E662" i="1"/>
  <c r="U662" i="1"/>
  <c r="W662" i="1" s="1"/>
  <c r="R663" i="1"/>
  <c r="S663" i="1" s="1"/>
  <c r="Z664" i="1"/>
  <c r="AA664" i="1"/>
  <c r="Y663" i="1"/>
  <c r="X646" i="1"/>
  <c r="B646" i="1" s="1"/>
  <c r="J663" i="1"/>
  <c r="K663" i="1" s="1"/>
  <c r="M663" i="1"/>
  <c r="N663" i="1"/>
  <c r="G661" i="1" l="1"/>
  <c r="R664" i="1"/>
  <c r="S664" i="1" s="1"/>
  <c r="AA665" i="1"/>
  <c r="Z665" i="1"/>
  <c r="Y664" i="1"/>
  <c r="E663" i="1"/>
  <c r="F663" i="1"/>
  <c r="U663" i="1"/>
  <c r="W663" i="1" s="1"/>
  <c r="D662" i="1"/>
  <c r="L662" i="1" s="1"/>
  <c r="O662" i="1" s="1"/>
  <c r="P648" i="1"/>
  <c r="I665" i="1"/>
  <c r="H665" i="1"/>
  <c r="Q665" i="1"/>
  <c r="A666" i="1"/>
  <c r="N664" i="1"/>
  <c r="M664" i="1"/>
  <c r="J664" i="1"/>
  <c r="K664" i="1" s="1"/>
  <c r="X647" i="1"/>
  <c r="B647" i="1" s="1"/>
  <c r="G662" i="1" l="1"/>
  <c r="X648" i="1"/>
  <c r="S648" i="1"/>
  <c r="F664" i="1"/>
  <c r="E664" i="1"/>
  <c r="U664" i="1"/>
  <c r="W664" i="1" s="1"/>
  <c r="R665" i="1"/>
  <c r="S665" i="1" s="1"/>
  <c r="Z666" i="1"/>
  <c r="AA666" i="1"/>
  <c r="Y665" i="1"/>
  <c r="N665" i="1"/>
  <c r="M665" i="1"/>
  <c r="J665" i="1"/>
  <c r="K665" i="1" s="1"/>
  <c r="D663" i="1"/>
  <c r="L663" i="1" s="1"/>
  <c r="O663" i="1" s="1"/>
  <c r="I666" i="1"/>
  <c r="Q666" i="1"/>
  <c r="H666" i="1"/>
  <c r="A667" i="1"/>
  <c r="B648" i="1" l="1"/>
  <c r="G663" i="1"/>
  <c r="I667" i="1"/>
  <c r="Q667" i="1"/>
  <c r="H667" i="1"/>
  <c r="A668" i="1"/>
  <c r="D664" i="1"/>
  <c r="G664" i="1" s="1"/>
  <c r="Y648" i="1"/>
  <c r="C649" i="1"/>
  <c r="F665" i="1"/>
  <c r="E665" i="1"/>
  <c r="U665" i="1"/>
  <c r="W665" i="1" s="1"/>
  <c r="R666" i="1"/>
  <c r="S666" i="1" s="1"/>
  <c r="AA667" i="1"/>
  <c r="Z667" i="1"/>
  <c r="Y666" i="1"/>
  <c r="M666" i="1"/>
  <c r="J666" i="1"/>
  <c r="K666" i="1" s="1"/>
  <c r="N666" i="1"/>
  <c r="L664" i="1" l="1"/>
  <c r="O664" i="1" s="1"/>
  <c r="I668" i="1"/>
  <c r="Q668" i="1"/>
  <c r="H668" i="1"/>
  <c r="A669" i="1"/>
  <c r="R667" i="1"/>
  <c r="S667" i="1" s="1"/>
  <c r="Z668" i="1"/>
  <c r="AA668" i="1"/>
  <c r="Y667" i="1"/>
  <c r="C650" i="1"/>
  <c r="P649" i="1"/>
  <c r="J667" i="1"/>
  <c r="K667" i="1" s="1"/>
  <c r="N667" i="1"/>
  <c r="M667" i="1"/>
  <c r="F666" i="1"/>
  <c r="E666" i="1"/>
  <c r="U666" i="1"/>
  <c r="W666" i="1" s="1"/>
  <c r="D665" i="1"/>
  <c r="G665" i="1" s="1"/>
  <c r="L665" i="1" l="1"/>
  <c r="O665" i="1" s="1"/>
  <c r="X649" i="1"/>
  <c r="B649" i="1" s="1"/>
  <c r="I669" i="1"/>
  <c r="A670" i="1"/>
  <c r="Q669" i="1"/>
  <c r="H669" i="1"/>
  <c r="R668" i="1"/>
  <c r="S668" i="1" s="1"/>
  <c r="AA669" i="1"/>
  <c r="Z669" i="1"/>
  <c r="Y668" i="1"/>
  <c r="F667" i="1"/>
  <c r="E667" i="1"/>
  <c r="U667" i="1"/>
  <c r="W667" i="1" s="1"/>
  <c r="N668" i="1"/>
  <c r="J668" i="1"/>
  <c r="K668" i="1" s="1"/>
  <c r="M668" i="1"/>
  <c r="C651" i="1"/>
  <c r="P650" i="1"/>
  <c r="D666" i="1"/>
  <c r="G666" i="1" s="1"/>
  <c r="E668" i="1" l="1"/>
  <c r="F668" i="1"/>
  <c r="U668" i="1"/>
  <c r="W668" i="1" s="1"/>
  <c r="L666" i="1"/>
  <c r="O666" i="1" s="1"/>
  <c r="X650" i="1"/>
  <c r="B650" i="1" s="1"/>
  <c r="N669" i="1"/>
  <c r="J669" i="1"/>
  <c r="K669" i="1" s="1"/>
  <c r="M669" i="1"/>
  <c r="R669" i="1"/>
  <c r="S669" i="1" s="1"/>
  <c r="AA670" i="1"/>
  <c r="Y669" i="1"/>
  <c r="Z670" i="1"/>
  <c r="D667" i="1"/>
  <c r="L667" i="1" s="1"/>
  <c r="O667" i="1" s="1"/>
  <c r="I670" i="1"/>
  <c r="Q670" i="1"/>
  <c r="A671" i="1"/>
  <c r="H670" i="1"/>
  <c r="C652" i="1"/>
  <c r="P651" i="1"/>
  <c r="G667" i="1" l="1"/>
  <c r="I671" i="1"/>
  <c r="Q671" i="1"/>
  <c r="A672" i="1"/>
  <c r="H671" i="1"/>
  <c r="X651" i="1"/>
  <c r="B651" i="1" s="1"/>
  <c r="P652" i="1"/>
  <c r="C653" i="1"/>
  <c r="R670" i="1"/>
  <c r="S670" i="1" s="1"/>
  <c r="Z671" i="1"/>
  <c r="AA671" i="1"/>
  <c r="Y670" i="1"/>
  <c r="F669" i="1"/>
  <c r="E669" i="1"/>
  <c r="U669" i="1"/>
  <c r="W669" i="1" s="1"/>
  <c r="M670" i="1"/>
  <c r="J670" i="1"/>
  <c r="K670" i="1" s="1"/>
  <c r="N670" i="1"/>
  <c r="D668" i="1"/>
  <c r="L668" i="1" s="1"/>
  <c r="O668" i="1" s="1"/>
  <c r="G668" i="1" l="1"/>
  <c r="X652" i="1"/>
  <c r="B652" i="1" s="1"/>
  <c r="C654" i="1"/>
  <c r="P653" i="1"/>
  <c r="I672" i="1"/>
  <c r="Q672" i="1"/>
  <c r="A673" i="1"/>
  <c r="H672" i="1"/>
  <c r="D669" i="1"/>
  <c r="G669" i="1" s="1"/>
  <c r="R671" i="1"/>
  <c r="S671" i="1" s="1"/>
  <c r="AA672" i="1"/>
  <c r="Z672" i="1"/>
  <c r="Y671" i="1"/>
  <c r="F670" i="1"/>
  <c r="E670" i="1"/>
  <c r="U670" i="1"/>
  <c r="W670" i="1" s="1"/>
  <c r="N671" i="1"/>
  <c r="M671" i="1"/>
  <c r="J671" i="1"/>
  <c r="K671" i="1" s="1"/>
  <c r="E671" i="1" l="1"/>
  <c r="F671" i="1"/>
  <c r="U671" i="1"/>
  <c r="W671" i="1" s="1"/>
  <c r="X653" i="1"/>
  <c r="B653" i="1" s="1"/>
  <c r="C655" i="1"/>
  <c r="P654" i="1"/>
  <c r="I673" i="1"/>
  <c r="H673" i="1"/>
  <c r="Q673" i="1"/>
  <c r="A674" i="1"/>
  <c r="R672" i="1"/>
  <c r="S672" i="1" s="1"/>
  <c r="Z673" i="1"/>
  <c r="Y672" i="1"/>
  <c r="AA673" i="1"/>
  <c r="N672" i="1"/>
  <c r="J672" i="1"/>
  <c r="K672" i="1" s="1"/>
  <c r="M672" i="1"/>
  <c r="D670" i="1"/>
  <c r="L670" i="1" s="1"/>
  <c r="O670" i="1" s="1"/>
  <c r="L669" i="1"/>
  <c r="O669" i="1" s="1"/>
  <c r="N673" i="1" l="1"/>
  <c r="J673" i="1"/>
  <c r="K673" i="1" s="1"/>
  <c r="M673" i="1"/>
  <c r="P655" i="1"/>
  <c r="C656" i="1"/>
  <c r="X654" i="1"/>
  <c r="B654" i="1" s="1"/>
  <c r="G670" i="1"/>
  <c r="I674" i="1"/>
  <c r="Q674" i="1"/>
  <c r="H674" i="1"/>
  <c r="A675" i="1"/>
  <c r="R673" i="1"/>
  <c r="S673" i="1" s="1"/>
  <c r="AA674" i="1"/>
  <c r="Z674" i="1"/>
  <c r="Y673" i="1"/>
  <c r="E672" i="1"/>
  <c r="F672" i="1"/>
  <c r="U672" i="1"/>
  <c r="W672" i="1" s="1"/>
  <c r="D671" i="1"/>
  <c r="L671" i="1" s="1"/>
  <c r="O671" i="1" s="1"/>
  <c r="G671" i="1" l="1"/>
  <c r="P656" i="1"/>
  <c r="C657" i="1"/>
  <c r="X655" i="1"/>
  <c r="B655" i="1" s="1"/>
  <c r="I675" i="1"/>
  <c r="Q675" i="1"/>
  <c r="H675" i="1"/>
  <c r="A676" i="1"/>
  <c r="E673" i="1"/>
  <c r="F673" i="1"/>
  <c r="U673" i="1"/>
  <c r="W673" i="1" s="1"/>
  <c r="D672" i="1"/>
  <c r="G672" i="1" s="1"/>
  <c r="R674" i="1"/>
  <c r="S674" i="1" s="1"/>
  <c r="Z675" i="1"/>
  <c r="AA675" i="1"/>
  <c r="Y674" i="1"/>
  <c r="N674" i="1"/>
  <c r="M674" i="1"/>
  <c r="J674" i="1"/>
  <c r="K674" i="1" s="1"/>
  <c r="I676" i="1" l="1"/>
  <c r="Q676" i="1"/>
  <c r="H676" i="1"/>
  <c r="A677" i="1"/>
  <c r="E674" i="1"/>
  <c r="F674" i="1"/>
  <c r="U674" i="1"/>
  <c r="W674" i="1" s="1"/>
  <c r="N675" i="1"/>
  <c r="J675" i="1"/>
  <c r="K675" i="1" s="1"/>
  <c r="M675" i="1"/>
  <c r="C658" i="1"/>
  <c r="P657" i="1"/>
  <c r="R675" i="1"/>
  <c r="S675" i="1" s="1"/>
  <c r="AA676" i="1"/>
  <c r="Z676" i="1"/>
  <c r="Y675" i="1"/>
  <c r="L672" i="1"/>
  <c r="O672" i="1" s="1"/>
  <c r="D673" i="1"/>
  <c r="L673" i="1" s="1"/>
  <c r="O673" i="1" s="1"/>
  <c r="X656" i="1"/>
  <c r="B656" i="1" s="1"/>
  <c r="G673" i="1" l="1"/>
  <c r="P658" i="1"/>
  <c r="C659" i="1"/>
  <c r="D674" i="1"/>
  <c r="G674" i="1" s="1"/>
  <c r="X657" i="1"/>
  <c r="B657" i="1" s="1"/>
  <c r="I677" i="1"/>
  <c r="A678" i="1"/>
  <c r="Q677" i="1"/>
  <c r="H677" i="1"/>
  <c r="R676" i="1"/>
  <c r="S676" i="1" s="1"/>
  <c r="Y676" i="1"/>
  <c r="Z677" i="1"/>
  <c r="AA677" i="1"/>
  <c r="F675" i="1"/>
  <c r="E675" i="1"/>
  <c r="U675" i="1"/>
  <c r="W675" i="1" s="1"/>
  <c r="J676" i="1"/>
  <c r="K676" i="1" s="1"/>
  <c r="N676" i="1"/>
  <c r="M676" i="1"/>
  <c r="L674" i="1" l="1"/>
  <c r="O674" i="1" s="1"/>
  <c r="F676" i="1"/>
  <c r="E676" i="1"/>
  <c r="U676" i="1"/>
  <c r="W676" i="1" s="1"/>
  <c r="M677" i="1"/>
  <c r="J677" i="1"/>
  <c r="K677" i="1" s="1"/>
  <c r="N677" i="1"/>
  <c r="D675" i="1"/>
  <c r="G675" i="1" s="1"/>
  <c r="R677" i="1"/>
  <c r="S677" i="1" s="1"/>
  <c r="Y677" i="1"/>
  <c r="Z678" i="1"/>
  <c r="AA678" i="1"/>
  <c r="P659" i="1"/>
  <c r="C660" i="1"/>
  <c r="I678" i="1"/>
  <c r="Q678" i="1"/>
  <c r="A679" i="1"/>
  <c r="H678" i="1"/>
  <c r="X658" i="1"/>
  <c r="B658" i="1" s="1"/>
  <c r="L675" i="1" l="1"/>
  <c r="O675" i="1" s="1"/>
  <c r="E677" i="1"/>
  <c r="F677" i="1"/>
  <c r="U677" i="1"/>
  <c r="W677" i="1" s="1"/>
  <c r="C661" i="1"/>
  <c r="P660" i="1"/>
  <c r="A680" i="1"/>
  <c r="H679" i="1"/>
  <c r="I679" i="1" s="1"/>
  <c r="Q679" i="1"/>
  <c r="R678" i="1"/>
  <c r="Z679" i="1"/>
  <c r="U679" i="1"/>
  <c r="W679" i="1" s="1"/>
  <c r="AA679" i="1"/>
  <c r="D676" i="1"/>
  <c r="G676" i="1" s="1"/>
  <c r="X659" i="1"/>
  <c r="B659" i="1" s="1"/>
  <c r="N678" i="1"/>
  <c r="J678" i="1"/>
  <c r="K678" i="1" s="1"/>
  <c r="M678" i="1"/>
  <c r="L676" i="1" l="1"/>
  <c r="O676" i="1" s="1"/>
  <c r="J679" i="1"/>
  <c r="K679" i="1" s="1"/>
  <c r="I680" i="1"/>
  <c r="A681" i="1"/>
  <c r="Q680" i="1"/>
  <c r="H680" i="1"/>
  <c r="E678" i="1"/>
  <c r="F678" i="1"/>
  <c r="U678" i="1"/>
  <c r="W678" i="1" s="1"/>
  <c r="X660" i="1"/>
  <c r="B660" i="1" s="1"/>
  <c r="C662" i="1"/>
  <c r="P661" i="1"/>
  <c r="R679" i="1"/>
  <c r="S679" i="1" s="1"/>
  <c r="Y679" i="1"/>
  <c r="Z680" i="1"/>
  <c r="AA680" i="1"/>
  <c r="D677" i="1"/>
  <c r="G677" i="1" s="1"/>
  <c r="L677" i="1"/>
  <c r="O677" i="1" s="1"/>
  <c r="Y680" i="1" l="1"/>
  <c r="R680" i="1"/>
  <c r="S680" i="1" s="1"/>
  <c r="AA681" i="1"/>
  <c r="Z681" i="1"/>
  <c r="C663" i="1"/>
  <c r="P662" i="1"/>
  <c r="J680" i="1"/>
  <c r="K680" i="1" s="1"/>
  <c r="D678" i="1"/>
  <c r="L678" i="1" s="1"/>
  <c r="X661" i="1"/>
  <c r="B661" i="1" s="1"/>
  <c r="I681" i="1"/>
  <c r="H681" i="1"/>
  <c r="Q681" i="1"/>
  <c r="A682" i="1"/>
  <c r="E679" i="1"/>
  <c r="F679" i="1"/>
  <c r="O678" i="1" l="1"/>
  <c r="M679" i="1"/>
  <c r="J681" i="1"/>
  <c r="K681" i="1" s="1"/>
  <c r="F680" i="1"/>
  <c r="E680" i="1"/>
  <c r="U680" i="1"/>
  <c r="W680" i="1" s="1"/>
  <c r="X662" i="1"/>
  <c r="B662" i="1" s="1"/>
  <c r="P663" i="1"/>
  <c r="C664" i="1"/>
  <c r="D679" i="1"/>
  <c r="G679" i="1" s="1"/>
  <c r="G678" i="1"/>
  <c r="I682" i="1"/>
  <c r="Q682" i="1"/>
  <c r="H682" i="1"/>
  <c r="A683" i="1"/>
  <c r="Z682" i="1"/>
  <c r="AA682" i="1"/>
  <c r="R681" i="1"/>
  <c r="S681" i="1" s="1"/>
  <c r="Y681" i="1"/>
  <c r="L679" i="1" l="1"/>
  <c r="D680" i="1"/>
  <c r="G680" i="1" s="1"/>
  <c r="F681" i="1"/>
  <c r="E681" i="1"/>
  <c r="U681" i="1"/>
  <c r="W681" i="1" s="1"/>
  <c r="I683" i="1"/>
  <c r="Q683" i="1"/>
  <c r="H683" i="1"/>
  <c r="A684" i="1"/>
  <c r="C665" i="1"/>
  <c r="P664" i="1"/>
  <c r="X663" i="1"/>
  <c r="B663" i="1" s="1"/>
  <c r="R682" i="1"/>
  <c r="S682" i="1" s="1"/>
  <c r="Y682" i="1"/>
  <c r="Z683" i="1"/>
  <c r="AA683" i="1"/>
  <c r="N679" i="1"/>
  <c r="N680" i="1" s="1"/>
  <c r="N681" i="1" s="1"/>
  <c r="N682" i="1" s="1"/>
  <c r="M680" i="1"/>
  <c r="M681" i="1" s="1"/>
  <c r="M682" i="1" s="1"/>
  <c r="J682" i="1"/>
  <c r="K682" i="1" s="1"/>
  <c r="O679" i="1" l="1"/>
  <c r="E682" i="1"/>
  <c r="F682" i="1"/>
  <c r="U682" i="1"/>
  <c r="W682" i="1" s="1"/>
  <c r="M683" i="1"/>
  <c r="N683" i="1"/>
  <c r="J683" i="1"/>
  <c r="K683" i="1" s="1"/>
  <c r="X664" i="1"/>
  <c r="B664" i="1" s="1"/>
  <c r="D681" i="1"/>
  <c r="L681" i="1" s="1"/>
  <c r="O681" i="1" s="1"/>
  <c r="P665" i="1"/>
  <c r="C666" i="1"/>
  <c r="I684" i="1"/>
  <c r="Q684" i="1"/>
  <c r="H684" i="1"/>
  <c r="A685" i="1"/>
  <c r="L680" i="1"/>
  <c r="O680" i="1" s="1"/>
  <c r="R683" i="1"/>
  <c r="S683" i="1" s="1"/>
  <c r="Y683" i="1"/>
  <c r="AA684" i="1"/>
  <c r="Z684" i="1"/>
  <c r="X665" i="1" l="1"/>
  <c r="B665" i="1" s="1"/>
  <c r="E683" i="1"/>
  <c r="F683" i="1"/>
  <c r="U683" i="1"/>
  <c r="W683" i="1" s="1"/>
  <c r="C667" i="1"/>
  <c r="P666" i="1"/>
  <c r="G681" i="1"/>
  <c r="R684" i="1"/>
  <c r="S684" i="1" s="1"/>
  <c r="Z685" i="1"/>
  <c r="Y684" i="1"/>
  <c r="AA685" i="1"/>
  <c r="J684" i="1"/>
  <c r="K684" i="1" s="1"/>
  <c r="M684" i="1"/>
  <c r="N684" i="1"/>
  <c r="I685" i="1"/>
  <c r="A686" i="1"/>
  <c r="Q685" i="1"/>
  <c r="H685" i="1"/>
  <c r="D682" i="1"/>
  <c r="G682" i="1" s="1"/>
  <c r="L682" i="1" l="1"/>
  <c r="O682" i="1" s="1"/>
  <c r="X666" i="1"/>
  <c r="B666" i="1" s="1"/>
  <c r="P667" i="1"/>
  <c r="C668" i="1"/>
  <c r="R685" i="1"/>
  <c r="S685" i="1" s="1"/>
  <c r="Z686" i="1"/>
  <c r="AA686" i="1"/>
  <c r="Y685" i="1"/>
  <c r="D683" i="1"/>
  <c r="L683" i="1" s="1"/>
  <c r="O683" i="1" s="1"/>
  <c r="I686" i="1"/>
  <c r="Q686" i="1"/>
  <c r="A687" i="1"/>
  <c r="H686" i="1"/>
  <c r="F684" i="1"/>
  <c r="E684" i="1"/>
  <c r="U684" i="1"/>
  <c r="W684" i="1" s="1"/>
  <c r="M685" i="1"/>
  <c r="J685" i="1"/>
  <c r="K685" i="1" s="1"/>
  <c r="N685" i="1"/>
  <c r="E685" i="1" l="1"/>
  <c r="F685" i="1"/>
  <c r="U685" i="1"/>
  <c r="W685" i="1" s="1"/>
  <c r="I687" i="1"/>
  <c r="Q687" i="1"/>
  <c r="A688" i="1"/>
  <c r="H687" i="1"/>
  <c r="X667" i="1"/>
  <c r="B667" i="1" s="1"/>
  <c r="G683" i="1"/>
  <c r="D684" i="1"/>
  <c r="L684" i="1" s="1"/>
  <c r="O684" i="1" s="1"/>
  <c r="R686" i="1"/>
  <c r="S686" i="1" s="1"/>
  <c r="AA687" i="1"/>
  <c r="Z687" i="1"/>
  <c r="Y686" i="1"/>
  <c r="J686" i="1"/>
  <c r="K686" i="1" s="1"/>
  <c r="N686" i="1"/>
  <c r="M686" i="1"/>
  <c r="P668" i="1"/>
  <c r="C669" i="1"/>
  <c r="G684" i="1" l="1"/>
  <c r="C670" i="1"/>
  <c r="P669" i="1"/>
  <c r="X668" i="1"/>
  <c r="B668" i="1" s="1"/>
  <c r="I688" i="1"/>
  <c r="Q688" i="1"/>
  <c r="A689" i="1"/>
  <c r="H688" i="1"/>
  <c r="R687" i="1"/>
  <c r="S687" i="1" s="1"/>
  <c r="Z688" i="1"/>
  <c r="AA688" i="1"/>
  <c r="Y687" i="1"/>
  <c r="N687" i="1"/>
  <c r="J687" i="1"/>
  <c r="K687" i="1" s="1"/>
  <c r="M687" i="1"/>
  <c r="E686" i="1"/>
  <c r="F686" i="1"/>
  <c r="U686" i="1"/>
  <c r="W686" i="1" s="1"/>
  <c r="D685" i="1"/>
  <c r="L685" i="1" s="1"/>
  <c r="O685" i="1" s="1"/>
  <c r="E687" i="1" l="1"/>
  <c r="F687" i="1"/>
  <c r="U687" i="1"/>
  <c r="W687" i="1" s="1"/>
  <c r="I689" i="1"/>
  <c r="H689" i="1"/>
  <c r="Q689" i="1"/>
  <c r="A690" i="1"/>
  <c r="M688" i="1"/>
  <c r="N688" i="1"/>
  <c r="J688" i="1"/>
  <c r="K688" i="1" s="1"/>
  <c r="R688" i="1"/>
  <c r="S688" i="1" s="1"/>
  <c r="AA689" i="1"/>
  <c r="Z689" i="1"/>
  <c r="Y688" i="1"/>
  <c r="X669" i="1"/>
  <c r="B669" i="1" s="1"/>
  <c r="G685" i="1"/>
  <c r="D686" i="1"/>
  <c r="L686" i="1" s="1"/>
  <c r="O686" i="1" s="1"/>
  <c r="C671" i="1"/>
  <c r="P670" i="1"/>
  <c r="I690" i="1" l="1"/>
  <c r="Q690" i="1"/>
  <c r="H690" i="1"/>
  <c r="A691" i="1"/>
  <c r="X670" i="1"/>
  <c r="B670" i="1" s="1"/>
  <c r="R689" i="1"/>
  <c r="S689" i="1" s="1"/>
  <c r="Z690" i="1"/>
  <c r="AA690" i="1"/>
  <c r="Y689" i="1"/>
  <c r="G686" i="1"/>
  <c r="J689" i="1"/>
  <c r="K689" i="1" s="1"/>
  <c r="N689" i="1"/>
  <c r="M689" i="1"/>
  <c r="F688" i="1"/>
  <c r="E688" i="1"/>
  <c r="U688" i="1"/>
  <c r="W688" i="1" s="1"/>
  <c r="P671" i="1"/>
  <c r="C672" i="1"/>
  <c r="D687" i="1"/>
  <c r="L687" i="1" s="1"/>
  <c r="O687" i="1" s="1"/>
  <c r="G687" i="1" l="1"/>
  <c r="E689" i="1"/>
  <c r="F689" i="1"/>
  <c r="U689" i="1"/>
  <c r="W689" i="1" s="1"/>
  <c r="C673" i="1"/>
  <c r="P672" i="1"/>
  <c r="I691" i="1"/>
  <c r="Q691" i="1"/>
  <c r="H691" i="1"/>
  <c r="A692" i="1"/>
  <c r="X671" i="1"/>
  <c r="B671" i="1" s="1"/>
  <c r="R690" i="1"/>
  <c r="S690" i="1" s="1"/>
  <c r="AA691" i="1"/>
  <c r="Z691" i="1"/>
  <c r="Y690" i="1"/>
  <c r="D688" i="1"/>
  <c r="G688" i="1" s="1"/>
  <c r="M690" i="1"/>
  <c r="J690" i="1"/>
  <c r="K690" i="1" s="1"/>
  <c r="N690" i="1"/>
  <c r="R691" i="1" l="1"/>
  <c r="S691" i="1" s="1"/>
  <c r="Z692" i="1"/>
  <c r="AA692" i="1"/>
  <c r="Y691" i="1"/>
  <c r="J691" i="1"/>
  <c r="K691" i="1" s="1"/>
  <c r="N691" i="1"/>
  <c r="M691" i="1"/>
  <c r="F690" i="1"/>
  <c r="E690" i="1"/>
  <c r="U690" i="1"/>
  <c r="W690" i="1" s="1"/>
  <c r="X672" i="1"/>
  <c r="B672" i="1" s="1"/>
  <c r="P673" i="1"/>
  <c r="C674" i="1"/>
  <c r="L688" i="1"/>
  <c r="O688" i="1" s="1"/>
  <c r="I692" i="1"/>
  <c r="Q692" i="1"/>
  <c r="H692" i="1"/>
  <c r="A693" i="1"/>
  <c r="D689" i="1"/>
  <c r="L689" i="1" s="1"/>
  <c r="O689" i="1" s="1"/>
  <c r="G689" i="1" l="1"/>
  <c r="F691" i="1"/>
  <c r="E691" i="1"/>
  <c r="U691" i="1"/>
  <c r="W691" i="1" s="1"/>
  <c r="P674" i="1"/>
  <c r="C675" i="1"/>
  <c r="X673" i="1"/>
  <c r="B673" i="1" s="1"/>
  <c r="I693" i="1"/>
  <c r="A694" i="1"/>
  <c r="Q693" i="1"/>
  <c r="H693" i="1"/>
  <c r="R692" i="1"/>
  <c r="S692" i="1" s="1"/>
  <c r="Z693" i="1"/>
  <c r="AA693" i="1"/>
  <c r="Y692" i="1"/>
  <c r="D690" i="1"/>
  <c r="G690" i="1" s="1"/>
  <c r="N692" i="1"/>
  <c r="J692" i="1"/>
  <c r="K692" i="1" s="1"/>
  <c r="M692" i="1"/>
  <c r="L690" i="1" l="1"/>
  <c r="O690" i="1" s="1"/>
  <c r="E692" i="1"/>
  <c r="F692" i="1"/>
  <c r="U692" i="1"/>
  <c r="W692" i="1" s="1"/>
  <c r="P675" i="1"/>
  <c r="C676" i="1"/>
  <c r="X674" i="1"/>
  <c r="B674" i="1" s="1"/>
  <c r="N693" i="1"/>
  <c r="J693" i="1"/>
  <c r="K693" i="1" s="1"/>
  <c r="M693" i="1"/>
  <c r="D691" i="1"/>
  <c r="G691" i="1" s="1"/>
  <c r="R693" i="1"/>
  <c r="S693" i="1" s="1"/>
  <c r="AA694" i="1"/>
  <c r="Z694" i="1"/>
  <c r="Y693" i="1"/>
  <c r="I694" i="1"/>
  <c r="Q694" i="1"/>
  <c r="A695" i="1"/>
  <c r="H694" i="1"/>
  <c r="L691" i="1" l="1"/>
  <c r="O691" i="1" s="1"/>
  <c r="I695" i="1"/>
  <c r="Q695" i="1"/>
  <c r="A696" i="1"/>
  <c r="H695" i="1"/>
  <c r="C677" i="1"/>
  <c r="P676" i="1"/>
  <c r="N694" i="1"/>
  <c r="J694" i="1"/>
  <c r="K694" i="1" s="1"/>
  <c r="M694" i="1"/>
  <c r="R694" i="1"/>
  <c r="S694" i="1" s="1"/>
  <c r="Z695" i="1"/>
  <c r="AA695" i="1"/>
  <c r="Y694" i="1"/>
  <c r="X675" i="1"/>
  <c r="B675" i="1" s="1"/>
  <c r="E693" i="1"/>
  <c r="F693" i="1"/>
  <c r="U693" i="1"/>
  <c r="W693" i="1" s="1"/>
  <c r="D692" i="1"/>
  <c r="L692" i="1" s="1"/>
  <c r="O692" i="1" s="1"/>
  <c r="F694" i="1" l="1"/>
  <c r="E694" i="1"/>
  <c r="U694" i="1"/>
  <c r="W694" i="1" s="1"/>
  <c r="X676" i="1"/>
  <c r="B676" i="1" s="1"/>
  <c r="G692" i="1"/>
  <c r="P677" i="1"/>
  <c r="C678" i="1"/>
  <c r="R695" i="1"/>
  <c r="S695" i="1" s="1"/>
  <c r="AA696" i="1"/>
  <c r="Z696" i="1"/>
  <c r="Y695" i="1"/>
  <c r="I696" i="1"/>
  <c r="Q696" i="1"/>
  <c r="A697" i="1"/>
  <c r="H696" i="1"/>
  <c r="D693" i="1"/>
  <c r="L693" i="1" s="1"/>
  <c r="O693" i="1" s="1"/>
  <c r="J695" i="1"/>
  <c r="K695" i="1" s="1"/>
  <c r="N695" i="1"/>
  <c r="M695" i="1"/>
  <c r="P678" i="1" l="1"/>
  <c r="I697" i="1"/>
  <c r="H697" i="1"/>
  <c r="Q697" i="1"/>
  <c r="A698" i="1"/>
  <c r="N696" i="1"/>
  <c r="J696" i="1"/>
  <c r="K696" i="1" s="1"/>
  <c r="M696" i="1"/>
  <c r="F695" i="1"/>
  <c r="E695" i="1"/>
  <c r="U695" i="1"/>
  <c r="W695" i="1" s="1"/>
  <c r="R696" i="1"/>
  <c r="S696" i="1" s="1"/>
  <c r="Z697" i="1"/>
  <c r="AA697" i="1"/>
  <c r="Y696" i="1"/>
  <c r="G693" i="1"/>
  <c r="D694" i="1"/>
  <c r="L694" i="1" s="1"/>
  <c r="O694" i="1" s="1"/>
  <c r="X677" i="1"/>
  <c r="B677" i="1" s="1"/>
  <c r="I698" i="1" l="1"/>
  <c r="Q698" i="1"/>
  <c r="H698" i="1"/>
  <c r="A699" i="1"/>
  <c r="G694" i="1"/>
  <c r="M697" i="1"/>
  <c r="J697" i="1"/>
  <c r="K697" i="1" s="1"/>
  <c r="N697" i="1"/>
  <c r="R697" i="1"/>
  <c r="S697" i="1" s="1"/>
  <c r="AA698" i="1"/>
  <c r="Z698" i="1"/>
  <c r="Y697" i="1"/>
  <c r="D695" i="1"/>
  <c r="G695" i="1" s="1"/>
  <c r="X678" i="1"/>
  <c r="S678" i="1"/>
  <c r="F696" i="1"/>
  <c r="E696" i="1"/>
  <c r="U696" i="1"/>
  <c r="W696" i="1" s="1"/>
  <c r="B678" i="1" l="1"/>
  <c r="F697" i="1"/>
  <c r="E697" i="1"/>
  <c r="U697" i="1"/>
  <c r="W697" i="1" s="1"/>
  <c r="I699" i="1"/>
  <c r="Q699" i="1"/>
  <c r="H699" i="1"/>
  <c r="A700" i="1"/>
  <c r="L695" i="1"/>
  <c r="O695" i="1" s="1"/>
  <c r="D696" i="1"/>
  <c r="G696" i="1" s="1"/>
  <c r="Y678" i="1"/>
  <c r="C679" i="1"/>
  <c r="R698" i="1"/>
  <c r="S698" i="1" s="1"/>
  <c r="Z699" i="1"/>
  <c r="AA699" i="1"/>
  <c r="Y698" i="1"/>
  <c r="N698" i="1"/>
  <c r="J698" i="1"/>
  <c r="K698" i="1" s="1"/>
  <c r="M698" i="1"/>
  <c r="I700" i="1" l="1"/>
  <c r="Q700" i="1"/>
  <c r="H700" i="1"/>
  <c r="A701" i="1"/>
  <c r="R699" i="1"/>
  <c r="S699" i="1" s="1"/>
  <c r="AA700" i="1"/>
  <c r="Z700" i="1"/>
  <c r="Y699" i="1"/>
  <c r="E698" i="1"/>
  <c r="F698" i="1"/>
  <c r="U698" i="1"/>
  <c r="W698" i="1" s="1"/>
  <c r="M699" i="1"/>
  <c r="J699" i="1"/>
  <c r="K699" i="1" s="1"/>
  <c r="N699" i="1"/>
  <c r="L696" i="1"/>
  <c r="O696" i="1" s="1"/>
  <c r="D697" i="1"/>
  <c r="L697" i="1" s="1"/>
  <c r="O697" i="1" s="1"/>
  <c r="C680" i="1"/>
  <c r="P679" i="1"/>
  <c r="X679" i="1" l="1"/>
  <c r="B679" i="1" s="1"/>
  <c r="C681" i="1"/>
  <c r="P680" i="1"/>
  <c r="E699" i="1"/>
  <c r="F699" i="1"/>
  <c r="U699" i="1"/>
  <c r="W699" i="1" s="1"/>
  <c r="I701" i="1"/>
  <c r="A702" i="1"/>
  <c r="Q701" i="1"/>
  <c r="H701" i="1"/>
  <c r="G697" i="1"/>
  <c r="R700" i="1"/>
  <c r="S700" i="1" s="1"/>
  <c r="Z701" i="1"/>
  <c r="AA701" i="1"/>
  <c r="Y700" i="1"/>
  <c r="D698" i="1"/>
  <c r="G698" i="1" s="1"/>
  <c r="N700" i="1"/>
  <c r="M700" i="1"/>
  <c r="J700" i="1"/>
  <c r="K700" i="1" s="1"/>
  <c r="L698" i="1" l="1"/>
  <c r="O698" i="1" s="1"/>
  <c r="D699" i="1"/>
  <c r="L699" i="1" s="1"/>
  <c r="O699" i="1" s="1"/>
  <c r="P681" i="1"/>
  <c r="C682" i="1"/>
  <c r="J701" i="1"/>
  <c r="K701" i="1" s="1"/>
  <c r="N701" i="1"/>
  <c r="M701" i="1"/>
  <c r="X680" i="1"/>
  <c r="B680" i="1" s="1"/>
  <c r="R701" i="1"/>
  <c r="S701" i="1" s="1"/>
  <c r="AA702" i="1"/>
  <c r="Z702" i="1"/>
  <c r="Y701" i="1"/>
  <c r="E700" i="1"/>
  <c r="F700" i="1"/>
  <c r="U700" i="1"/>
  <c r="W700" i="1" s="1"/>
  <c r="I702" i="1"/>
  <c r="Q702" i="1"/>
  <c r="A703" i="1"/>
  <c r="H702" i="1"/>
  <c r="F701" i="1" l="1"/>
  <c r="E701" i="1"/>
  <c r="U701" i="1"/>
  <c r="W701" i="1" s="1"/>
  <c r="I703" i="1"/>
  <c r="Q703" i="1"/>
  <c r="A704" i="1"/>
  <c r="H703" i="1"/>
  <c r="C683" i="1"/>
  <c r="P682" i="1"/>
  <c r="R702" i="1"/>
  <c r="S702" i="1" s="1"/>
  <c r="Z703" i="1"/>
  <c r="AA703" i="1"/>
  <c r="Y702" i="1"/>
  <c r="X681" i="1"/>
  <c r="B681" i="1" s="1"/>
  <c r="N702" i="1"/>
  <c r="J702" i="1"/>
  <c r="K702" i="1" s="1"/>
  <c r="M702" i="1"/>
  <c r="G699" i="1"/>
  <c r="D700" i="1"/>
  <c r="L700" i="1" s="1"/>
  <c r="O700" i="1" s="1"/>
  <c r="G700" i="1" l="1"/>
  <c r="I704" i="1"/>
  <c r="Q704" i="1"/>
  <c r="A705" i="1"/>
  <c r="H704" i="1"/>
  <c r="M703" i="1"/>
  <c r="N703" i="1"/>
  <c r="J703" i="1"/>
  <c r="K703" i="1" s="1"/>
  <c r="R703" i="1"/>
  <c r="S703" i="1" s="1"/>
  <c r="AA704" i="1"/>
  <c r="Z704" i="1"/>
  <c r="Y703" i="1"/>
  <c r="E702" i="1"/>
  <c r="F702" i="1"/>
  <c r="U702" i="1"/>
  <c r="W702" i="1" s="1"/>
  <c r="D701" i="1"/>
  <c r="G701" i="1" s="1"/>
  <c r="C684" i="1"/>
  <c r="P683" i="1"/>
  <c r="X682" i="1"/>
  <c r="B682" i="1" s="1"/>
  <c r="D702" i="1" l="1"/>
  <c r="G702" i="1" s="1"/>
  <c r="X683" i="1"/>
  <c r="B683" i="1" s="1"/>
  <c r="C685" i="1"/>
  <c r="P684" i="1"/>
  <c r="F703" i="1"/>
  <c r="E703" i="1"/>
  <c r="U703" i="1"/>
  <c r="W703" i="1" s="1"/>
  <c r="I705" i="1"/>
  <c r="H705" i="1"/>
  <c r="Q705" i="1"/>
  <c r="A706" i="1"/>
  <c r="L701" i="1"/>
  <c r="O701" i="1" s="1"/>
  <c r="R704" i="1"/>
  <c r="S704" i="1" s="1"/>
  <c r="Z705" i="1"/>
  <c r="AA705" i="1"/>
  <c r="Y704" i="1"/>
  <c r="J704" i="1"/>
  <c r="K704" i="1" s="1"/>
  <c r="N704" i="1"/>
  <c r="M704" i="1"/>
  <c r="L702" i="1" l="1"/>
  <c r="O702" i="1" s="1"/>
  <c r="X684" i="1"/>
  <c r="B684" i="1" s="1"/>
  <c r="I706" i="1"/>
  <c r="Q706" i="1"/>
  <c r="H706" i="1"/>
  <c r="A707" i="1"/>
  <c r="C686" i="1"/>
  <c r="P685" i="1"/>
  <c r="R705" i="1"/>
  <c r="S705" i="1" s="1"/>
  <c r="AA706" i="1"/>
  <c r="Z706" i="1"/>
  <c r="Y705" i="1"/>
  <c r="E704" i="1"/>
  <c r="F704" i="1"/>
  <c r="U704" i="1"/>
  <c r="W704" i="1" s="1"/>
  <c r="M705" i="1"/>
  <c r="J705" i="1"/>
  <c r="K705" i="1" s="1"/>
  <c r="N705" i="1"/>
  <c r="D703" i="1"/>
  <c r="G703" i="1" s="1"/>
  <c r="P686" i="1" l="1"/>
  <c r="C687" i="1"/>
  <c r="X685" i="1"/>
  <c r="B685" i="1" s="1"/>
  <c r="I707" i="1"/>
  <c r="Q707" i="1"/>
  <c r="H707" i="1"/>
  <c r="A708" i="1"/>
  <c r="L703" i="1"/>
  <c r="O703" i="1" s="1"/>
  <c r="M706" i="1"/>
  <c r="J706" i="1"/>
  <c r="K706" i="1" s="1"/>
  <c r="N706" i="1"/>
  <c r="E705" i="1"/>
  <c r="F705" i="1"/>
  <c r="U705" i="1"/>
  <c r="W705" i="1" s="1"/>
  <c r="D704" i="1"/>
  <c r="L704" i="1" s="1"/>
  <c r="O704" i="1" s="1"/>
  <c r="R706" i="1"/>
  <c r="S706" i="1" s="1"/>
  <c r="Y706" i="1"/>
  <c r="Z707" i="1"/>
  <c r="AA707" i="1"/>
  <c r="G704" i="1" l="1"/>
  <c r="I708" i="1"/>
  <c r="Q708" i="1"/>
  <c r="A709" i="1"/>
  <c r="H708" i="1"/>
  <c r="R707" i="1"/>
  <c r="S707" i="1" s="1"/>
  <c r="Y707" i="1"/>
  <c r="AA708" i="1"/>
  <c r="Z708" i="1"/>
  <c r="D705" i="1"/>
  <c r="G705" i="1" s="1"/>
  <c r="J707" i="1"/>
  <c r="K707" i="1" s="1"/>
  <c r="M707" i="1"/>
  <c r="N707" i="1"/>
  <c r="F706" i="1"/>
  <c r="E706" i="1"/>
  <c r="U706" i="1"/>
  <c r="W706" i="1" s="1"/>
  <c r="C688" i="1"/>
  <c r="P687" i="1"/>
  <c r="X686" i="1"/>
  <c r="B686" i="1" s="1"/>
  <c r="L705" i="1" l="1"/>
  <c r="O705" i="1" s="1"/>
  <c r="X687" i="1"/>
  <c r="B687" i="1" s="1"/>
  <c r="C689" i="1"/>
  <c r="P688" i="1"/>
  <c r="I709" i="1"/>
  <c r="H709" i="1"/>
  <c r="Q709" i="1"/>
  <c r="A710" i="1"/>
  <c r="E707" i="1"/>
  <c r="F707" i="1"/>
  <c r="U707" i="1"/>
  <c r="W707" i="1" s="1"/>
  <c r="Z709" i="1"/>
  <c r="R708" i="1"/>
  <c r="S708" i="1" s="1"/>
  <c r="AA709" i="1"/>
  <c r="Y708" i="1"/>
  <c r="D706" i="1"/>
  <c r="G706" i="1" s="1"/>
  <c r="J708" i="1"/>
  <c r="K708" i="1" s="1"/>
  <c r="M708" i="1"/>
  <c r="N708" i="1"/>
  <c r="L706" i="1" l="1"/>
  <c r="O706" i="1" s="1"/>
  <c r="R709" i="1"/>
  <c r="S709" i="1" s="1"/>
  <c r="Z710" i="1"/>
  <c r="Y709" i="1"/>
  <c r="AA710" i="1"/>
  <c r="N709" i="1"/>
  <c r="J709" i="1"/>
  <c r="K709" i="1" s="1"/>
  <c r="M709" i="1"/>
  <c r="X688" i="1"/>
  <c r="B688" i="1" s="1"/>
  <c r="E708" i="1"/>
  <c r="F708" i="1"/>
  <c r="U708" i="1"/>
  <c r="W708" i="1" s="1"/>
  <c r="C690" i="1"/>
  <c r="P689" i="1"/>
  <c r="I710" i="1"/>
  <c r="Q710" i="1"/>
  <c r="H710" i="1"/>
  <c r="A711" i="1"/>
  <c r="D707" i="1"/>
  <c r="G707" i="1" s="1"/>
  <c r="L707" i="1" l="1"/>
  <c r="O707" i="1" s="1"/>
  <c r="E709" i="1"/>
  <c r="F709" i="1"/>
  <c r="U709" i="1"/>
  <c r="W709" i="1" s="1"/>
  <c r="P690" i="1"/>
  <c r="C691" i="1"/>
  <c r="A712" i="1"/>
  <c r="Q711" i="1"/>
  <c r="H711" i="1"/>
  <c r="I711" i="1" s="1"/>
  <c r="D708" i="1"/>
  <c r="L708" i="1" s="1"/>
  <c r="O708" i="1" s="1"/>
  <c r="M710" i="1"/>
  <c r="N710" i="1"/>
  <c r="J710" i="1"/>
  <c r="K710" i="1" s="1"/>
  <c r="X689" i="1"/>
  <c r="B689" i="1" s="1"/>
  <c r="R710" i="1"/>
  <c r="AA711" i="1"/>
  <c r="Z711" i="1"/>
  <c r="U711" i="1"/>
  <c r="W711" i="1" s="1"/>
  <c r="G708" i="1" l="1"/>
  <c r="F710" i="1"/>
  <c r="E710" i="1"/>
  <c r="U710" i="1"/>
  <c r="W710" i="1" s="1"/>
  <c r="R711" i="1"/>
  <c r="S711" i="1" s="1"/>
  <c r="AA712" i="1"/>
  <c r="Z712" i="1"/>
  <c r="Y711" i="1"/>
  <c r="I712" i="1"/>
  <c r="A713" i="1"/>
  <c r="Q712" i="1"/>
  <c r="H712" i="1"/>
  <c r="J711" i="1"/>
  <c r="K711" i="1" s="1"/>
  <c r="P691" i="1"/>
  <c r="C692" i="1"/>
  <c r="X690" i="1"/>
  <c r="B690" i="1" s="1"/>
  <c r="D709" i="1"/>
  <c r="L709" i="1" s="1"/>
  <c r="O709" i="1" s="1"/>
  <c r="G709" i="1" l="1"/>
  <c r="F711" i="1"/>
  <c r="E711" i="1"/>
  <c r="X691" i="1"/>
  <c r="B691" i="1" s="1"/>
  <c r="I713" i="1"/>
  <c r="A714" i="1"/>
  <c r="Q713" i="1"/>
  <c r="H713" i="1"/>
  <c r="D710" i="1"/>
  <c r="G710" i="1" s="1"/>
  <c r="AA713" i="1"/>
  <c r="Y712" i="1"/>
  <c r="R712" i="1"/>
  <c r="S712" i="1" s="1"/>
  <c r="Z713" i="1"/>
  <c r="C693" i="1"/>
  <c r="P692" i="1"/>
  <c r="J712" i="1"/>
  <c r="K712" i="1" s="1"/>
  <c r="L710" i="1" l="1"/>
  <c r="M711" i="1" s="1"/>
  <c r="Z714" i="1"/>
  <c r="Y713" i="1"/>
  <c r="R713" i="1"/>
  <c r="S713" i="1" s="1"/>
  <c r="AA714" i="1"/>
  <c r="J713" i="1"/>
  <c r="K713" i="1" s="1"/>
  <c r="F712" i="1"/>
  <c r="E712" i="1"/>
  <c r="U712" i="1"/>
  <c r="W712" i="1" s="1"/>
  <c r="X692" i="1"/>
  <c r="B692" i="1" s="1"/>
  <c r="D711" i="1"/>
  <c r="L711" i="1" s="1"/>
  <c r="C694" i="1"/>
  <c r="P693" i="1"/>
  <c r="I714" i="1"/>
  <c r="Q714" i="1"/>
  <c r="A715" i="1"/>
  <c r="H714" i="1"/>
  <c r="O710" i="1" l="1"/>
  <c r="G711" i="1"/>
  <c r="AA715" i="1"/>
  <c r="Y714" i="1"/>
  <c r="R714" i="1"/>
  <c r="S714" i="1" s="1"/>
  <c r="Z715" i="1"/>
  <c r="F713" i="1"/>
  <c r="E713" i="1"/>
  <c r="U713" i="1"/>
  <c r="W713" i="1" s="1"/>
  <c r="D712" i="1"/>
  <c r="L712" i="1" s="1"/>
  <c r="I715" i="1"/>
  <c r="H715" i="1"/>
  <c r="Q715" i="1"/>
  <c r="A716" i="1"/>
  <c r="X693" i="1"/>
  <c r="B693" i="1" s="1"/>
  <c r="C695" i="1"/>
  <c r="P694" i="1"/>
  <c r="N711" i="1"/>
  <c r="N712" i="1" s="1"/>
  <c r="N713" i="1" s="1"/>
  <c r="N714" i="1" s="1"/>
  <c r="M712" i="1"/>
  <c r="M713" i="1" s="1"/>
  <c r="M714" i="1" s="1"/>
  <c r="J714" i="1"/>
  <c r="K714" i="1" s="1"/>
  <c r="O711" i="1" l="1"/>
  <c r="O712" i="1"/>
  <c r="I716" i="1"/>
  <c r="H716" i="1"/>
  <c r="Q716" i="1"/>
  <c r="A717" i="1"/>
  <c r="D713" i="1"/>
  <c r="L713" i="1" s="1"/>
  <c r="O713" i="1" s="1"/>
  <c r="Y715" i="1"/>
  <c r="Z716" i="1"/>
  <c r="R715" i="1"/>
  <c r="S715" i="1" s="1"/>
  <c r="AA716" i="1"/>
  <c r="M715" i="1"/>
  <c r="J715" i="1"/>
  <c r="K715" i="1" s="1"/>
  <c r="N715" i="1"/>
  <c r="X694" i="1"/>
  <c r="B694" i="1" s="1"/>
  <c r="P695" i="1"/>
  <c r="C696" i="1"/>
  <c r="G712" i="1"/>
  <c r="E714" i="1"/>
  <c r="F714" i="1"/>
  <c r="U714" i="1"/>
  <c r="W714" i="1" s="1"/>
  <c r="D714" i="1" l="1"/>
  <c r="G714" i="1" s="1"/>
  <c r="AA717" i="1"/>
  <c r="Y716" i="1"/>
  <c r="R716" i="1"/>
  <c r="S716" i="1" s="1"/>
  <c r="Z717" i="1"/>
  <c r="E715" i="1"/>
  <c r="F715" i="1"/>
  <c r="U715" i="1"/>
  <c r="W715" i="1" s="1"/>
  <c r="G713" i="1"/>
  <c r="I717" i="1"/>
  <c r="H717" i="1"/>
  <c r="Q717" i="1"/>
  <c r="A718" i="1"/>
  <c r="C697" i="1"/>
  <c r="P696" i="1"/>
  <c r="X695" i="1"/>
  <c r="B695" i="1" s="1"/>
  <c r="J716" i="1"/>
  <c r="K716" i="1" s="1"/>
  <c r="M716" i="1"/>
  <c r="N716" i="1"/>
  <c r="L714" i="1" l="1"/>
  <c r="O714" i="1" s="1"/>
  <c r="Y717" i="1"/>
  <c r="Z718" i="1"/>
  <c r="R717" i="1"/>
  <c r="S717" i="1" s="1"/>
  <c r="AA718" i="1"/>
  <c r="F716" i="1"/>
  <c r="E716" i="1"/>
  <c r="U716" i="1"/>
  <c r="W716" i="1" s="1"/>
  <c r="X696" i="1"/>
  <c r="B696" i="1" s="1"/>
  <c r="I718" i="1"/>
  <c r="Q718" i="1"/>
  <c r="H718" i="1"/>
  <c r="A719" i="1"/>
  <c r="M717" i="1"/>
  <c r="J717" i="1"/>
  <c r="K717" i="1" s="1"/>
  <c r="N717" i="1"/>
  <c r="P697" i="1"/>
  <c r="C698" i="1"/>
  <c r="D715" i="1"/>
  <c r="L715" i="1" s="1"/>
  <c r="O715" i="1" s="1"/>
  <c r="G715" i="1" l="1"/>
  <c r="I719" i="1"/>
  <c r="A720" i="1"/>
  <c r="Q719" i="1"/>
  <c r="H719" i="1"/>
  <c r="N718" i="1"/>
  <c r="J718" i="1"/>
  <c r="K718" i="1" s="1"/>
  <c r="M718" i="1"/>
  <c r="E717" i="1"/>
  <c r="F717" i="1"/>
  <c r="U717" i="1"/>
  <c r="W717" i="1" s="1"/>
  <c r="D716" i="1"/>
  <c r="G716" i="1" s="1"/>
  <c r="C699" i="1"/>
  <c r="P698" i="1"/>
  <c r="X697" i="1"/>
  <c r="B697" i="1" s="1"/>
  <c r="Y718" i="1"/>
  <c r="AA719" i="1"/>
  <c r="R718" i="1"/>
  <c r="S718" i="1" s="1"/>
  <c r="Z719" i="1"/>
  <c r="E718" i="1" l="1"/>
  <c r="F718" i="1"/>
  <c r="U718" i="1"/>
  <c r="W718" i="1" s="1"/>
  <c r="L716" i="1"/>
  <c r="O716" i="1" s="1"/>
  <c r="D717" i="1"/>
  <c r="G717" i="1" s="1"/>
  <c r="P699" i="1"/>
  <c r="C700" i="1"/>
  <c r="AA720" i="1"/>
  <c r="Z720" i="1"/>
  <c r="R719" i="1"/>
  <c r="S719" i="1" s="1"/>
  <c r="Y719" i="1"/>
  <c r="I720" i="1"/>
  <c r="A721" i="1"/>
  <c r="Q720" i="1"/>
  <c r="H720" i="1"/>
  <c r="X698" i="1"/>
  <c r="B698" i="1" s="1"/>
  <c r="J719" i="1"/>
  <c r="K719" i="1" s="1"/>
  <c r="N719" i="1"/>
  <c r="M719" i="1"/>
  <c r="L717" i="1" l="1"/>
  <c r="O717" i="1" s="1"/>
  <c r="I721" i="1"/>
  <c r="A722" i="1"/>
  <c r="Q721" i="1"/>
  <c r="H721" i="1"/>
  <c r="M720" i="1"/>
  <c r="J720" i="1"/>
  <c r="K720" i="1" s="1"/>
  <c r="N720" i="1"/>
  <c r="F719" i="1"/>
  <c r="E719" i="1"/>
  <c r="U719" i="1"/>
  <c r="W719" i="1" s="1"/>
  <c r="X699" i="1"/>
  <c r="B699" i="1" s="1"/>
  <c r="AA721" i="1"/>
  <c r="Y720" i="1"/>
  <c r="R720" i="1"/>
  <c r="S720" i="1" s="1"/>
  <c r="Z721" i="1"/>
  <c r="C701" i="1"/>
  <c r="P700" i="1"/>
  <c r="D718" i="1"/>
  <c r="L718" i="1" s="1"/>
  <c r="O718" i="1" s="1"/>
  <c r="G718" i="1" l="1"/>
  <c r="AA722" i="1"/>
  <c r="Y721" i="1"/>
  <c r="R721" i="1"/>
  <c r="S721" i="1" s="1"/>
  <c r="Z722" i="1"/>
  <c r="E720" i="1"/>
  <c r="F720" i="1"/>
  <c r="U720" i="1"/>
  <c r="W720" i="1" s="1"/>
  <c r="X700" i="1"/>
  <c r="B700" i="1" s="1"/>
  <c r="C702" i="1"/>
  <c r="P701" i="1"/>
  <c r="I722" i="1"/>
  <c r="Q722" i="1"/>
  <c r="A723" i="1"/>
  <c r="H722" i="1"/>
  <c r="D719" i="1"/>
  <c r="G719" i="1" s="1"/>
  <c r="J721" i="1"/>
  <c r="K721" i="1" s="1"/>
  <c r="M721" i="1"/>
  <c r="N721" i="1"/>
  <c r="L719" i="1" l="1"/>
  <c r="O719" i="1" s="1"/>
  <c r="I723" i="1"/>
  <c r="H723" i="1"/>
  <c r="Q723" i="1"/>
  <c r="A724" i="1"/>
  <c r="N722" i="1"/>
  <c r="M722" i="1"/>
  <c r="J722" i="1"/>
  <c r="K722" i="1" s="1"/>
  <c r="Z723" i="1"/>
  <c r="Y722" i="1"/>
  <c r="R722" i="1"/>
  <c r="S722" i="1" s="1"/>
  <c r="AA723" i="1"/>
  <c r="D720" i="1"/>
  <c r="G720" i="1" s="1"/>
  <c r="X701" i="1"/>
  <c r="B701" i="1" s="1"/>
  <c r="F721" i="1"/>
  <c r="E721" i="1"/>
  <c r="U721" i="1"/>
  <c r="W721" i="1" s="1"/>
  <c r="C703" i="1"/>
  <c r="P702" i="1"/>
  <c r="L720" i="1" l="1"/>
  <c r="O720" i="1" s="1"/>
  <c r="X702" i="1"/>
  <c r="B702" i="1" s="1"/>
  <c r="C704" i="1"/>
  <c r="P703" i="1"/>
  <c r="D721" i="1"/>
  <c r="G721" i="1" s="1"/>
  <c r="F722" i="1"/>
  <c r="E722" i="1"/>
  <c r="U722" i="1"/>
  <c r="W722" i="1" s="1"/>
  <c r="I724" i="1"/>
  <c r="H724" i="1"/>
  <c r="Q724" i="1"/>
  <c r="A725" i="1"/>
  <c r="AA724" i="1"/>
  <c r="Y723" i="1"/>
  <c r="R723" i="1"/>
  <c r="S723" i="1" s="1"/>
  <c r="Z724" i="1"/>
  <c r="J723" i="1"/>
  <c r="K723" i="1" s="1"/>
  <c r="N723" i="1"/>
  <c r="M723" i="1"/>
  <c r="I725" i="1" l="1"/>
  <c r="H725" i="1"/>
  <c r="Q725" i="1"/>
  <c r="A726" i="1"/>
  <c r="L721" i="1"/>
  <c r="O721" i="1" s="1"/>
  <c r="Z725" i="1"/>
  <c r="Y724" i="1"/>
  <c r="R724" i="1"/>
  <c r="S724" i="1" s="1"/>
  <c r="AA725" i="1"/>
  <c r="P704" i="1"/>
  <c r="C705" i="1"/>
  <c r="E723" i="1"/>
  <c r="F723" i="1"/>
  <c r="U723" i="1"/>
  <c r="W723" i="1" s="1"/>
  <c r="X703" i="1"/>
  <c r="B703" i="1" s="1"/>
  <c r="J724" i="1"/>
  <c r="K724" i="1" s="1"/>
  <c r="M724" i="1"/>
  <c r="N724" i="1"/>
  <c r="D722" i="1"/>
  <c r="L722" i="1" s="1"/>
  <c r="O722" i="1" s="1"/>
  <c r="G722" i="1" l="1"/>
  <c r="D723" i="1"/>
  <c r="L723" i="1" s="1"/>
  <c r="O723" i="1" s="1"/>
  <c r="F724" i="1"/>
  <c r="E724" i="1"/>
  <c r="U724" i="1"/>
  <c r="W724" i="1" s="1"/>
  <c r="C706" i="1"/>
  <c r="P705" i="1"/>
  <c r="I726" i="1"/>
  <c r="Q726" i="1"/>
  <c r="H726" i="1"/>
  <c r="A727" i="1"/>
  <c r="X704" i="1"/>
  <c r="B704" i="1" s="1"/>
  <c r="AA726" i="1"/>
  <c r="Y725" i="1"/>
  <c r="R725" i="1"/>
  <c r="S725" i="1" s="1"/>
  <c r="Z726" i="1"/>
  <c r="M725" i="1"/>
  <c r="J725" i="1"/>
  <c r="K725" i="1" s="1"/>
  <c r="N725" i="1"/>
  <c r="G723" i="1" l="1"/>
  <c r="P706" i="1"/>
  <c r="C707" i="1"/>
  <c r="F725" i="1"/>
  <c r="E725" i="1"/>
  <c r="U725" i="1"/>
  <c r="W725" i="1" s="1"/>
  <c r="D724" i="1"/>
  <c r="G724" i="1" s="1"/>
  <c r="I727" i="1"/>
  <c r="A728" i="1"/>
  <c r="Q727" i="1"/>
  <c r="H727" i="1"/>
  <c r="Z727" i="1"/>
  <c r="Y726" i="1"/>
  <c r="R726" i="1"/>
  <c r="S726" i="1" s="1"/>
  <c r="AA727" i="1"/>
  <c r="M726" i="1"/>
  <c r="N726" i="1"/>
  <c r="J726" i="1"/>
  <c r="K726" i="1" s="1"/>
  <c r="X705" i="1"/>
  <c r="B705" i="1" s="1"/>
  <c r="L724" i="1" l="1"/>
  <c r="O724" i="1" s="1"/>
  <c r="D725" i="1"/>
  <c r="L725" i="1" s="1"/>
  <c r="O725" i="1" s="1"/>
  <c r="F726" i="1"/>
  <c r="E726" i="1"/>
  <c r="U726" i="1"/>
  <c r="W726" i="1" s="1"/>
  <c r="Y727" i="1"/>
  <c r="AA728" i="1"/>
  <c r="R727" i="1"/>
  <c r="S727" i="1" s="1"/>
  <c r="Z728" i="1"/>
  <c r="I728" i="1"/>
  <c r="A729" i="1"/>
  <c r="Q728" i="1"/>
  <c r="H728" i="1"/>
  <c r="P707" i="1"/>
  <c r="C708" i="1"/>
  <c r="N727" i="1"/>
  <c r="J727" i="1"/>
  <c r="K727" i="1" s="1"/>
  <c r="M727" i="1"/>
  <c r="X706" i="1"/>
  <c r="B706" i="1" s="1"/>
  <c r="X707" i="1" l="1"/>
  <c r="B707" i="1" s="1"/>
  <c r="Z729" i="1"/>
  <c r="Y728" i="1"/>
  <c r="R728" i="1"/>
  <c r="S728" i="1" s="1"/>
  <c r="AA729" i="1"/>
  <c r="I729" i="1"/>
  <c r="A730" i="1"/>
  <c r="Q729" i="1"/>
  <c r="H729" i="1"/>
  <c r="D726" i="1"/>
  <c r="L726" i="1" s="1"/>
  <c r="O726" i="1" s="1"/>
  <c r="J728" i="1"/>
  <c r="K728" i="1" s="1"/>
  <c r="N728" i="1"/>
  <c r="M728" i="1"/>
  <c r="G725" i="1"/>
  <c r="E727" i="1"/>
  <c r="F727" i="1"/>
  <c r="U727" i="1"/>
  <c r="W727" i="1" s="1"/>
  <c r="P708" i="1"/>
  <c r="C709" i="1"/>
  <c r="G726" i="1" l="1"/>
  <c r="P709" i="1"/>
  <c r="C710" i="1"/>
  <c r="N729" i="1"/>
  <c r="J729" i="1"/>
  <c r="K729" i="1" s="1"/>
  <c r="M729" i="1"/>
  <c r="D727" i="1"/>
  <c r="G727" i="1" s="1"/>
  <c r="E728" i="1"/>
  <c r="F728" i="1"/>
  <c r="U728" i="1"/>
  <c r="W728" i="1" s="1"/>
  <c r="X708" i="1"/>
  <c r="B708" i="1" s="1"/>
  <c r="AA730" i="1"/>
  <c r="Y729" i="1"/>
  <c r="R729" i="1"/>
  <c r="S729" i="1" s="1"/>
  <c r="Z730" i="1"/>
  <c r="I730" i="1"/>
  <c r="Q730" i="1"/>
  <c r="A731" i="1"/>
  <c r="H730" i="1"/>
  <c r="L727" i="1" l="1"/>
  <c r="O727" i="1" s="1"/>
  <c r="Z731" i="1"/>
  <c r="Y730" i="1"/>
  <c r="R730" i="1"/>
  <c r="S730" i="1" s="1"/>
  <c r="AA731" i="1"/>
  <c r="I731" i="1"/>
  <c r="H731" i="1"/>
  <c r="Q731" i="1"/>
  <c r="A732" i="1"/>
  <c r="F729" i="1"/>
  <c r="E729" i="1"/>
  <c r="U729" i="1"/>
  <c r="W729" i="1" s="1"/>
  <c r="J730" i="1"/>
  <c r="K730" i="1" s="1"/>
  <c r="M730" i="1"/>
  <c r="N730" i="1"/>
  <c r="P710" i="1"/>
  <c r="D728" i="1"/>
  <c r="G728" i="1" s="1"/>
  <c r="X709" i="1"/>
  <c r="B709" i="1" s="1"/>
  <c r="J731" i="1" l="1"/>
  <c r="K731" i="1" s="1"/>
  <c r="N731" i="1"/>
  <c r="M731" i="1"/>
  <c r="L728" i="1"/>
  <c r="O728" i="1" s="1"/>
  <c r="X710" i="1"/>
  <c r="S710" i="1"/>
  <c r="I732" i="1"/>
  <c r="H732" i="1"/>
  <c r="Q732" i="1"/>
  <c r="A733" i="1"/>
  <c r="F730" i="1"/>
  <c r="E730" i="1"/>
  <c r="U730" i="1"/>
  <c r="W730" i="1" s="1"/>
  <c r="D729" i="1"/>
  <c r="L729" i="1" s="1"/>
  <c r="O729" i="1" s="1"/>
  <c r="AA732" i="1"/>
  <c r="Y731" i="1"/>
  <c r="R731" i="1"/>
  <c r="S731" i="1" s="1"/>
  <c r="Z732" i="1"/>
  <c r="B710" i="1" l="1"/>
  <c r="G729" i="1"/>
  <c r="Y710" i="1"/>
  <c r="C711" i="1"/>
  <c r="D730" i="1"/>
  <c r="L730" i="1" s="1"/>
  <c r="O730" i="1" s="1"/>
  <c r="M732" i="1"/>
  <c r="J732" i="1"/>
  <c r="K732" i="1" s="1"/>
  <c r="N732" i="1"/>
  <c r="I733" i="1"/>
  <c r="H733" i="1"/>
  <c r="Q733" i="1"/>
  <c r="A734" i="1"/>
  <c r="Y732" i="1"/>
  <c r="Z733" i="1"/>
  <c r="R732" i="1"/>
  <c r="S732" i="1" s="1"/>
  <c r="AA733" i="1"/>
  <c r="F731" i="1"/>
  <c r="E731" i="1"/>
  <c r="U731" i="1"/>
  <c r="W731" i="1" s="1"/>
  <c r="E732" i="1" l="1"/>
  <c r="F732" i="1"/>
  <c r="U732" i="1"/>
  <c r="W732" i="1" s="1"/>
  <c r="I734" i="1"/>
  <c r="Q734" i="1"/>
  <c r="H734" i="1"/>
  <c r="A735" i="1"/>
  <c r="G730" i="1"/>
  <c r="D731" i="1"/>
  <c r="G731" i="1" s="1"/>
  <c r="AA734" i="1"/>
  <c r="Y733" i="1"/>
  <c r="R733" i="1"/>
  <c r="S733" i="1" s="1"/>
  <c r="Z734" i="1"/>
  <c r="C712" i="1"/>
  <c r="P711" i="1"/>
  <c r="N733" i="1"/>
  <c r="M733" i="1"/>
  <c r="J733" i="1"/>
  <c r="K733" i="1" s="1"/>
  <c r="F733" i="1" l="1"/>
  <c r="E733" i="1"/>
  <c r="U733" i="1"/>
  <c r="W733" i="1" s="1"/>
  <c r="I735" i="1"/>
  <c r="A736" i="1"/>
  <c r="Q735" i="1"/>
  <c r="H735" i="1"/>
  <c r="Z735" i="1"/>
  <c r="Y734" i="1"/>
  <c r="R734" i="1"/>
  <c r="S734" i="1" s="1"/>
  <c r="AA735" i="1"/>
  <c r="J734" i="1"/>
  <c r="K734" i="1" s="1"/>
  <c r="N734" i="1"/>
  <c r="M734" i="1"/>
  <c r="X711" i="1"/>
  <c r="B711" i="1" s="1"/>
  <c r="L731" i="1"/>
  <c r="O731" i="1" s="1"/>
  <c r="P712" i="1"/>
  <c r="C713" i="1"/>
  <c r="D732" i="1"/>
  <c r="G732" i="1" s="1"/>
  <c r="E734" i="1" l="1"/>
  <c r="F734" i="1"/>
  <c r="U734" i="1"/>
  <c r="W734" i="1" s="1"/>
  <c r="L732" i="1"/>
  <c r="O732" i="1" s="1"/>
  <c r="P713" i="1"/>
  <c r="C714" i="1"/>
  <c r="AA736" i="1"/>
  <c r="Y735" i="1"/>
  <c r="R735" i="1"/>
  <c r="S735" i="1" s="1"/>
  <c r="Z736" i="1"/>
  <c r="I736" i="1"/>
  <c r="A737" i="1"/>
  <c r="Q736" i="1"/>
  <c r="H736" i="1"/>
  <c r="N735" i="1"/>
  <c r="J735" i="1"/>
  <c r="K735" i="1" s="1"/>
  <c r="M735" i="1"/>
  <c r="X712" i="1"/>
  <c r="B712" i="1" s="1"/>
  <c r="D733" i="1"/>
  <c r="L733" i="1" s="1"/>
  <c r="O733" i="1" s="1"/>
  <c r="X713" i="1" l="1"/>
  <c r="B713" i="1" s="1"/>
  <c r="M736" i="1"/>
  <c r="N736" i="1"/>
  <c r="J736" i="1"/>
  <c r="K736" i="1" s="1"/>
  <c r="G733" i="1"/>
  <c r="Z737" i="1"/>
  <c r="Y736" i="1"/>
  <c r="R736" i="1"/>
  <c r="S736" i="1" s="1"/>
  <c r="AA737" i="1"/>
  <c r="P714" i="1"/>
  <c r="C715" i="1"/>
  <c r="I737" i="1"/>
  <c r="A738" i="1"/>
  <c r="Q737" i="1"/>
  <c r="H737" i="1"/>
  <c r="E735" i="1"/>
  <c r="F735" i="1"/>
  <c r="U735" i="1"/>
  <c r="W735" i="1" s="1"/>
  <c r="D734" i="1"/>
  <c r="L734" i="1" s="1"/>
  <c r="O734" i="1" s="1"/>
  <c r="G734" i="1" l="1"/>
  <c r="Z738" i="1"/>
  <c r="AA738" i="1"/>
  <c r="R737" i="1"/>
  <c r="S737" i="1" s="1"/>
  <c r="Y737" i="1"/>
  <c r="I738" i="1"/>
  <c r="Q738" i="1"/>
  <c r="A739" i="1"/>
  <c r="H738" i="1"/>
  <c r="C716" i="1"/>
  <c r="P715" i="1"/>
  <c r="F736" i="1"/>
  <c r="E736" i="1"/>
  <c r="U736" i="1"/>
  <c r="W736" i="1" s="1"/>
  <c r="X714" i="1"/>
  <c r="B714" i="1" s="1"/>
  <c r="J737" i="1"/>
  <c r="K737" i="1" s="1"/>
  <c r="M737" i="1"/>
  <c r="N737" i="1"/>
  <c r="D735" i="1"/>
  <c r="G735" i="1" s="1"/>
  <c r="I739" i="1" l="1"/>
  <c r="H739" i="1"/>
  <c r="Q739" i="1"/>
  <c r="A740" i="1"/>
  <c r="AA739" i="1"/>
  <c r="Z739" i="1"/>
  <c r="R738" i="1"/>
  <c r="S738" i="1" s="1"/>
  <c r="Y738" i="1"/>
  <c r="N738" i="1"/>
  <c r="J738" i="1"/>
  <c r="K738" i="1" s="1"/>
  <c r="M738" i="1"/>
  <c r="L735" i="1"/>
  <c r="O735" i="1" s="1"/>
  <c r="D736" i="1"/>
  <c r="L736" i="1" s="1"/>
  <c r="O736" i="1" s="1"/>
  <c r="X715" i="1"/>
  <c r="B715" i="1" s="1"/>
  <c r="P716" i="1"/>
  <c r="C717" i="1"/>
  <c r="F737" i="1"/>
  <c r="E737" i="1"/>
  <c r="U737" i="1"/>
  <c r="W737" i="1" s="1"/>
  <c r="D737" i="1" l="1"/>
  <c r="G737" i="1" s="1"/>
  <c r="I740" i="1"/>
  <c r="H740" i="1"/>
  <c r="A741" i="1"/>
  <c r="Q740" i="1"/>
  <c r="G736" i="1"/>
  <c r="AA740" i="1"/>
  <c r="Y739" i="1"/>
  <c r="R739" i="1"/>
  <c r="S739" i="1" s="1"/>
  <c r="Z740" i="1"/>
  <c r="E738" i="1"/>
  <c r="F738" i="1"/>
  <c r="U738" i="1"/>
  <c r="W738" i="1" s="1"/>
  <c r="C718" i="1"/>
  <c r="P717" i="1"/>
  <c r="X716" i="1"/>
  <c r="B716" i="1" s="1"/>
  <c r="N739" i="1"/>
  <c r="J739" i="1"/>
  <c r="K739" i="1" s="1"/>
  <c r="M739" i="1"/>
  <c r="L737" i="1" l="1"/>
  <c r="O737" i="1" s="1"/>
  <c r="R740" i="1"/>
  <c r="U741" i="1"/>
  <c r="W741" i="1" s="1"/>
  <c r="AA741" i="1"/>
  <c r="Z741" i="1"/>
  <c r="Q741" i="1"/>
  <c r="H741" i="1"/>
  <c r="I741" i="1" s="1"/>
  <c r="A742" i="1"/>
  <c r="E739" i="1"/>
  <c r="F739" i="1"/>
  <c r="U739" i="1"/>
  <c r="W739" i="1" s="1"/>
  <c r="J740" i="1"/>
  <c r="K740" i="1" s="1"/>
  <c r="N740" i="1"/>
  <c r="M740" i="1"/>
  <c r="X717" i="1"/>
  <c r="B717" i="1" s="1"/>
  <c r="D738" i="1"/>
  <c r="G738" i="1" s="1"/>
  <c r="C719" i="1"/>
  <c r="P718" i="1"/>
  <c r="L738" i="1" l="1"/>
  <c r="O738" i="1" s="1"/>
  <c r="J741" i="1"/>
  <c r="K741" i="1" s="1"/>
  <c r="R741" i="1"/>
  <c r="S741" i="1" s="1"/>
  <c r="Y741" i="1"/>
  <c r="Z742" i="1"/>
  <c r="AA742" i="1"/>
  <c r="C720" i="1"/>
  <c r="P719" i="1"/>
  <c r="E740" i="1"/>
  <c r="F740" i="1"/>
  <c r="U740" i="1"/>
  <c r="W740" i="1" s="1"/>
  <c r="D739" i="1"/>
  <c r="G739" i="1" s="1"/>
  <c r="X718" i="1"/>
  <c r="B718" i="1" s="1"/>
  <c r="I742" i="1"/>
  <c r="H742" i="1"/>
  <c r="Q742" i="1"/>
  <c r="A743" i="1"/>
  <c r="Y742" i="1" l="1"/>
  <c r="R742" i="1"/>
  <c r="S742" i="1" s="1"/>
  <c r="AA743" i="1"/>
  <c r="Z743" i="1"/>
  <c r="L739" i="1"/>
  <c r="O739" i="1" s="1"/>
  <c r="C721" i="1"/>
  <c r="P720" i="1"/>
  <c r="I743" i="1"/>
  <c r="Q743" i="1"/>
  <c r="A744" i="1"/>
  <c r="H743" i="1"/>
  <c r="J742" i="1"/>
  <c r="K742" i="1" s="1"/>
  <c r="D740" i="1"/>
  <c r="G740" i="1" s="1"/>
  <c r="X719" i="1"/>
  <c r="B719" i="1" s="1"/>
  <c r="E741" i="1"/>
  <c r="F741" i="1"/>
  <c r="L740" i="1" l="1"/>
  <c r="O740" i="1" s="1"/>
  <c r="X720" i="1"/>
  <c r="B720" i="1" s="1"/>
  <c r="P721" i="1"/>
  <c r="C722" i="1"/>
  <c r="E742" i="1"/>
  <c r="F742" i="1"/>
  <c r="U742" i="1"/>
  <c r="W742" i="1" s="1"/>
  <c r="I744" i="1"/>
  <c r="Q744" i="1"/>
  <c r="A745" i="1"/>
  <c r="H744" i="1"/>
  <c r="D741" i="1"/>
  <c r="L741" i="1" s="1"/>
  <c r="R743" i="1"/>
  <c r="S743" i="1" s="1"/>
  <c r="Y743" i="1"/>
  <c r="Z744" i="1"/>
  <c r="AA744" i="1"/>
  <c r="J743" i="1"/>
  <c r="K743" i="1" s="1"/>
  <c r="M741" i="1" l="1"/>
  <c r="M742" i="1" s="1"/>
  <c r="M743" i="1" s="1"/>
  <c r="M744" i="1" s="1"/>
  <c r="J744" i="1"/>
  <c r="K744" i="1" s="1"/>
  <c r="G741" i="1"/>
  <c r="F743" i="1"/>
  <c r="E743" i="1"/>
  <c r="U743" i="1"/>
  <c r="W743" i="1" s="1"/>
  <c r="D742" i="1"/>
  <c r="L742" i="1" s="1"/>
  <c r="C723" i="1"/>
  <c r="P722" i="1"/>
  <c r="X721" i="1"/>
  <c r="B721" i="1" s="1"/>
  <c r="I745" i="1"/>
  <c r="Q745" i="1"/>
  <c r="A746" i="1"/>
  <c r="H745" i="1"/>
  <c r="R744" i="1"/>
  <c r="S744" i="1" s="1"/>
  <c r="Z745" i="1"/>
  <c r="AA745" i="1"/>
  <c r="Y744" i="1"/>
  <c r="N741" i="1" l="1"/>
  <c r="N742" i="1" s="1"/>
  <c r="N743" i="1" s="1"/>
  <c r="N744" i="1" s="1"/>
  <c r="N745" i="1" s="1"/>
  <c r="P723" i="1"/>
  <c r="C724" i="1"/>
  <c r="G742" i="1"/>
  <c r="X722" i="1"/>
  <c r="B722" i="1" s="1"/>
  <c r="I746" i="1"/>
  <c r="Q746" i="1"/>
  <c r="A747" i="1"/>
  <c r="H746" i="1"/>
  <c r="F744" i="1"/>
  <c r="E744" i="1"/>
  <c r="U744" i="1"/>
  <c r="W744" i="1" s="1"/>
  <c r="D743" i="1"/>
  <c r="L743" i="1" s="1"/>
  <c r="R745" i="1"/>
  <c r="S745" i="1" s="1"/>
  <c r="AA746" i="1"/>
  <c r="Z746" i="1"/>
  <c r="Y745" i="1"/>
  <c r="J745" i="1"/>
  <c r="K745" i="1" s="1"/>
  <c r="M745" i="1"/>
  <c r="O742" i="1" l="1"/>
  <c r="O741" i="1"/>
  <c r="O743" i="1"/>
  <c r="G743" i="1"/>
  <c r="I747" i="1"/>
  <c r="Q747" i="1"/>
  <c r="H747" i="1"/>
  <c r="A748" i="1"/>
  <c r="J746" i="1"/>
  <c r="K746" i="1" s="1"/>
  <c r="M746" i="1"/>
  <c r="N746" i="1"/>
  <c r="R746" i="1"/>
  <c r="S746" i="1" s="1"/>
  <c r="Z747" i="1"/>
  <c r="Y746" i="1"/>
  <c r="AA747" i="1"/>
  <c r="F745" i="1"/>
  <c r="E745" i="1"/>
  <c r="U745" i="1"/>
  <c r="W745" i="1" s="1"/>
  <c r="D744" i="1"/>
  <c r="L744" i="1" s="1"/>
  <c r="O744" i="1" s="1"/>
  <c r="C725" i="1"/>
  <c r="P724" i="1"/>
  <c r="X723" i="1"/>
  <c r="B723" i="1" s="1"/>
  <c r="G744" i="1" l="1"/>
  <c r="D745" i="1"/>
  <c r="G745" i="1" s="1"/>
  <c r="X724" i="1"/>
  <c r="B724" i="1" s="1"/>
  <c r="I748" i="1"/>
  <c r="Q748" i="1"/>
  <c r="H748" i="1"/>
  <c r="A749" i="1"/>
  <c r="R747" i="1"/>
  <c r="S747" i="1" s="1"/>
  <c r="Z748" i="1"/>
  <c r="AA748" i="1"/>
  <c r="Y747" i="1"/>
  <c r="E746" i="1"/>
  <c r="F746" i="1"/>
  <c r="U746" i="1"/>
  <c r="W746" i="1" s="1"/>
  <c r="C726" i="1"/>
  <c r="P725" i="1"/>
  <c r="N747" i="1"/>
  <c r="J747" i="1"/>
  <c r="K747" i="1" s="1"/>
  <c r="M747" i="1"/>
  <c r="R748" i="1" l="1"/>
  <c r="S748" i="1" s="1"/>
  <c r="AA749" i="1"/>
  <c r="Z749" i="1"/>
  <c r="Y748" i="1"/>
  <c r="D746" i="1"/>
  <c r="G746" i="1" s="1"/>
  <c r="M748" i="1"/>
  <c r="J748" i="1"/>
  <c r="K748" i="1" s="1"/>
  <c r="N748" i="1"/>
  <c r="X725" i="1"/>
  <c r="B725" i="1" s="1"/>
  <c r="E747" i="1"/>
  <c r="F747" i="1"/>
  <c r="U747" i="1"/>
  <c r="W747" i="1" s="1"/>
  <c r="P726" i="1"/>
  <c r="C727" i="1"/>
  <c r="L745" i="1"/>
  <c r="O745" i="1" s="1"/>
  <c r="I749" i="1"/>
  <c r="Q749" i="1"/>
  <c r="H749" i="1"/>
  <c r="A750" i="1"/>
  <c r="L746" i="1" l="1"/>
  <c r="O746" i="1" s="1"/>
  <c r="R749" i="1"/>
  <c r="S749" i="1" s="1"/>
  <c r="Z750" i="1"/>
  <c r="Y749" i="1"/>
  <c r="AA750" i="1"/>
  <c r="I750" i="1"/>
  <c r="Q750" i="1"/>
  <c r="H750" i="1"/>
  <c r="A751" i="1"/>
  <c r="F748" i="1"/>
  <c r="E748" i="1"/>
  <c r="U748" i="1"/>
  <c r="W748" i="1" s="1"/>
  <c r="D747" i="1"/>
  <c r="G747" i="1" s="1"/>
  <c r="M749" i="1"/>
  <c r="N749" i="1"/>
  <c r="J749" i="1"/>
  <c r="K749" i="1" s="1"/>
  <c r="C728" i="1"/>
  <c r="P727" i="1"/>
  <c r="X726" i="1"/>
  <c r="B726" i="1" s="1"/>
  <c r="R750" i="1" l="1"/>
  <c r="S750" i="1" s="1"/>
  <c r="AA751" i="1"/>
  <c r="Z751" i="1"/>
  <c r="Y750" i="1"/>
  <c r="L747" i="1"/>
  <c r="O747" i="1" s="1"/>
  <c r="D748" i="1"/>
  <c r="L748" i="1" s="1"/>
  <c r="O748" i="1" s="1"/>
  <c r="J750" i="1"/>
  <c r="K750" i="1" s="1"/>
  <c r="M750" i="1"/>
  <c r="N750" i="1"/>
  <c r="X727" i="1"/>
  <c r="B727" i="1" s="1"/>
  <c r="C729" i="1"/>
  <c r="P728" i="1"/>
  <c r="F749" i="1"/>
  <c r="E749" i="1"/>
  <c r="U749" i="1"/>
  <c r="W749" i="1" s="1"/>
  <c r="I751" i="1"/>
  <c r="Q751" i="1"/>
  <c r="A752" i="1"/>
  <c r="H751" i="1"/>
  <c r="G748" i="1" l="1"/>
  <c r="I752" i="1"/>
  <c r="Q752" i="1"/>
  <c r="A753" i="1"/>
  <c r="H752" i="1"/>
  <c r="C730" i="1"/>
  <c r="P729" i="1"/>
  <c r="J751" i="1"/>
  <c r="K751" i="1" s="1"/>
  <c r="N751" i="1"/>
  <c r="M751" i="1"/>
  <c r="F750" i="1"/>
  <c r="E750" i="1"/>
  <c r="U750" i="1"/>
  <c r="W750" i="1" s="1"/>
  <c r="X728" i="1"/>
  <c r="B728" i="1" s="1"/>
  <c r="R751" i="1"/>
  <c r="S751" i="1" s="1"/>
  <c r="Z752" i="1"/>
  <c r="AA752" i="1"/>
  <c r="Y751" i="1"/>
  <c r="D749" i="1"/>
  <c r="G749" i="1" s="1"/>
  <c r="E751" i="1" l="1"/>
  <c r="F751" i="1"/>
  <c r="U751" i="1"/>
  <c r="W751" i="1" s="1"/>
  <c r="L749" i="1"/>
  <c r="O749" i="1" s="1"/>
  <c r="X729" i="1"/>
  <c r="B729" i="1" s="1"/>
  <c r="C731" i="1"/>
  <c r="P730" i="1"/>
  <c r="R752" i="1"/>
  <c r="S752" i="1" s="1"/>
  <c r="AA753" i="1"/>
  <c r="Z753" i="1"/>
  <c r="Y752" i="1"/>
  <c r="D750" i="1"/>
  <c r="G750" i="1" s="1"/>
  <c r="I753" i="1"/>
  <c r="Q753" i="1"/>
  <c r="A754" i="1"/>
  <c r="H753" i="1"/>
  <c r="N752" i="1"/>
  <c r="M752" i="1"/>
  <c r="J752" i="1"/>
  <c r="K752" i="1" s="1"/>
  <c r="X730" i="1" l="1"/>
  <c r="B730" i="1" s="1"/>
  <c r="F752" i="1"/>
  <c r="E752" i="1"/>
  <c r="U752" i="1"/>
  <c r="W752" i="1" s="1"/>
  <c r="L750" i="1"/>
  <c r="O750" i="1" s="1"/>
  <c r="P731" i="1"/>
  <c r="C732" i="1"/>
  <c r="I754" i="1"/>
  <c r="Q754" i="1"/>
  <c r="A755" i="1"/>
  <c r="H754" i="1"/>
  <c r="R753" i="1"/>
  <c r="S753" i="1" s="1"/>
  <c r="Z754" i="1"/>
  <c r="Y753" i="1"/>
  <c r="AA754" i="1"/>
  <c r="J753" i="1"/>
  <c r="K753" i="1" s="1"/>
  <c r="M753" i="1"/>
  <c r="N753" i="1"/>
  <c r="D751" i="1"/>
  <c r="L751" i="1" s="1"/>
  <c r="O751" i="1" s="1"/>
  <c r="G751" i="1" l="1"/>
  <c r="P732" i="1"/>
  <c r="C733" i="1"/>
  <c r="D752" i="1"/>
  <c r="L752" i="1" s="1"/>
  <c r="O752" i="1" s="1"/>
  <c r="X731" i="1"/>
  <c r="B731" i="1" s="1"/>
  <c r="I755" i="1"/>
  <c r="Q755" i="1"/>
  <c r="H755" i="1"/>
  <c r="A756" i="1"/>
  <c r="R754" i="1"/>
  <c r="S754" i="1" s="1"/>
  <c r="AA755" i="1"/>
  <c r="Z755" i="1"/>
  <c r="Y754" i="1"/>
  <c r="E753" i="1"/>
  <c r="F753" i="1"/>
  <c r="U753" i="1"/>
  <c r="W753" i="1" s="1"/>
  <c r="M754" i="1"/>
  <c r="J754" i="1"/>
  <c r="K754" i="1" s="1"/>
  <c r="N754" i="1"/>
  <c r="G752" i="1" l="1"/>
  <c r="E754" i="1"/>
  <c r="F754" i="1"/>
  <c r="U754" i="1"/>
  <c r="W754" i="1" s="1"/>
  <c r="J755" i="1"/>
  <c r="K755" i="1" s="1"/>
  <c r="M755" i="1"/>
  <c r="N755" i="1"/>
  <c r="I756" i="1"/>
  <c r="Q756" i="1"/>
  <c r="H756" i="1"/>
  <c r="A757" i="1"/>
  <c r="C734" i="1"/>
  <c r="P733" i="1"/>
  <c r="D753" i="1"/>
  <c r="G753" i="1" s="1"/>
  <c r="R755" i="1"/>
  <c r="S755" i="1" s="1"/>
  <c r="Z756" i="1"/>
  <c r="Y755" i="1"/>
  <c r="AA756" i="1"/>
  <c r="X732" i="1"/>
  <c r="B732" i="1" s="1"/>
  <c r="R756" i="1" l="1"/>
  <c r="S756" i="1" s="1"/>
  <c r="AA757" i="1"/>
  <c r="Z757" i="1"/>
  <c r="Y756" i="1"/>
  <c r="X733" i="1"/>
  <c r="B733" i="1" s="1"/>
  <c r="N756" i="1"/>
  <c r="J756" i="1"/>
  <c r="K756" i="1" s="1"/>
  <c r="M756" i="1"/>
  <c r="L753" i="1"/>
  <c r="O753" i="1" s="1"/>
  <c r="I757" i="1"/>
  <c r="Q757" i="1"/>
  <c r="H757" i="1"/>
  <c r="A758" i="1"/>
  <c r="E755" i="1"/>
  <c r="F755" i="1"/>
  <c r="U755" i="1"/>
  <c r="W755" i="1" s="1"/>
  <c r="C735" i="1"/>
  <c r="P734" i="1"/>
  <c r="D754" i="1"/>
  <c r="G754" i="1" s="1"/>
  <c r="L754" i="1" l="1"/>
  <c r="O754" i="1" s="1"/>
  <c r="D755" i="1"/>
  <c r="G755" i="1" s="1"/>
  <c r="X734" i="1"/>
  <c r="B734" i="1" s="1"/>
  <c r="C736" i="1"/>
  <c r="P735" i="1"/>
  <c r="I758" i="1"/>
  <c r="Q758" i="1"/>
  <c r="H758" i="1"/>
  <c r="A759" i="1"/>
  <c r="R757" i="1"/>
  <c r="S757" i="1" s="1"/>
  <c r="Z758" i="1"/>
  <c r="AA758" i="1"/>
  <c r="Y757" i="1"/>
  <c r="N757" i="1"/>
  <c r="M757" i="1"/>
  <c r="J757" i="1"/>
  <c r="K757" i="1" s="1"/>
  <c r="F756" i="1"/>
  <c r="E756" i="1"/>
  <c r="U756" i="1"/>
  <c r="W756" i="1" s="1"/>
  <c r="L755" i="1" l="1"/>
  <c r="O755" i="1" s="1"/>
  <c r="F757" i="1"/>
  <c r="E757" i="1"/>
  <c r="U757" i="1"/>
  <c r="W757" i="1" s="1"/>
  <c r="J758" i="1"/>
  <c r="K758" i="1" s="1"/>
  <c r="N758" i="1"/>
  <c r="M758" i="1"/>
  <c r="D756" i="1"/>
  <c r="G756" i="1" s="1"/>
  <c r="I759" i="1"/>
  <c r="Q759" i="1"/>
  <c r="A760" i="1"/>
  <c r="H759" i="1"/>
  <c r="X735" i="1"/>
  <c r="B735" i="1" s="1"/>
  <c r="C737" i="1"/>
  <c r="P736" i="1"/>
  <c r="R758" i="1"/>
  <c r="S758" i="1" s="1"/>
  <c r="AA759" i="1"/>
  <c r="Z759" i="1"/>
  <c r="Y758" i="1"/>
  <c r="L756" i="1" l="1"/>
  <c r="O756" i="1" s="1"/>
  <c r="C738" i="1"/>
  <c r="P737" i="1"/>
  <c r="I760" i="1"/>
  <c r="Q760" i="1"/>
  <c r="A761" i="1"/>
  <c r="H760" i="1"/>
  <c r="R759" i="1"/>
  <c r="S759" i="1" s="1"/>
  <c r="Z760" i="1"/>
  <c r="AA760" i="1"/>
  <c r="Y759" i="1"/>
  <c r="D757" i="1"/>
  <c r="L757" i="1" s="1"/>
  <c r="O757" i="1" s="1"/>
  <c r="F758" i="1"/>
  <c r="E758" i="1"/>
  <c r="U758" i="1"/>
  <c r="W758" i="1" s="1"/>
  <c r="N759" i="1"/>
  <c r="J759" i="1"/>
  <c r="K759" i="1" s="1"/>
  <c r="M759" i="1"/>
  <c r="X736" i="1"/>
  <c r="B736" i="1" s="1"/>
  <c r="G757" i="1" l="1"/>
  <c r="R760" i="1"/>
  <c r="S760" i="1" s="1"/>
  <c r="AA761" i="1"/>
  <c r="Z761" i="1"/>
  <c r="Y760" i="1"/>
  <c r="D758" i="1"/>
  <c r="L758" i="1" s="1"/>
  <c r="O758" i="1" s="1"/>
  <c r="E759" i="1"/>
  <c r="F759" i="1"/>
  <c r="U759" i="1"/>
  <c r="W759" i="1" s="1"/>
  <c r="M760" i="1"/>
  <c r="J760" i="1"/>
  <c r="K760" i="1" s="1"/>
  <c r="N760" i="1"/>
  <c r="X737" i="1"/>
  <c r="B737" i="1" s="1"/>
  <c r="I761" i="1"/>
  <c r="Q761" i="1"/>
  <c r="A762" i="1"/>
  <c r="H761" i="1"/>
  <c r="C739" i="1"/>
  <c r="P738" i="1"/>
  <c r="X738" i="1" l="1"/>
  <c r="B738" i="1" s="1"/>
  <c r="G758" i="1"/>
  <c r="C740" i="1"/>
  <c r="P739" i="1"/>
  <c r="I762" i="1"/>
  <c r="Q762" i="1"/>
  <c r="A763" i="1"/>
  <c r="H762" i="1"/>
  <c r="F760" i="1"/>
  <c r="E760" i="1"/>
  <c r="U760" i="1"/>
  <c r="W760" i="1" s="1"/>
  <c r="R761" i="1"/>
  <c r="S761" i="1" s="1"/>
  <c r="AA762" i="1"/>
  <c r="Z762" i="1"/>
  <c r="Y761" i="1"/>
  <c r="N761" i="1"/>
  <c r="M761" i="1"/>
  <c r="J761" i="1"/>
  <c r="K761" i="1" s="1"/>
  <c r="D759" i="1"/>
  <c r="G759" i="1" s="1"/>
  <c r="L759" i="1" l="1"/>
  <c r="O759" i="1" s="1"/>
  <c r="I763" i="1"/>
  <c r="Q763" i="1"/>
  <c r="H763" i="1"/>
  <c r="A764" i="1"/>
  <c r="R762" i="1"/>
  <c r="S762" i="1" s="1"/>
  <c r="AA763" i="1"/>
  <c r="Z763" i="1"/>
  <c r="Y762" i="1"/>
  <c r="J762" i="1"/>
  <c r="K762" i="1" s="1"/>
  <c r="N762" i="1"/>
  <c r="M762" i="1"/>
  <c r="X739" i="1"/>
  <c r="B739" i="1" s="1"/>
  <c r="D760" i="1"/>
  <c r="L760" i="1" s="1"/>
  <c r="O760" i="1" s="1"/>
  <c r="F761" i="1"/>
  <c r="E761" i="1"/>
  <c r="U761" i="1"/>
  <c r="W761" i="1" s="1"/>
  <c r="P740" i="1"/>
  <c r="G760" i="1" l="1"/>
  <c r="X740" i="1"/>
  <c r="S740" i="1"/>
  <c r="I764" i="1"/>
  <c r="Q764" i="1"/>
  <c r="H764" i="1"/>
  <c r="A765" i="1"/>
  <c r="D761" i="1"/>
  <c r="L761" i="1" s="1"/>
  <c r="O761" i="1" s="1"/>
  <c r="R763" i="1"/>
  <c r="S763" i="1" s="1"/>
  <c r="Z764" i="1"/>
  <c r="AA764" i="1"/>
  <c r="Y763" i="1"/>
  <c r="F762" i="1"/>
  <c r="E762" i="1"/>
  <c r="U762" i="1"/>
  <c r="W762" i="1" s="1"/>
  <c r="M763" i="1"/>
  <c r="J763" i="1"/>
  <c r="K763" i="1" s="1"/>
  <c r="N763" i="1"/>
  <c r="B740" i="1" l="1"/>
  <c r="G761" i="1"/>
  <c r="I765" i="1"/>
  <c r="Q765" i="1"/>
  <c r="H765" i="1"/>
  <c r="A766" i="1"/>
  <c r="R764" i="1"/>
  <c r="S764" i="1" s="1"/>
  <c r="Z765" i="1"/>
  <c r="AA765" i="1"/>
  <c r="Y764" i="1"/>
  <c r="Y740" i="1"/>
  <c r="C741" i="1"/>
  <c r="E763" i="1"/>
  <c r="F763" i="1"/>
  <c r="U763" i="1"/>
  <c r="W763" i="1" s="1"/>
  <c r="M764" i="1"/>
  <c r="J764" i="1"/>
  <c r="K764" i="1" s="1"/>
  <c r="N764" i="1"/>
  <c r="D762" i="1"/>
  <c r="L762" i="1" s="1"/>
  <c r="O762" i="1" s="1"/>
  <c r="G762" i="1" l="1"/>
  <c r="F764" i="1"/>
  <c r="E764" i="1"/>
  <c r="U764" i="1"/>
  <c r="W764" i="1" s="1"/>
  <c r="I766" i="1"/>
  <c r="Q766" i="1"/>
  <c r="H766" i="1"/>
  <c r="A767" i="1"/>
  <c r="R765" i="1"/>
  <c r="S765" i="1" s="1"/>
  <c r="Z766" i="1"/>
  <c r="AA766" i="1"/>
  <c r="Y765" i="1"/>
  <c r="D763" i="1"/>
  <c r="G763" i="1" s="1"/>
  <c r="C742" i="1"/>
  <c r="P741" i="1"/>
  <c r="M765" i="1"/>
  <c r="J765" i="1"/>
  <c r="K765" i="1" s="1"/>
  <c r="N765" i="1"/>
  <c r="C743" i="1" l="1"/>
  <c r="P742" i="1"/>
  <c r="I767" i="1"/>
  <c r="Q767" i="1"/>
  <c r="A768" i="1"/>
  <c r="H767" i="1"/>
  <c r="L763" i="1"/>
  <c r="O763" i="1" s="1"/>
  <c r="F765" i="1"/>
  <c r="E765" i="1"/>
  <c r="U765" i="1"/>
  <c r="W765" i="1" s="1"/>
  <c r="R766" i="1"/>
  <c r="S766" i="1" s="1"/>
  <c r="AA767" i="1"/>
  <c r="Y766" i="1"/>
  <c r="Z767" i="1"/>
  <c r="N766" i="1"/>
  <c r="M766" i="1"/>
  <c r="J766" i="1"/>
  <c r="K766" i="1" s="1"/>
  <c r="D764" i="1"/>
  <c r="G764" i="1" s="1"/>
  <c r="X741" i="1"/>
  <c r="B741" i="1" s="1"/>
  <c r="L764" i="1" l="1"/>
  <c r="O764" i="1" s="1"/>
  <c r="M767" i="1"/>
  <c r="N767" i="1"/>
  <c r="J767" i="1"/>
  <c r="K767" i="1" s="1"/>
  <c r="I768" i="1"/>
  <c r="Q768" i="1"/>
  <c r="A769" i="1"/>
  <c r="H768" i="1"/>
  <c r="R767" i="1"/>
  <c r="S767" i="1" s="1"/>
  <c r="Y767" i="1"/>
  <c r="Z768" i="1"/>
  <c r="AA768" i="1"/>
  <c r="E766" i="1"/>
  <c r="F766" i="1"/>
  <c r="U766" i="1"/>
  <c r="W766" i="1" s="1"/>
  <c r="X742" i="1"/>
  <c r="B742" i="1" s="1"/>
  <c r="D765" i="1"/>
  <c r="G765" i="1" s="1"/>
  <c r="C744" i="1"/>
  <c r="P743" i="1"/>
  <c r="I769" i="1" l="1"/>
  <c r="Q769" i="1"/>
  <c r="A770" i="1"/>
  <c r="H769" i="1"/>
  <c r="P744" i="1"/>
  <c r="C745" i="1"/>
  <c r="X743" i="1"/>
  <c r="B743" i="1" s="1"/>
  <c r="D766" i="1"/>
  <c r="G766" i="1" s="1"/>
  <c r="L765" i="1"/>
  <c r="O765" i="1" s="1"/>
  <c r="E767" i="1"/>
  <c r="F767" i="1"/>
  <c r="U767" i="1"/>
  <c r="W767" i="1" s="1"/>
  <c r="R768" i="1"/>
  <c r="S768" i="1" s="1"/>
  <c r="Y768" i="1"/>
  <c r="AA769" i="1"/>
  <c r="Z769" i="1"/>
  <c r="M768" i="1"/>
  <c r="J768" i="1"/>
  <c r="K768" i="1" s="1"/>
  <c r="N768" i="1"/>
  <c r="L766" i="1" l="1"/>
  <c r="O766" i="1" s="1"/>
  <c r="C746" i="1"/>
  <c r="P745" i="1"/>
  <c r="E768" i="1"/>
  <c r="F768" i="1"/>
  <c r="U768" i="1"/>
  <c r="W768" i="1" s="1"/>
  <c r="D767" i="1"/>
  <c r="G767" i="1" s="1"/>
  <c r="X744" i="1"/>
  <c r="B744" i="1" s="1"/>
  <c r="I770" i="1"/>
  <c r="A771" i="1"/>
  <c r="Q770" i="1"/>
  <c r="H770" i="1"/>
  <c r="R769" i="1"/>
  <c r="S769" i="1" s="1"/>
  <c r="Z770" i="1"/>
  <c r="AA770" i="1"/>
  <c r="Y769" i="1"/>
  <c r="J769" i="1"/>
  <c r="K769" i="1" s="1"/>
  <c r="M769" i="1"/>
  <c r="N769" i="1"/>
  <c r="L767" i="1" l="1"/>
  <c r="O767" i="1" s="1"/>
  <c r="E769" i="1"/>
  <c r="F769" i="1"/>
  <c r="U769" i="1"/>
  <c r="W769" i="1" s="1"/>
  <c r="D768" i="1"/>
  <c r="G768" i="1" s="1"/>
  <c r="Q771" i="1"/>
  <c r="A772" i="1"/>
  <c r="H771" i="1"/>
  <c r="I771" i="1" s="1"/>
  <c r="J770" i="1"/>
  <c r="K770" i="1" s="1"/>
  <c r="N770" i="1"/>
  <c r="M770" i="1"/>
  <c r="X745" i="1"/>
  <c r="B745" i="1" s="1"/>
  <c r="U771" i="1"/>
  <c r="W771" i="1" s="1"/>
  <c r="R770" i="1"/>
  <c r="Z771" i="1"/>
  <c r="AA771" i="1"/>
  <c r="P746" i="1"/>
  <c r="C747" i="1"/>
  <c r="L768" i="1" l="1"/>
  <c r="O768" i="1" s="1"/>
  <c r="J771" i="1"/>
  <c r="K771" i="1" s="1"/>
  <c r="Y771" i="1"/>
  <c r="R771" i="1"/>
  <c r="S771" i="1" s="1"/>
  <c r="AA772" i="1"/>
  <c r="Z772" i="1"/>
  <c r="C748" i="1"/>
  <c r="P747" i="1"/>
  <c r="X746" i="1"/>
  <c r="B746" i="1" s="1"/>
  <c r="E770" i="1"/>
  <c r="F770" i="1"/>
  <c r="U770" i="1"/>
  <c r="W770" i="1" s="1"/>
  <c r="I772" i="1"/>
  <c r="A773" i="1"/>
  <c r="Q772" i="1"/>
  <c r="H772" i="1"/>
  <c r="D769" i="1"/>
  <c r="L769" i="1" s="1"/>
  <c r="O769" i="1" s="1"/>
  <c r="G769" i="1" l="1"/>
  <c r="F771" i="1"/>
  <c r="E771" i="1"/>
  <c r="D770" i="1"/>
  <c r="G770" i="1" s="1"/>
  <c r="X747" i="1"/>
  <c r="B747" i="1" s="1"/>
  <c r="R772" i="1"/>
  <c r="S772" i="1" s="1"/>
  <c r="Y772" i="1"/>
  <c r="AA773" i="1"/>
  <c r="Z773" i="1"/>
  <c r="I773" i="1"/>
  <c r="A774" i="1"/>
  <c r="H773" i="1"/>
  <c r="Q773" i="1"/>
  <c r="J772" i="1"/>
  <c r="K772" i="1" s="1"/>
  <c r="C749" i="1"/>
  <c r="P748" i="1"/>
  <c r="Y773" i="1" l="1"/>
  <c r="R773" i="1"/>
  <c r="S773" i="1" s="1"/>
  <c r="AA774" i="1"/>
  <c r="Z774" i="1"/>
  <c r="P749" i="1"/>
  <c r="C750" i="1"/>
  <c r="L770" i="1"/>
  <c r="I774" i="1"/>
  <c r="A775" i="1"/>
  <c r="Q774" i="1"/>
  <c r="H774" i="1"/>
  <c r="X748" i="1"/>
  <c r="B748" i="1" s="1"/>
  <c r="J773" i="1"/>
  <c r="K773" i="1" s="1"/>
  <c r="D771" i="1"/>
  <c r="L771" i="1" s="1"/>
  <c r="F772" i="1"/>
  <c r="E772" i="1"/>
  <c r="U772" i="1"/>
  <c r="W772" i="1" s="1"/>
  <c r="P750" i="1" l="1"/>
  <c r="C751" i="1"/>
  <c r="G771" i="1"/>
  <c r="O770" i="1"/>
  <c r="M771" i="1"/>
  <c r="D772" i="1"/>
  <c r="L772" i="1" s="1"/>
  <c r="X749" i="1"/>
  <c r="B749" i="1" s="1"/>
  <c r="R774" i="1"/>
  <c r="S774" i="1" s="1"/>
  <c r="Y774" i="1"/>
  <c r="Z775" i="1"/>
  <c r="AA775" i="1"/>
  <c r="I775" i="1"/>
  <c r="H775" i="1"/>
  <c r="Q775" i="1"/>
  <c r="A776" i="1"/>
  <c r="E773" i="1"/>
  <c r="F773" i="1"/>
  <c r="U773" i="1"/>
  <c r="W773" i="1" s="1"/>
  <c r="J774" i="1"/>
  <c r="K774" i="1" s="1"/>
  <c r="G772" i="1" l="1"/>
  <c r="E774" i="1"/>
  <c r="F774" i="1"/>
  <c r="U774" i="1"/>
  <c r="W774" i="1" s="1"/>
  <c r="D773" i="1"/>
  <c r="L773" i="1" s="1"/>
  <c r="I776" i="1"/>
  <c r="A777" i="1"/>
  <c r="Q776" i="1"/>
  <c r="H776" i="1"/>
  <c r="C752" i="1"/>
  <c r="P751" i="1"/>
  <c r="N771" i="1"/>
  <c r="M772" i="1"/>
  <c r="M773" i="1" s="1"/>
  <c r="M774" i="1" s="1"/>
  <c r="M775" i="1" s="1"/>
  <c r="X750" i="1"/>
  <c r="B750" i="1" s="1"/>
  <c r="AA776" i="1"/>
  <c r="Z776" i="1"/>
  <c r="Y775" i="1"/>
  <c r="R775" i="1"/>
  <c r="S775" i="1" s="1"/>
  <c r="J775" i="1"/>
  <c r="K775" i="1" s="1"/>
  <c r="J776" i="1" l="1"/>
  <c r="K776" i="1" s="1"/>
  <c r="M776" i="1"/>
  <c r="N772" i="1"/>
  <c r="O771" i="1"/>
  <c r="C753" i="1"/>
  <c r="P752" i="1"/>
  <c r="X751" i="1"/>
  <c r="B751" i="1" s="1"/>
  <c r="G773" i="1"/>
  <c r="Z777" i="1"/>
  <c r="Y776" i="1"/>
  <c r="AA777" i="1"/>
  <c r="R776" i="1"/>
  <c r="S776" i="1" s="1"/>
  <c r="D774" i="1"/>
  <c r="L774" i="1" s="1"/>
  <c r="F775" i="1"/>
  <c r="E775" i="1"/>
  <c r="U775" i="1"/>
  <c r="W775" i="1" s="1"/>
  <c r="I777" i="1"/>
  <c r="Q777" i="1"/>
  <c r="A778" i="1"/>
  <c r="H777" i="1"/>
  <c r="G774" i="1" l="1"/>
  <c r="X752" i="1"/>
  <c r="B752" i="1" s="1"/>
  <c r="M777" i="1"/>
  <c r="J777" i="1"/>
  <c r="K777" i="1" s="1"/>
  <c r="P753" i="1"/>
  <c r="C754" i="1"/>
  <c r="R777" i="1"/>
  <c r="S777" i="1" s="1"/>
  <c r="Z778" i="1"/>
  <c r="AA778" i="1"/>
  <c r="Y777" i="1"/>
  <c r="D775" i="1"/>
  <c r="L775" i="1" s="1"/>
  <c r="N773" i="1"/>
  <c r="O772" i="1"/>
  <c r="F776" i="1"/>
  <c r="E776" i="1"/>
  <c r="U776" i="1"/>
  <c r="W776" i="1" s="1"/>
  <c r="I778" i="1"/>
  <c r="A779" i="1"/>
  <c r="Q778" i="1"/>
  <c r="H778" i="1"/>
  <c r="G775" i="1" l="1"/>
  <c r="N774" i="1"/>
  <c r="O773" i="1"/>
  <c r="X753" i="1"/>
  <c r="B753" i="1" s="1"/>
  <c r="C755" i="1"/>
  <c r="P754" i="1"/>
  <c r="I779" i="1"/>
  <c r="H779" i="1"/>
  <c r="Q779" i="1"/>
  <c r="A780" i="1"/>
  <c r="M778" i="1"/>
  <c r="J778" i="1"/>
  <c r="K778" i="1" s="1"/>
  <c r="E777" i="1"/>
  <c r="F777" i="1"/>
  <c r="U777" i="1"/>
  <c r="W777" i="1" s="1"/>
  <c r="D776" i="1"/>
  <c r="L776" i="1" s="1"/>
  <c r="R778" i="1"/>
  <c r="S778" i="1" s="1"/>
  <c r="AA779" i="1"/>
  <c r="Y778" i="1"/>
  <c r="Z779" i="1"/>
  <c r="E778" i="1" l="1"/>
  <c r="F778" i="1"/>
  <c r="U778" i="1"/>
  <c r="W778" i="1" s="1"/>
  <c r="M779" i="1"/>
  <c r="J779" i="1"/>
  <c r="K779" i="1" s="1"/>
  <c r="D777" i="1"/>
  <c r="L777" i="1" s="1"/>
  <c r="P755" i="1"/>
  <c r="C756" i="1"/>
  <c r="G776" i="1"/>
  <c r="X754" i="1"/>
  <c r="B754" i="1" s="1"/>
  <c r="I780" i="1"/>
  <c r="A781" i="1"/>
  <c r="Q780" i="1"/>
  <c r="H780" i="1"/>
  <c r="Z780" i="1"/>
  <c r="AA780" i="1"/>
  <c r="Y779" i="1"/>
  <c r="R779" i="1"/>
  <c r="S779" i="1" s="1"/>
  <c r="N775" i="1"/>
  <c r="O774" i="1"/>
  <c r="G777" i="1" l="1"/>
  <c r="C757" i="1"/>
  <c r="P756" i="1"/>
  <c r="J780" i="1"/>
  <c r="K780" i="1" s="1"/>
  <c r="M780" i="1"/>
  <c r="E779" i="1"/>
  <c r="F779" i="1"/>
  <c r="U779" i="1"/>
  <c r="W779" i="1" s="1"/>
  <c r="X755" i="1"/>
  <c r="B755" i="1" s="1"/>
  <c r="AA781" i="1"/>
  <c r="Z781" i="1"/>
  <c r="Y780" i="1"/>
  <c r="R780" i="1"/>
  <c r="S780" i="1" s="1"/>
  <c r="D778" i="1"/>
  <c r="G778" i="1" s="1"/>
  <c r="N776" i="1"/>
  <c r="O775" i="1"/>
  <c r="I781" i="1"/>
  <c r="A782" i="1"/>
  <c r="Q781" i="1"/>
  <c r="H781" i="1"/>
  <c r="L778" i="1" l="1"/>
  <c r="D779" i="1"/>
  <c r="L779" i="1" s="1"/>
  <c r="E780" i="1"/>
  <c r="F780" i="1"/>
  <c r="U780" i="1"/>
  <c r="W780" i="1" s="1"/>
  <c r="X756" i="1"/>
  <c r="B756" i="1" s="1"/>
  <c r="Y781" i="1"/>
  <c r="R781" i="1"/>
  <c r="S781" i="1" s="1"/>
  <c r="AA782" i="1"/>
  <c r="Z782" i="1"/>
  <c r="M781" i="1"/>
  <c r="J781" i="1"/>
  <c r="K781" i="1" s="1"/>
  <c r="N777" i="1"/>
  <c r="O776" i="1"/>
  <c r="P757" i="1"/>
  <c r="C758" i="1"/>
  <c r="I782" i="1"/>
  <c r="A783" i="1"/>
  <c r="Q782" i="1"/>
  <c r="H782" i="1"/>
  <c r="I783" i="1" l="1"/>
  <c r="H783" i="1"/>
  <c r="A784" i="1"/>
  <c r="Q783" i="1"/>
  <c r="E781" i="1"/>
  <c r="F781" i="1"/>
  <c r="U781" i="1"/>
  <c r="W781" i="1" s="1"/>
  <c r="C759" i="1"/>
  <c r="P758" i="1"/>
  <c r="X757" i="1"/>
  <c r="B757" i="1" s="1"/>
  <c r="D780" i="1"/>
  <c r="L780" i="1" s="1"/>
  <c r="M782" i="1"/>
  <c r="J782" i="1"/>
  <c r="K782" i="1" s="1"/>
  <c r="R782" i="1"/>
  <c r="S782" i="1" s="1"/>
  <c r="Z783" i="1"/>
  <c r="AA783" i="1"/>
  <c r="Y782" i="1"/>
  <c r="G779" i="1"/>
  <c r="N778" i="1"/>
  <c r="O777" i="1"/>
  <c r="G780" i="1" l="1"/>
  <c r="I784" i="1"/>
  <c r="Q784" i="1"/>
  <c r="A785" i="1"/>
  <c r="H784" i="1"/>
  <c r="Z784" i="1"/>
  <c r="AA784" i="1"/>
  <c r="Y783" i="1"/>
  <c r="R783" i="1"/>
  <c r="S783" i="1" s="1"/>
  <c r="F782" i="1"/>
  <c r="E782" i="1"/>
  <c r="U782" i="1"/>
  <c r="W782" i="1" s="1"/>
  <c r="X758" i="1"/>
  <c r="B758" i="1" s="1"/>
  <c r="M783" i="1"/>
  <c r="J783" i="1"/>
  <c r="K783" i="1" s="1"/>
  <c r="D781" i="1"/>
  <c r="G781" i="1" s="1"/>
  <c r="N779" i="1"/>
  <c r="O778" i="1"/>
  <c r="C760" i="1"/>
  <c r="P759" i="1"/>
  <c r="C761" i="1" l="1"/>
  <c r="P760" i="1"/>
  <c r="N780" i="1"/>
  <c r="O779" i="1"/>
  <c r="D782" i="1"/>
  <c r="G782" i="1" s="1"/>
  <c r="X759" i="1"/>
  <c r="B759" i="1" s="1"/>
  <c r="I785" i="1"/>
  <c r="A786" i="1"/>
  <c r="Q785" i="1"/>
  <c r="H785" i="1"/>
  <c r="L781" i="1"/>
  <c r="Y784" i="1"/>
  <c r="R784" i="1"/>
  <c r="S784" i="1" s="1"/>
  <c r="AA785" i="1"/>
  <c r="Z785" i="1"/>
  <c r="M784" i="1"/>
  <c r="J784" i="1"/>
  <c r="K784" i="1" s="1"/>
  <c r="E783" i="1"/>
  <c r="F783" i="1"/>
  <c r="U783" i="1"/>
  <c r="W783" i="1" s="1"/>
  <c r="D783" i="1" l="1"/>
  <c r="L783" i="1" s="1"/>
  <c r="Z786" i="1"/>
  <c r="R785" i="1"/>
  <c r="S785" i="1" s="1"/>
  <c r="AA786" i="1"/>
  <c r="Y785" i="1"/>
  <c r="E784" i="1"/>
  <c r="F784" i="1"/>
  <c r="U784" i="1"/>
  <c r="W784" i="1" s="1"/>
  <c r="L782" i="1"/>
  <c r="N781" i="1"/>
  <c r="N782" i="1" s="1"/>
  <c r="N783" i="1" s="1"/>
  <c r="N784" i="1" s="1"/>
  <c r="N785" i="1" s="1"/>
  <c r="O780" i="1"/>
  <c r="I786" i="1"/>
  <c r="A787" i="1"/>
  <c r="Q786" i="1"/>
  <c r="H786" i="1"/>
  <c r="M785" i="1"/>
  <c r="J785" i="1"/>
  <c r="K785" i="1" s="1"/>
  <c r="X760" i="1"/>
  <c r="B760" i="1" s="1"/>
  <c r="C762" i="1"/>
  <c r="P761" i="1"/>
  <c r="O781" i="1" l="1"/>
  <c r="O782" i="1"/>
  <c r="O783" i="1"/>
  <c r="E785" i="1"/>
  <c r="F785" i="1"/>
  <c r="U785" i="1"/>
  <c r="W785" i="1" s="1"/>
  <c r="R786" i="1"/>
  <c r="S786" i="1" s="1"/>
  <c r="Z787" i="1"/>
  <c r="AA787" i="1"/>
  <c r="Y786" i="1"/>
  <c r="G783" i="1"/>
  <c r="N786" i="1"/>
  <c r="J786" i="1"/>
  <c r="K786" i="1" s="1"/>
  <c r="M786" i="1"/>
  <c r="X761" i="1"/>
  <c r="B761" i="1" s="1"/>
  <c r="C763" i="1"/>
  <c r="P762" i="1"/>
  <c r="I787" i="1"/>
  <c r="H787" i="1"/>
  <c r="Q787" i="1"/>
  <c r="A788" i="1"/>
  <c r="D784" i="1"/>
  <c r="L784" i="1" s="1"/>
  <c r="O784" i="1" s="1"/>
  <c r="G784" i="1" l="1"/>
  <c r="I788" i="1"/>
  <c r="A789" i="1"/>
  <c r="Q788" i="1"/>
  <c r="H788" i="1"/>
  <c r="X762" i="1"/>
  <c r="B762" i="1" s="1"/>
  <c r="C764" i="1"/>
  <c r="P763" i="1"/>
  <c r="AA788" i="1"/>
  <c r="Z788" i="1"/>
  <c r="Y787" i="1"/>
  <c r="R787" i="1"/>
  <c r="S787" i="1" s="1"/>
  <c r="E786" i="1"/>
  <c r="F786" i="1"/>
  <c r="U786" i="1"/>
  <c r="W786" i="1" s="1"/>
  <c r="J787" i="1"/>
  <c r="K787" i="1" s="1"/>
  <c r="M787" i="1"/>
  <c r="N787" i="1"/>
  <c r="D785" i="1"/>
  <c r="G785" i="1" s="1"/>
  <c r="D786" i="1" l="1"/>
  <c r="L786" i="1" s="1"/>
  <c r="O786" i="1" s="1"/>
  <c r="L785" i="1"/>
  <c r="O785" i="1" s="1"/>
  <c r="Z789" i="1"/>
  <c r="AA789" i="1"/>
  <c r="Y788" i="1"/>
  <c r="R788" i="1"/>
  <c r="S788" i="1" s="1"/>
  <c r="I789" i="1"/>
  <c r="A790" i="1"/>
  <c r="Q789" i="1"/>
  <c r="H789" i="1"/>
  <c r="E787" i="1"/>
  <c r="F787" i="1"/>
  <c r="U787" i="1"/>
  <c r="W787" i="1" s="1"/>
  <c r="J788" i="1"/>
  <c r="K788" i="1" s="1"/>
  <c r="N788" i="1"/>
  <c r="M788" i="1"/>
  <c r="P764" i="1"/>
  <c r="C765" i="1"/>
  <c r="X763" i="1"/>
  <c r="B763" i="1" s="1"/>
  <c r="G786" i="1" l="1"/>
  <c r="P765" i="1"/>
  <c r="C766" i="1"/>
  <c r="X764" i="1"/>
  <c r="B764" i="1" s="1"/>
  <c r="Y789" i="1"/>
  <c r="R789" i="1"/>
  <c r="S789" i="1" s="1"/>
  <c r="Z790" i="1"/>
  <c r="AA790" i="1"/>
  <c r="D787" i="1"/>
  <c r="G787" i="1" s="1"/>
  <c r="I790" i="1"/>
  <c r="A791" i="1"/>
  <c r="Q790" i="1"/>
  <c r="H790" i="1"/>
  <c r="M789" i="1"/>
  <c r="J789" i="1"/>
  <c r="K789" i="1" s="1"/>
  <c r="N789" i="1"/>
  <c r="E788" i="1"/>
  <c r="F788" i="1"/>
  <c r="U788" i="1"/>
  <c r="W788" i="1" s="1"/>
  <c r="L787" i="1" l="1"/>
  <c r="O787" i="1" s="1"/>
  <c r="R790" i="1"/>
  <c r="S790" i="1" s="1"/>
  <c r="Z791" i="1"/>
  <c r="AA791" i="1"/>
  <c r="Y790" i="1"/>
  <c r="I791" i="1"/>
  <c r="H791" i="1"/>
  <c r="A792" i="1"/>
  <c r="Q791" i="1"/>
  <c r="F789" i="1"/>
  <c r="E789" i="1"/>
  <c r="U789" i="1"/>
  <c r="W789" i="1" s="1"/>
  <c r="P766" i="1"/>
  <c r="C767" i="1"/>
  <c r="J790" i="1"/>
  <c r="K790" i="1" s="1"/>
  <c r="N790" i="1"/>
  <c r="M790" i="1"/>
  <c r="D788" i="1"/>
  <c r="L788" i="1" s="1"/>
  <c r="O788" i="1" s="1"/>
  <c r="X765" i="1"/>
  <c r="B765" i="1" s="1"/>
  <c r="I792" i="1" l="1"/>
  <c r="Q792" i="1"/>
  <c r="A793" i="1"/>
  <c r="H792" i="1"/>
  <c r="X766" i="1"/>
  <c r="B766" i="1" s="1"/>
  <c r="F790" i="1"/>
  <c r="E790" i="1"/>
  <c r="U790" i="1"/>
  <c r="W790" i="1" s="1"/>
  <c r="C768" i="1"/>
  <c r="P767" i="1"/>
  <c r="M791" i="1"/>
  <c r="J791" i="1"/>
  <c r="K791" i="1" s="1"/>
  <c r="N791" i="1"/>
  <c r="G788" i="1"/>
  <c r="D789" i="1"/>
  <c r="L789" i="1" s="1"/>
  <c r="O789" i="1" s="1"/>
  <c r="Z792" i="1"/>
  <c r="Y791" i="1"/>
  <c r="AA792" i="1"/>
  <c r="R791" i="1"/>
  <c r="S791" i="1" s="1"/>
  <c r="F791" i="1" l="1"/>
  <c r="E791" i="1"/>
  <c r="U791" i="1"/>
  <c r="W791" i="1" s="1"/>
  <c r="X767" i="1"/>
  <c r="B767" i="1" s="1"/>
  <c r="I793" i="1"/>
  <c r="A794" i="1"/>
  <c r="Q793" i="1"/>
  <c r="H793" i="1"/>
  <c r="G789" i="1"/>
  <c r="C769" i="1"/>
  <c r="P768" i="1"/>
  <c r="Y792" i="1"/>
  <c r="R792" i="1"/>
  <c r="S792" i="1" s="1"/>
  <c r="AA793" i="1"/>
  <c r="Z793" i="1"/>
  <c r="D790" i="1"/>
  <c r="G790" i="1" s="1"/>
  <c r="J792" i="1"/>
  <c r="K792" i="1" s="1"/>
  <c r="N792" i="1"/>
  <c r="M792" i="1"/>
  <c r="E792" i="1" l="1"/>
  <c r="F792" i="1"/>
  <c r="U792" i="1"/>
  <c r="W792" i="1" s="1"/>
  <c r="X768" i="1"/>
  <c r="B768" i="1" s="1"/>
  <c r="L790" i="1"/>
  <c r="O790" i="1" s="1"/>
  <c r="C770" i="1"/>
  <c r="P769" i="1"/>
  <c r="Y793" i="1"/>
  <c r="R793" i="1"/>
  <c r="S793" i="1" s="1"/>
  <c r="Z794" i="1"/>
  <c r="AA794" i="1"/>
  <c r="I794" i="1"/>
  <c r="A795" i="1"/>
  <c r="Q794" i="1"/>
  <c r="H794" i="1"/>
  <c r="M793" i="1"/>
  <c r="J793" i="1"/>
  <c r="K793" i="1" s="1"/>
  <c r="N793" i="1"/>
  <c r="D791" i="1"/>
  <c r="G791" i="1" s="1"/>
  <c r="L791" i="1" l="1"/>
  <c r="O791" i="1" s="1"/>
  <c r="I795" i="1"/>
  <c r="H795" i="1"/>
  <c r="A796" i="1"/>
  <c r="Q795" i="1"/>
  <c r="E793" i="1"/>
  <c r="F793" i="1"/>
  <c r="U793" i="1"/>
  <c r="W793" i="1" s="1"/>
  <c r="X769" i="1"/>
  <c r="B769" i="1" s="1"/>
  <c r="P770" i="1"/>
  <c r="R794" i="1"/>
  <c r="S794" i="1" s="1"/>
  <c r="Z795" i="1"/>
  <c r="AA795" i="1"/>
  <c r="Y794" i="1"/>
  <c r="J794" i="1"/>
  <c r="K794" i="1" s="1"/>
  <c r="N794" i="1"/>
  <c r="M794" i="1"/>
  <c r="D792" i="1"/>
  <c r="G792" i="1" s="1"/>
  <c r="L792" i="1" l="1"/>
  <c r="O792" i="1" s="1"/>
  <c r="D793" i="1"/>
  <c r="L793" i="1" s="1"/>
  <c r="O793" i="1" s="1"/>
  <c r="X770" i="1"/>
  <c r="S770" i="1"/>
  <c r="I796" i="1"/>
  <c r="A797" i="1"/>
  <c r="Q796" i="1"/>
  <c r="H796" i="1"/>
  <c r="AA796" i="1"/>
  <c r="Z796" i="1"/>
  <c r="Y795" i="1"/>
  <c r="R795" i="1"/>
  <c r="S795" i="1" s="1"/>
  <c r="F794" i="1"/>
  <c r="E794" i="1"/>
  <c r="U794" i="1"/>
  <c r="W794" i="1" s="1"/>
  <c r="N795" i="1"/>
  <c r="J795" i="1"/>
  <c r="K795" i="1" s="1"/>
  <c r="M795" i="1"/>
  <c r="B770" i="1" l="1"/>
  <c r="Y770" i="1"/>
  <c r="C771" i="1"/>
  <c r="G793" i="1"/>
  <c r="E795" i="1"/>
  <c r="F795" i="1"/>
  <c r="U795" i="1"/>
  <c r="W795" i="1" s="1"/>
  <c r="D794" i="1"/>
  <c r="G794" i="1" s="1"/>
  <c r="Z797" i="1"/>
  <c r="AA797" i="1"/>
  <c r="Y796" i="1"/>
  <c r="R796" i="1"/>
  <c r="S796" i="1" s="1"/>
  <c r="N796" i="1"/>
  <c r="M796" i="1"/>
  <c r="J796" i="1"/>
  <c r="K796" i="1" s="1"/>
  <c r="I797" i="1"/>
  <c r="Q797" i="1"/>
  <c r="A798" i="1"/>
  <c r="H797" i="1"/>
  <c r="L794" i="1" l="1"/>
  <c r="O794" i="1" s="1"/>
  <c r="I798" i="1"/>
  <c r="A799" i="1"/>
  <c r="Q798" i="1"/>
  <c r="H798" i="1"/>
  <c r="D795" i="1"/>
  <c r="L795" i="1" s="1"/>
  <c r="O795" i="1" s="1"/>
  <c r="R797" i="1"/>
  <c r="S797" i="1" s="1"/>
  <c r="AA798" i="1"/>
  <c r="Z798" i="1"/>
  <c r="Y797" i="1"/>
  <c r="N797" i="1"/>
  <c r="M797" i="1"/>
  <c r="J797" i="1"/>
  <c r="K797" i="1" s="1"/>
  <c r="P771" i="1"/>
  <c r="C772" i="1"/>
  <c r="E796" i="1"/>
  <c r="F796" i="1"/>
  <c r="U796" i="1"/>
  <c r="W796" i="1" s="1"/>
  <c r="X771" i="1" l="1"/>
  <c r="B771" i="1" s="1"/>
  <c r="E797" i="1"/>
  <c r="F797" i="1"/>
  <c r="U797" i="1"/>
  <c r="W797" i="1" s="1"/>
  <c r="G795" i="1"/>
  <c r="R798" i="1"/>
  <c r="S798" i="1" s="1"/>
  <c r="AA799" i="1"/>
  <c r="Z799" i="1"/>
  <c r="Y798" i="1"/>
  <c r="D796" i="1"/>
  <c r="L796" i="1" s="1"/>
  <c r="O796" i="1" s="1"/>
  <c r="I799" i="1"/>
  <c r="H799" i="1"/>
  <c r="A800" i="1"/>
  <c r="Q799" i="1"/>
  <c r="C773" i="1"/>
  <c r="P772" i="1"/>
  <c r="N798" i="1"/>
  <c r="M798" i="1"/>
  <c r="J798" i="1"/>
  <c r="K798" i="1" s="1"/>
  <c r="G796" i="1" l="1"/>
  <c r="N799" i="1"/>
  <c r="J799" i="1"/>
  <c r="K799" i="1" s="1"/>
  <c r="M799" i="1"/>
  <c r="F798" i="1"/>
  <c r="E798" i="1"/>
  <c r="U798" i="1"/>
  <c r="W798" i="1" s="1"/>
  <c r="D797" i="1"/>
  <c r="G797" i="1" s="1"/>
  <c r="X772" i="1"/>
  <c r="B772" i="1" s="1"/>
  <c r="C774" i="1"/>
  <c r="P773" i="1"/>
  <c r="Z800" i="1"/>
  <c r="AA800" i="1"/>
  <c r="Y799" i="1"/>
  <c r="R799" i="1"/>
  <c r="S799" i="1" s="1"/>
  <c r="I800" i="1"/>
  <c r="Q800" i="1"/>
  <c r="A801" i="1"/>
  <c r="H800" i="1"/>
  <c r="L797" i="1" l="1"/>
  <c r="O797" i="1" s="1"/>
  <c r="I801" i="1"/>
  <c r="H801" i="1"/>
  <c r="Q801" i="1"/>
  <c r="A802" i="1"/>
  <c r="Z801" i="1"/>
  <c r="Y800" i="1"/>
  <c r="R800" i="1"/>
  <c r="S800" i="1" s="1"/>
  <c r="AA801" i="1"/>
  <c r="C775" i="1"/>
  <c r="P774" i="1"/>
  <c r="N800" i="1"/>
  <c r="M800" i="1"/>
  <c r="J800" i="1"/>
  <c r="K800" i="1" s="1"/>
  <c r="F799" i="1"/>
  <c r="E799" i="1"/>
  <c r="U799" i="1"/>
  <c r="W799" i="1" s="1"/>
  <c r="X773" i="1"/>
  <c r="B773" i="1" s="1"/>
  <c r="D798" i="1"/>
  <c r="G798" i="1" s="1"/>
  <c r="L798" i="1" l="1"/>
  <c r="O798" i="1" s="1"/>
  <c r="D799" i="1"/>
  <c r="G799" i="1" s="1"/>
  <c r="H802" i="1"/>
  <c r="I802" i="1" s="1"/>
  <c r="Q802" i="1"/>
  <c r="A803" i="1"/>
  <c r="E800" i="1"/>
  <c r="F800" i="1"/>
  <c r="U800" i="1"/>
  <c r="W800" i="1" s="1"/>
  <c r="X774" i="1"/>
  <c r="B774" i="1" s="1"/>
  <c r="U802" i="1"/>
  <c r="W802" i="1" s="1"/>
  <c r="R801" i="1"/>
  <c r="Z802" i="1"/>
  <c r="AA802" i="1"/>
  <c r="P775" i="1"/>
  <c r="C776" i="1"/>
  <c r="M801" i="1"/>
  <c r="N801" i="1"/>
  <c r="J801" i="1"/>
  <c r="K801" i="1" s="1"/>
  <c r="J802" i="1" l="1"/>
  <c r="K802" i="1" s="1"/>
  <c r="Y802" i="1"/>
  <c r="R802" i="1"/>
  <c r="S802" i="1" s="1"/>
  <c r="Z803" i="1"/>
  <c r="AA803" i="1"/>
  <c r="D800" i="1"/>
  <c r="L800" i="1" s="1"/>
  <c r="O800" i="1" s="1"/>
  <c r="F801" i="1"/>
  <c r="E801" i="1"/>
  <c r="U801" i="1"/>
  <c r="W801" i="1" s="1"/>
  <c r="C777" i="1"/>
  <c r="P776" i="1"/>
  <c r="X775" i="1"/>
  <c r="B775" i="1" s="1"/>
  <c r="L799" i="1"/>
  <c r="O799" i="1" s="1"/>
  <c r="I803" i="1"/>
  <c r="H803" i="1"/>
  <c r="Q803" i="1"/>
  <c r="A804" i="1"/>
  <c r="G800" i="1" l="1"/>
  <c r="R803" i="1"/>
  <c r="S803" i="1" s="1"/>
  <c r="AA804" i="1"/>
  <c r="Z804" i="1"/>
  <c r="Y803" i="1"/>
  <c r="F802" i="1"/>
  <c r="E802" i="1"/>
  <c r="C778" i="1"/>
  <c r="P777" i="1"/>
  <c r="D801" i="1"/>
  <c r="G801" i="1" s="1"/>
  <c r="J803" i="1"/>
  <c r="K803" i="1" s="1"/>
  <c r="I804" i="1"/>
  <c r="A805" i="1"/>
  <c r="Q804" i="1"/>
  <c r="H804" i="1"/>
  <c r="X776" i="1"/>
  <c r="B776" i="1" s="1"/>
  <c r="L801" i="1" l="1"/>
  <c r="O801" i="1" s="1"/>
  <c r="J804" i="1"/>
  <c r="K804" i="1" s="1"/>
  <c r="C779" i="1"/>
  <c r="P778" i="1"/>
  <c r="D802" i="1"/>
  <c r="L802" i="1" s="1"/>
  <c r="F803" i="1"/>
  <c r="E803" i="1"/>
  <c r="U803" i="1"/>
  <c r="W803" i="1" s="1"/>
  <c r="Z805" i="1"/>
  <c r="Y804" i="1"/>
  <c r="AA805" i="1"/>
  <c r="R804" i="1"/>
  <c r="S804" i="1" s="1"/>
  <c r="I805" i="1"/>
  <c r="A806" i="1"/>
  <c r="Q805" i="1"/>
  <c r="H805" i="1"/>
  <c r="X777" i="1"/>
  <c r="B777" i="1" s="1"/>
  <c r="M802" i="1" l="1"/>
  <c r="N802" i="1" s="1"/>
  <c r="N803" i="1" s="1"/>
  <c r="N804" i="1" s="1"/>
  <c r="N805" i="1" s="1"/>
  <c r="Y805" i="1"/>
  <c r="Z806" i="1"/>
  <c r="R805" i="1"/>
  <c r="S805" i="1" s="1"/>
  <c r="AA806" i="1"/>
  <c r="D803" i="1"/>
  <c r="G803" i="1" s="1"/>
  <c r="G802" i="1"/>
  <c r="X778" i="1"/>
  <c r="B778" i="1" s="1"/>
  <c r="I806" i="1"/>
  <c r="A807" i="1"/>
  <c r="Q806" i="1"/>
  <c r="H806" i="1"/>
  <c r="C780" i="1"/>
  <c r="P779" i="1"/>
  <c r="J805" i="1"/>
  <c r="K805" i="1" s="1"/>
  <c r="E804" i="1"/>
  <c r="F804" i="1"/>
  <c r="U804" i="1"/>
  <c r="W804" i="1" s="1"/>
  <c r="M803" i="1" l="1"/>
  <c r="M804" i="1" s="1"/>
  <c r="M805" i="1" s="1"/>
  <c r="M806" i="1" s="1"/>
  <c r="L803" i="1"/>
  <c r="O803" i="1" s="1"/>
  <c r="D804" i="1"/>
  <c r="G804" i="1" s="1"/>
  <c r="I807" i="1"/>
  <c r="H807" i="1"/>
  <c r="A808" i="1"/>
  <c r="Q807" i="1"/>
  <c r="R806" i="1"/>
  <c r="S806" i="1" s="1"/>
  <c r="Z807" i="1"/>
  <c r="AA807" i="1"/>
  <c r="Y806" i="1"/>
  <c r="J806" i="1"/>
  <c r="K806" i="1" s="1"/>
  <c r="N806" i="1"/>
  <c r="F805" i="1"/>
  <c r="E805" i="1"/>
  <c r="U805" i="1"/>
  <c r="W805" i="1" s="1"/>
  <c r="X779" i="1"/>
  <c r="B779" i="1" s="1"/>
  <c r="P780" i="1"/>
  <c r="C781" i="1"/>
  <c r="O802" i="1"/>
  <c r="E806" i="1" l="1"/>
  <c r="F806" i="1"/>
  <c r="U806" i="1"/>
  <c r="W806" i="1" s="1"/>
  <c r="N807" i="1"/>
  <c r="J807" i="1"/>
  <c r="K807" i="1" s="1"/>
  <c r="M807" i="1"/>
  <c r="X780" i="1"/>
  <c r="B780" i="1" s="1"/>
  <c r="R807" i="1"/>
  <c r="S807" i="1" s="1"/>
  <c r="AA808" i="1"/>
  <c r="Z808" i="1"/>
  <c r="Y807" i="1"/>
  <c r="P781" i="1"/>
  <c r="C782" i="1"/>
  <c r="I808" i="1"/>
  <c r="H808" i="1"/>
  <c r="A809" i="1"/>
  <c r="Q808" i="1"/>
  <c r="L804" i="1"/>
  <c r="O804" i="1" s="1"/>
  <c r="D805" i="1"/>
  <c r="G805" i="1" s="1"/>
  <c r="L805" i="1" l="1"/>
  <c r="O805" i="1" s="1"/>
  <c r="E807" i="1"/>
  <c r="F807" i="1"/>
  <c r="U807" i="1"/>
  <c r="W807" i="1" s="1"/>
  <c r="C783" i="1"/>
  <c r="P782" i="1"/>
  <c r="X781" i="1"/>
  <c r="B781" i="1" s="1"/>
  <c r="AA809" i="1"/>
  <c r="Z809" i="1"/>
  <c r="Y808" i="1"/>
  <c r="R808" i="1"/>
  <c r="S808" i="1" s="1"/>
  <c r="N808" i="1"/>
  <c r="J808" i="1"/>
  <c r="K808" i="1" s="1"/>
  <c r="M808" i="1"/>
  <c r="I809" i="1"/>
  <c r="A810" i="1"/>
  <c r="Q809" i="1"/>
  <c r="H809" i="1"/>
  <c r="D806" i="1"/>
  <c r="L806" i="1" s="1"/>
  <c r="O806" i="1" s="1"/>
  <c r="G806" i="1" l="1"/>
  <c r="M809" i="1"/>
  <c r="J809" i="1"/>
  <c r="K809" i="1" s="1"/>
  <c r="N809" i="1"/>
  <c r="E808" i="1"/>
  <c r="F808" i="1"/>
  <c r="U808" i="1"/>
  <c r="W808" i="1" s="1"/>
  <c r="X782" i="1"/>
  <c r="B782" i="1" s="1"/>
  <c r="P783" i="1"/>
  <c r="C784" i="1"/>
  <c r="Y809" i="1"/>
  <c r="AA810" i="1"/>
  <c r="R809" i="1"/>
  <c r="S809" i="1" s="1"/>
  <c r="Z810" i="1"/>
  <c r="I810" i="1"/>
  <c r="A811" i="1"/>
  <c r="Q810" i="1"/>
  <c r="H810" i="1"/>
  <c r="D807" i="1"/>
  <c r="G807" i="1" s="1"/>
  <c r="J810" i="1" l="1"/>
  <c r="K810" i="1" s="1"/>
  <c r="N810" i="1"/>
  <c r="M810" i="1"/>
  <c r="L807" i="1"/>
  <c r="O807" i="1" s="1"/>
  <c r="D808" i="1"/>
  <c r="G808" i="1" s="1"/>
  <c r="E809" i="1"/>
  <c r="F809" i="1"/>
  <c r="U809" i="1"/>
  <c r="W809" i="1" s="1"/>
  <c r="R810" i="1"/>
  <c r="S810" i="1" s="1"/>
  <c r="AA811" i="1"/>
  <c r="Z811" i="1"/>
  <c r="Y810" i="1"/>
  <c r="C785" i="1"/>
  <c r="P784" i="1"/>
  <c r="I811" i="1"/>
  <c r="H811" i="1"/>
  <c r="A812" i="1"/>
  <c r="Q811" i="1"/>
  <c r="X783" i="1"/>
  <c r="B783" i="1" s="1"/>
  <c r="R811" i="1" l="1"/>
  <c r="S811" i="1" s="1"/>
  <c r="Z812" i="1"/>
  <c r="AA812" i="1"/>
  <c r="Y811" i="1"/>
  <c r="L808" i="1"/>
  <c r="O808" i="1" s="1"/>
  <c r="C786" i="1"/>
  <c r="P785" i="1"/>
  <c r="I812" i="1"/>
  <c r="H812" i="1"/>
  <c r="A813" i="1"/>
  <c r="Q812" i="1"/>
  <c r="X784" i="1"/>
  <c r="B784" i="1" s="1"/>
  <c r="D809" i="1"/>
  <c r="G809" i="1" s="1"/>
  <c r="M811" i="1"/>
  <c r="N811" i="1"/>
  <c r="J811" i="1"/>
  <c r="K811" i="1" s="1"/>
  <c r="F810" i="1"/>
  <c r="E810" i="1"/>
  <c r="U810" i="1"/>
  <c r="W810" i="1" s="1"/>
  <c r="L809" i="1" l="1"/>
  <c r="O809" i="1" s="1"/>
  <c r="E811" i="1"/>
  <c r="F811" i="1"/>
  <c r="U811" i="1"/>
  <c r="W811" i="1" s="1"/>
  <c r="X785" i="1"/>
  <c r="B785" i="1" s="1"/>
  <c r="P786" i="1"/>
  <c r="C787" i="1"/>
  <c r="D810" i="1"/>
  <c r="L810" i="1" s="1"/>
  <c r="O810" i="1" s="1"/>
  <c r="AA813" i="1"/>
  <c r="Z813" i="1"/>
  <c r="Y812" i="1"/>
  <c r="R812" i="1"/>
  <c r="S812" i="1" s="1"/>
  <c r="I813" i="1"/>
  <c r="A814" i="1"/>
  <c r="Q813" i="1"/>
  <c r="H813" i="1"/>
  <c r="M812" i="1"/>
  <c r="N812" i="1"/>
  <c r="J812" i="1"/>
  <c r="K812" i="1" s="1"/>
  <c r="G810" i="1" l="1"/>
  <c r="F812" i="1"/>
  <c r="E812" i="1"/>
  <c r="U812" i="1"/>
  <c r="W812" i="1" s="1"/>
  <c r="C788" i="1"/>
  <c r="P787" i="1"/>
  <c r="N813" i="1"/>
  <c r="J813" i="1"/>
  <c r="K813" i="1" s="1"/>
  <c r="M813" i="1"/>
  <c r="X786" i="1"/>
  <c r="B786" i="1" s="1"/>
  <c r="Z814" i="1"/>
  <c r="Y813" i="1"/>
  <c r="R813" i="1"/>
  <c r="S813" i="1" s="1"/>
  <c r="AA814" i="1"/>
  <c r="I814" i="1"/>
  <c r="A815" i="1"/>
  <c r="Q814" i="1"/>
  <c r="H814" i="1"/>
  <c r="D811" i="1"/>
  <c r="G811" i="1" s="1"/>
  <c r="L811" i="1" l="1"/>
  <c r="O811" i="1" s="1"/>
  <c r="E813" i="1"/>
  <c r="F813" i="1"/>
  <c r="U813" i="1"/>
  <c r="W813" i="1" s="1"/>
  <c r="N814" i="1"/>
  <c r="M814" i="1"/>
  <c r="J814" i="1"/>
  <c r="K814" i="1" s="1"/>
  <c r="X787" i="1"/>
  <c r="B787" i="1" s="1"/>
  <c r="P788" i="1"/>
  <c r="C789" i="1"/>
  <c r="D812" i="1"/>
  <c r="L812" i="1" s="1"/>
  <c r="O812" i="1" s="1"/>
  <c r="R814" i="1"/>
  <c r="S814" i="1" s="1"/>
  <c r="Z815" i="1"/>
  <c r="Y814" i="1"/>
  <c r="AA815" i="1"/>
  <c r="I815" i="1"/>
  <c r="H815" i="1"/>
  <c r="Q815" i="1"/>
  <c r="A816" i="1"/>
  <c r="G812" i="1" l="1"/>
  <c r="I816" i="1"/>
  <c r="H816" i="1"/>
  <c r="Q816" i="1"/>
  <c r="A817" i="1"/>
  <c r="R815" i="1"/>
  <c r="S815" i="1" s="1"/>
  <c r="AA816" i="1"/>
  <c r="Z816" i="1"/>
  <c r="Y815" i="1"/>
  <c r="J815" i="1"/>
  <c r="K815" i="1" s="1"/>
  <c r="N815" i="1"/>
  <c r="M815" i="1"/>
  <c r="P789" i="1"/>
  <c r="C790" i="1"/>
  <c r="E814" i="1"/>
  <c r="F814" i="1"/>
  <c r="U814" i="1"/>
  <c r="W814" i="1" s="1"/>
  <c r="X788" i="1"/>
  <c r="B788" i="1" s="1"/>
  <c r="D813" i="1"/>
  <c r="G813" i="1" s="1"/>
  <c r="L813" i="1" l="1"/>
  <c r="O813" i="1" s="1"/>
  <c r="D814" i="1"/>
  <c r="G814" i="1" s="1"/>
  <c r="I817" i="1"/>
  <c r="A818" i="1"/>
  <c r="Q817" i="1"/>
  <c r="H817" i="1"/>
  <c r="C791" i="1"/>
  <c r="P790" i="1"/>
  <c r="X789" i="1"/>
  <c r="B789" i="1" s="1"/>
  <c r="AA817" i="1"/>
  <c r="Y816" i="1"/>
  <c r="R816" i="1"/>
  <c r="S816" i="1" s="1"/>
  <c r="Z817" i="1"/>
  <c r="E815" i="1"/>
  <c r="F815" i="1"/>
  <c r="U815" i="1"/>
  <c r="W815" i="1" s="1"/>
  <c r="M816" i="1"/>
  <c r="J816" i="1"/>
  <c r="K816" i="1" s="1"/>
  <c r="N816" i="1"/>
  <c r="L814" i="1" l="1"/>
  <c r="O814" i="1" s="1"/>
  <c r="Z818" i="1"/>
  <c r="Y817" i="1"/>
  <c r="R817" i="1"/>
  <c r="S817" i="1" s="1"/>
  <c r="AA818" i="1"/>
  <c r="C792" i="1"/>
  <c r="P791" i="1"/>
  <c r="I818" i="1"/>
  <c r="A819" i="1"/>
  <c r="H818" i="1"/>
  <c r="Q818" i="1"/>
  <c r="E816" i="1"/>
  <c r="F816" i="1"/>
  <c r="U816" i="1"/>
  <c r="W816" i="1" s="1"/>
  <c r="J817" i="1"/>
  <c r="K817" i="1" s="1"/>
  <c r="N817" i="1"/>
  <c r="M817" i="1"/>
  <c r="D815" i="1"/>
  <c r="L815" i="1" s="1"/>
  <c r="O815" i="1" s="1"/>
  <c r="X790" i="1"/>
  <c r="B790" i="1" s="1"/>
  <c r="G815" i="1" l="1"/>
  <c r="N818" i="1"/>
  <c r="M818" i="1"/>
  <c r="J818" i="1"/>
  <c r="K818" i="1" s="1"/>
  <c r="X791" i="1"/>
  <c r="B791" i="1" s="1"/>
  <c r="R818" i="1"/>
  <c r="S818" i="1" s="1"/>
  <c r="AA819" i="1"/>
  <c r="Z819" i="1"/>
  <c r="Y818" i="1"/>
  <c r="E817" i="1"/>
  <c r="F817" i="1"/>
  <c r="U817" i="1"/>
  <c r="W817" i="1" s="1"/>
  <c r="P792" i="1"/>
  <c r="C793" i="1"/>
  <c r="D816" i="1"/>
  <c r="G816" i="1" s="1"/>
  <c r="I819" i="1"/>
  <c r="H819" i="1"/>
  <c r="A820" i="1"/>
  <c r="Q819" i="1"/>
  <c r="C794" i="1" l="1"/>
  <c r="P793" i="1"/>
  <c r="R819" i="1"/>
  <c r="S819" i="1" s="1"/>
  <c r="AA820" i="1"/>
  <c r="Z820" i="1"/>
  <c r="Y819" i="1"/>
  <c r="X792" i="1"/>
  <c r="B792" i="1" s="1"/>
  <c r="I820" i="1"/>
  <c r="H820" i="1"/>
  <c r="A821" i="1"/>
  <c r="Q820" i="1"/>
  <c r="M819" i="1"/>
  <c r="J819" i="1"/>
  <c r="K819" i="1" s="1"/>
  <c r="N819" i="1"/>
  <c r="F818" i="1"/>
  <c r="E818" i="1"/>
  <c r="U818" i="1"/>
  <c r="W818" i="1" s="1"/>
  <c r="L816" i="1"/>
  <c r="O816" i="1" s="1"/>
  <c r="D817" i="1"/>
  <c r="L817" i="1" s="1"/>
  <c r="O817" i="1" s="1"/>
  <c r="G817" i="1" l="1"/>
  <c r="Z821" i="1"/>
  <c r="AA821" i="1"/>
  <c r="Y820" i="1"/>
  <c r="R820" i="1"/>
  <c r="S820" i="1" s="1"/>
  <c r="F819" i="1"/>
  <c r="E819" i="1"/>
  <c r="U819" i="1"/>
  <c r="W819" i="1" s="1"/>
  <c r="N820" i="1"/>
  <c r="M820" i="1"/>
  <c r="J820" i="1"/>
  <c r="K820" i="1" s="1"/>
  <c r="X793" i="1"/>
  <c r="B793" i="1" s="1"/>
  <c r="I821" i="1"/>
  <c r="A822" i="1"/>
  <c r="Q821" i="1"/>
  <c r="H821" i="1"/>
  <c r="D818" i="1"/>
  <c r="G818" i="1" s="1"/>
  <c r="C795" i="1"/>
  <c r="P794" i="1"/>
  <c r="D819" i="1" l="1"/>
  <c r="G819" i="1" s="1"/>
  <c r="AA822" i="1"/>
  <c r="Y821" i="1"/>
  <c r="R821" i="1"/>
  <c r="S821" i="1" s="1"/>
  <c r="Z822" i="1"/>
  <c r="X794" i="1"/>
  <c r="B794" i="1" s="1"/>
  <c r="J821" i="1"/>
  <c r="K821" i="1" s="1"/>
  <c r="N821" i="1"/>
  <c r="M821" i="1"/>
  <c r="L818" i="1"/>
  <c r="O818" i="1" s="1"/>
  <c r="F820" i="1"/>
  <c r="E820" i="1"/>
  <c r="U820" i="1"/>
  <c r="W820" i="1" s="1"/>
  <c r="I822" i="1"/>
  <c r="A823" i="1"/>
  <c r="Q822" i="1"/>
  <c r="H822" i="1"/>
  <c r="C796" i="1"/>
  <c r="P795" i="1"/>
  <c r="L819" i="1" l="1"/>
  <c r="O819" i="1" s="1"/>
  <c r="F821" i="1"/>
  <c r="E821" i="1"/>
  <c r="U821" i="1"/>
  <c r="W821" i="1" s="1"/>
  <c r="D820" i="1"/>
  <c r="L820" i="1" s="1"/>
  <c r="O820" i="1" s="1"/>
  <c r="R822" i="1"/>
  <c r="S822" i="1" s="1"/>
  <c r="AA823" i="1"/>
  <c r="Z823" i="1"/>
  <c r="Y822" i="1"/>
  <c r="I823" i="1"/>
  <c r="H823" i="1"/>
  <c r="A824" i="1"/>
  <c r="Q823" i="1"/>
  <c r="J822" i="1"/>
  <c r="K822" i="1" s="1"/>
  <c r="M822" i="1"/>
  <c r="N822" i="1"/>
  <c r="X795" i="1"/>
  <c r="B795" i="1" s="1"/>
  <c r="P796" i="1"/>
  <c r="C797" i="1"/>
  <c r="G820" i="1" l="1"/>
  <c r="R823" i="1"/>
  <c r="S823" i="1" s="1"/>
  <c r="AA824" i="1"/>
  <c r="Z824" i="1"/>
  <c r="Y823" i="1"/>
  <c r="C798" i="1"/>
  <c r="P797" i="1"/>
  <c r="X796" i="1"/>
  <c r="B796" i="1" s="1"/>
  <c r="E822" i="1"/>
  <c r="F822" i="1"/>
  <c r="U822" i="1"/>
  <c r="W822" i="1" s="1"/>
  <c r="I824" i="1"/>
  <c r="H824" i="1"/>
  <c r="A825" i="1"/>
  <c r="Q824" i="1"/>
  <c r="J823" i="1"/>
  <c r="K823" i="1" s="1"/>
  <c r="M823" i="1"/>
  <c r="N823" i="1"/>
  <c r="D821" i="1"/>
  <c r="G821" i="1" s="1"/>
  <c r="L821" i="1" l="1"/>
  <c r="O821" i="1" s="1"/>
  <c r="Z825" i="1"/>
  <c r="AA825" i="1"/>
  <c r="Y824" i="1"/>
  <c r="R824" i="1"/>
  <c r="S824" i="1" s="1"/>
  <c r="I825" i="1"/>
  <c r="A826" i="1"/>
  <c r="Q825" i="1"/>
  <c r="H825" i="1"/>
  <c r="X797" i="1"/>
  <c r="B797" i="1" s="1"/>
  <c r="C799" i="1"/>
  <c r="P798" i="1"/>
  <c r="N824" i="1"/>
  <c r="J824" i="1"/>
  <c r="K824" i="1" s="1"/>
  <c r="M824" i="1"/>
  <c r="D822" i="1"/>
  <c r="G822" i="1" s="1"/>
  <c r="E823" i="1"/>
  <c r="F823" i="1"/>
  <c r="U823" i="1"/>
  <c r="W823" i="1" s="1"/>
  <c r="L822" i="1" l="1"/>
  <c r="O822" i="1" s="1"/>
  <c r="E824" i="1"/>
  <c r="F824" i="1"/>
  <c r="U824" i="1"/>
  <c r="W824" i="1" s="1"/>
  <c r="Z826" i="1"/>
  <c r="Y825" i="1"/>
  <c r="R825" i="1"/>
  <c r="S825" i="1" s="1"/>
  <c r="AA826" i="1"/>
  <c r="I826" i="1"/>
  <c r="A827" i="1"/>
  <c r="Q826" i="1"/>
  <c r="H826" i="1"/>
  <c r="M825" i="1"/>
  <c r="J825" i="1"/>
  <c r="K825" i="1" s="1"/>
  <c r="N825" i="1"/>
  <c r="X798" i="1"/>
  <c r="B798" i="1" s="1"/>
  <c r="D823" i="1"/>
  <c r="G823" i="1" s="1"/>
  <c r="P799" i="1"/>
  <c r="C800" i="1"/>
  <c r="X799" i="1" l="1"/>
  <c r="B799" i="1" s="1"/>
  <c r="P800" i="1"/>
  <c r="C801" i="1"/>
  <c r="L823" i="1"/>
  <c r="O823" i="1" s="1"/>
  <c r="E825" i="1"/>
  <c r="F825" i="1"/>
  <c r="U825" i="1"/>
  <c r="W825" i="1" s="1"/>
  <c r="I827" i="1"/>
  <c r="H827" i="1"/>
  <c r="Q827" i="1"/>
  <c r="A828" i="1"/>
  <c r="R826" i="1"/>
  <c r="S826" i="1" s="1"/>
  <c r="Z827" i="1"/>
  <c r="AA827" i="1"/>
  <c r="Y826" i="1"/>
  <c r="N826" i="1"/>
  <c r="M826" i="1"/>
  <c r="J826" i="1"/>
  <c r="K826" i="1" s="1"/>
  <c r="D824" i="1"/>
  <c r="L824" i="1" s="1"/>
  <c r="O824" i="1" s="1"/>
  <c r="F826" i="1" l="1"/>
  <c r="E826" i="1"/>
  <c r="U826" i="1"/>
  <c r="W826" i="1" s="1"/>
  <c r="X800" i="1"/>
  <c r="B800" i="1" s="1"/>
  <c r="D825" i="1"/>
  <c r="L825" i="1" s="1"/>
  <c r="O825" i="1" s="1"/>
  <c r="I828" i="1"/>
  <c r="H828" i="1"/>
  <c r="A829" i="1"/>
  <c r="Q828" i="1"/>
  <c r="R827" i="1"/>
  <c r="S827" i="1" s="1"/>
  <c r="Z828" i="1"/>
  <c r="AA828" i="1"/>
  <c r="Y827" i="1"/>
  <c r="G824" i="1"/>
  <c r="P801" i="1"/>
  <c r="J827" i="1"/>
  <c r="K827" i="1" s="1"/>
  <c r="M827" i="1"/>
  <c r="N827" i="1"/>
  <c r="G825" i="1" l="1"/>
  <c r="AA829" i="1"/>
  <c r="Z829" i="1"/>
  <c r="Y828" i="1"/>
  <c r="R828" i="1"/>
  <c r="S828" i="1" s="1"/>
  <c r="I829" i="1"/>
  <c r="Q829" i="1"/>
  <c r="A830" i="1"/>
  <c r="H829" i="1"/>
  <c r="D826" i="1"/>
  <c r="G826" i="1" s="1"/>
  <c r="F827" i="1"/>
  <c r="E827" i="1"/>
  <c r="U827" i="1"/>
  <c r="W827" i="1" s="1"/>
  <c r="X801" i="1"/>
  <c r="S801" i="1"/>
  <c r="J828" i="1"/>
  <c r="K828" i="1" s="1"/>
  <c r="N828" i="1"/>
  <c r="M828" i="1"/>
  <c r="B801" i="1" l="1"/>
  <c r="L826" i="1"/>
  <c r="O826" i="1" s="1"/>
  <c r="I830" i="1"/>
  <c r="A831" i="1"/>
  <c r="Q830" i="1"/>
  <c r="H830" i="1"/>
  <c r="N829" i="1"/>
  <c r="J829" i="1"/>
  <c r="K829" i="1" s="1"/>
  <c r="M829" i="1"/>
  <c r="F828" i="1"/>
  <c r="E828" i="1"/>
  <c r="U828" i="1"/>
  <c r="W828" i="1" s="1"/>
  <c r="Y801" i="1"/>
  <c r="C802" i="1"/>
  <c r="Y829" i="1"/>
  <c r="R829" i="1"/>
  <c r="S829" i="1" s="1"/>
  <c r="Z830" i="1"/>
  <c r="AA830" i="1"/>
  <c r="D827" i="1"/>
  <c r="L827" i="1" s="1"/>
  <c r="O827" i="1" s="1"/>
  <c r="F829" i="1" l="1"/>
  <c r="E829" i="1"/>
  <c r="U829" i="1"/>
  <c r="W829" i="1" s="1"/>
  <c r="C803" i="1"/>
  <c r="P802" i="1"/>
  <c r="G827" i="1"/>
  <c r="I831" i="1"/>
  <c r="A832" i="1"/>
  <c r="Q831" i="1"/>
  <c r="H831" i="1"/>
  <c r="Y830" i="1"/>
  <c r="R830" i="1"/>
  <c r="S830" i="1" s="1"/>
  <c r="AA831" i="1"/>
  <c r="Z831" i="1"/>
  <c r="D828" i="1"/>
  <c r="L828" i="1" s="1"/>
  <c r="O828" i="1" s="1"/>
  <c r="J830" i="1"/>
  <c r="K830" i="1" s="1"/>
  <c r="N830" i="1"/>
  <c r="M830" i="1"/>
  <c r="G828" i="1" l="1"/>
  <c r="A833" i="1"/>
  <c r="Q832" i="1"/>
  <c r="H832" i="1"/>
  <c r="I832" i="1" s="1"/>
  <c r="J831" i="1"/>
  <c r="K831" i="1" s="1"/>
  <c r="N831" i="1"/>
  <c r="M831" i="1"/>
  <c r="P803" i="1"/>
  <c r="C804" i="1"/>
  <c r="E830" i="1"/>
  <c r="F830" i="1"/>
  <c r="U830" i="1"/>
  <c r="W830" i="1" s="1"/>
  <c r="D829" i="1"/>
  <c r="G829" i="1" s="1"/>
  <c r="X802" i="1"/>
  <c r="B802" i="1" s="1"/>
  <c r="U832" i="1"/>
  <c r="W832" i="1" s="1"/>
  <c r="R831" i="1"/>
  <c r="Z832" i="1"/>
  <c r="AA832" i="1"/>
  <c r="L829" i="1" l="1"/>
  <c r="O829" i="1" s="1"/>
  <c r="J832" i="1"/>
  <c r="K832" i="1" s="1"/>
  <c r="X803" i="1"/>
  <c r="B803" i="1" s="1"/>
  <c r="Z833" i="1"/>
  <c r="R832" i="1"/>
  <c r="S832" i="1" s="1"/>
  <c r="AA833" i="1"/>
  <c r="Y832" i="1"/>
  <c r="D830" i="1"/>
  <c r="L830" i="1" s="1"/>
  <c r="O830" i="1" s="1"/>
  <c r="I833" i="1"/>
  <c r="A834" i="1"/>
  <c r="H833" i="1"/>
  <c r="Q833" i="1"/>
  <c r="F831" i="1"/>
  <c r="E831" i="1"/>
  <c r="U831" i="1"/>
  <c r="W831" i="1" s="1"/>
  <c r="C805" i="1"/>
  <c r="P804" i="1"/>
  <c r="G830" i="1" l="1"/>
  <c r="I834" i="1"/>
  <c r="H834" i="1"/>
  <c r="Q834" i="1"/>
  <c r="A835" i="1"/>
  <c r="J833" i="1"/>
  <c r="K833" i="1" s="1"/>
  <c r="C806" i="1"/>
  <c r="P805" i="1"/>
  <c r="D831" i="1"/>
  <c r="L831" i="1" s="1"/>
  <c r="E832" i="1"/>
  <c r="F832" i="1"/>
  <c r="X804" i="1"/>
  <c r="B804" i="1" s="1"/>
  <c r="AA834" i="1"/>
  <c r="Y833" i="1"/>
  <c r="Z834" i="1"/>
  <c r="R833" i="1"/>
  <c r="S833" i="1" s="1"/>
  <c r="O831" i="1" l="1"/>
  <c r="M832" i="1"/>
  <c r="E833" i="1"/>
  <c r="F833" i="1"/>
  <c r="U833" i="1"/>
  <c r="W833" i="1" s="1"/>
  <c r="D832" i="1"/>
  <c r="G832" i="1" s="1"/>
  <c r="I835" i="1"/>
  <c r="H835" i="1"/>
  <c r="Q835" i="1"/>
  <c r="A836" i="1"/>
  <c r="G831" i="1"/>
  <c r="X805" i="1"/>
  <c r="B805" i="1" s="1"/>
  <c r="J834" i="1"/>
  <c r="K834" i="1" s="1"/>
  <c r="R834" i="1"/>
  <c r="S834" i="1" s="1"/>
  <c r="Y834" i="1"/>
  <c r="AA835" i="1"/>
  <c r="Z835" i="1"/>
  <c r="C807" i="1"/>
  <c r="P806" i="1"/>
  <c r="X806" i="1" l="1"/>
  <c r="B806" i="1" s="1"/>
  <c r="L832" i="1"/>
  <c r="P807" i="1"/>
  <c r="C808" i="1"/>
  <c r="I836" i="1"/>
  <c r="H836" i="1"/>
  <c r="Q836" i="1"/>
  <c r="A837" i="1"/>
  <c r="R835" i="1"/>
  <c r="S835" i="1" s="1"/>
  <c r="Y835" i="1"/>
  <c r="AA836" i="1"/>
  <c r="Z836" i="1"/>
  <c r="D833" i="1"/>
  <c r="L833" i="1" s="1"/>
  <c r="N832" i="1"/>
  <c r="N833" i="1" s="1"/>
  <c r="N834" i="1" s="1"/>
  <c r="N835" i="1" s="1"/>
  <c r="M833" i="1"/>
  <c r="M834" i="1" s="1"/>
  <c r="M835" i="1" s="1"/>
  <c r="F834" i="1"/>
  <c r="E834" i="1"/>
  <c r="U834" i="1"/>
  <c r="W834" i="1" s="1"/>
  <c r="J835" i="1"/>
  <c r="K835" i="1" s="1"/>
  <c r="O833" i="1" l="1"/>
  <c r="O832" i="1"/>
  <c r="J836" i="1"/>
  <c r="K836" i="1" s="1"/>
  <c r="M836" i="1"/>
  <c r="N836" i="1"/>
  <c r="Z837" i="1"/>
  <c r="R836" i="1"/>
  <c r="S836" i="1" s="1"/>
  <c r="Y836" i="1"/>
  <c r="AA837" i="1"/>
  <c r="G833" i="1"/>
  <c r="D834" i="1"/>
  <c r="G834" i="1" s="1"/>
  <c r="C809" i="1"/>
  <c r="P808" i="1"/>
  <c r="X807" i="1"/>
  <c r="B807" i="1" s="1"/>
  <c r="F835" i="1"/>
  <c r="E835" i="1"/>
  <c r="U835" i="1"/>
  <c r="W835" i="1" s="1"/>
  <c r="I837" i="1"/>
  <c r="A838" i="1"/>
  <c r="Q837" i="1"/>
  <c r="H837" i="1"/>
  <c r="AA838" i="1" l="1"/>
  <c r="Y837" i="1"/>
  <c r="R837" i="1"/>
  <c r="S837" i="1" s="1"/>
  <c r="Z838" i="1"/>
  <c r="X808" i="1"/>
  <c r="B808" i="1" s="1"/>
  <c r="I838" i="1"/>
  <c r="A839" i="1"/>
  <c r="Q838" i="1"/>
  <c r="H838" i="1"/>
  <c r="C810" i="1"/>
  <c r="P809" i="1"/>
  <c r="J837" i="1"/>
  <c r="K837" i="1" s="1"/>
  <c r="N837" i="1"/>
  <c r="M837" i="1"/>
  <c r="L834" i="1"/>
  <c r="O834" i="1" s="1"/>
  <c r="D835" i="1"/>
  <c r="L835" i="1" s="1"/>
  <c r="O835" i="1" s="1"/>
  <c r="F836" i="1"/>
  <c r="E836" i="1"/>
  <c r="U836" i="1"/>
  <c r="W836" i="1" s="1"/>
  <c r="G835" i="1" l="1"/>
  <c r="M838" i="1"/>
  <c r="J838" i="1"/>
  <c r="K838" i="1" s="1"/>
  <c r="N838" i="1"/>
  <c r="D836" i="1"/>
  <c r="L836" i="1" s="1"/>
  <c r="O836" i="1" s="1"/>
  <c r="X809" i="1"/>
  <c r="B809" i="1" s="1"/>
  <c r="C811" i="1"/>
  <c r="P810" i="1"/>
  <c r="E837" i="1"/>
  <c r="F837" i="1"/>
  <c r="U837" i="1"/>
  <c r="W837" i="1" s="1"/>
  <c r="R838" i="1"/>
  <c r="S838" i="1" s="1"/>
  <c r="Z839" i="1"/>
  <c r="AA839" i="1"/>
  <c r="Y838" i="1"/>
  <c r="I839" i="1"/>
  <c r="H839" i="1"/>
  <c r="A840" i="1"/>
  <c r="Q839" i="1"/>
  <c r="G836" i="1" l="1"/>
  <c r="R839" i="1"/>
  <c r="S839" i="1" s="1"/>
  <c r="Z840" i="1"/>
  <c r="AA840" i="1"/>
  <c r="Y839" i="1"/>
  <c r="I840" i="1"/>
  <c r="H840" i="1"/>
  <c r="A841" i="1"/>
  <c r="Q840" i="1"/>
  <c r="M839" i="1"/>
  <c r="J839" i="1"/>
  <c r="K839" i="1" s="1"/>
  <c r="N839" i="1"/>
  <c r="D837" i="1"/>
  <c r="L837" i="1" s="1"/>
  <c r="O837" i="1" s="1"/>
  <c r="X810" i="1"/>
  <c r="B810" i="1" s="1"/>
  <c r="E838" i="1"/>
  <c r="F838" i="1"/>
  <c r="U838" i="1"/>
  <c r="W838" i="1" s="1"/>
  <c r="C812" i="1"/>
  <c r="P811" i="1"/>
  <c r="I841" i="1" l="1"/>
  <c r="A842" i="1"/>
  <c r="Q841" i="1"/>
  <c r="H841" i="1"/>
  <c r="X811" i="1"/>
  <c r="B811" i="1" s="1"/>
  <c r="G837" i="1"/>
  <c r="J840" i="1"/>
  <c r="K840" i="1" s="1"/>
  <c r="M840" i="1"/>
  <c r="N840" i="1"/>
  <c r="P812" i="1"/>
  <c r="C813" i="1"/>
  <c r="E839" i="1"/>
  <c r="F839" i="1"/>
  <c r="U839" i="1"/>
  <c r="W839" i="1" s="1"/>
  <c r="D838" i="1"/>
  <c r="G838" i="1" s="1"/>
  <c r="AA841" i="1"/>
  <c r="Z841" i="1"/>
  <c r="Y840" i="1"/>
  <c r="R840" i="1"/>
  <c r="S840" i="1" s="1"/>
  <c r="L838" i="1" l="1"/>
  <c r="O838" i="1" s="1"/>
  <c r="D839" i="1"/>
  <c r="L839" i="1" s="1"/>
  <c r="O839" i="1" s="1"/>
  <c r="X812" i="1"/>
  <c r="B812" i="1" s="1"/>
  <c r="E840" i="1"/>
  <c r="F840" i="1"/>
  <c r="U840" i="1"/>
  <c r="W840" i="1" s="1"/>
  <c r="C814" i="1"/>
  <c r="P813" i="1"/>
  <c r="Z842" i="1"/>
  <c r="Y841" i="1"/>
  <c r="R841" i="1"/>
  <c r="S841" i="1" s="1"/>
  <c r="AA842" i="1"/>
  <c r="I842" i="1"/>
  <c r="A843" i="1"/>
  <c r="Q842" i="1"/>
  <c r="H842" i="1"/>
  <c r="J841" i="1"/>
  <c r="K841" i="1" s="1"/>
  <c r="N841" i="1"/>
  <c r="M841" i="1"/>
  <c r="D840" i="1" l="1"/>
  <c r="G840" i="1" s="1"/>
  <c r="J842" i="1"/>
  <c r="K842" i="1" s="1"/>
  <c r="M842" i="1"/>
  <c r="N842" i="1"/>
  <c r="R842" i="1"/>
  <c r="S842" i="1" s="1"/>
  <c r="AA843" i="1"/>
  <c r="Z843" i="1"/>
  <c r="Y842" i="1"/>
  <c r="E841" i="1"/>
  <c r="F841" i="1"/>
  <c r="U841" i="1"/>
  <c r="W841" i="1" s="1"/>
  <c r="X813" i="1"/>
  <c r="B813" i="1" s="1"/>
  <c r="G839" i="1"/>
  <c r="I843" i="1"/>
  <c r="H843" i="1"/>
  <c r="A844" i="1"/>
  <c r="Q843" i="1"/>
  <c r="P814" i="1"/>
  <c r="C815" i="1"/>
  <c r="L840" i="1" l="1"/>
  <c r="O840" i="1" s="1"/>
  <c r="C816" i="1"/>
  <c r="P815" i="1"/>
  <c r="X814" i="1"/>
  <c r="B814" i="1" s="1"/>
  <c r="R843" i="1"/>
  <c r="S843" i="1" s="1"/>
  <c r="AA844" i="1"/>
  <c r="Z844" i="1"/>
  <c r="Y843" i="1"/>
  <c r="H844" i="1"/>
  <c r="I844" i="1"/>
  <c r="A845" i="1"/>
  <c r="Q844" i="1"/>
  <c r="D841" i="1"/>
  <c r="G841" i="1" s="1"/>
  <c r="M843" i="1"/>
  <c r="J843" i="1"/>
  <c r="K843" i="1" s="1"/>
  <c r="N843" i="1"/>
  <c r="E842" i="1"/>
  <c r="F842" i="1"/>
  <c r="U842" i="1"/>
  <c r="W842" i="1" s="1"/>
  <c r="L841" i="1" l="1"/>
  <c r="O841" i="1" s="1"/>
  <c r="Z845" i="1"/>
  <c r="AA845" i="1"/>
  <c r="Y844" i="1"/>
  <c r="R844" i="1"/>
  <c r="S844" i="1" s="1"/>
  <c r="E843" i="1"/>
  <c r="F843" i="1"/>
  <c r="U843" i="1"/>
  <c r="W843" i="1" s="1"/>
  <c r="D842" i="1"/>
  <c r="G842" i="1" s="1"/>
  <c r="I845" i="1"/>
  <c r="A846" i="1"/>
  <c r="Q845" i="1"/>
  <c r="H845" i="1"/>
  <c r="N844" i="1"/>
  <c r="J844" i="1"/>
  <c r="K844" i="1" s="1"/>
  <c r="M844" i="1"/>
  <c r="X815" i="1"/>
  <c r="B815" i="1" s="1"/>
  <c r="P816" i="1"/>
  <c r="C817" i="1"/>
  <c r="L842" i="1" l="1"/>
  <c r="O842" i="1" s="1"/>
  <c r="Z846" i="1"/>
  <c r="Y845" i="1"/>
  <c r="R845" i="1"/>
  <c r="S845" i="1" s="1"/>
  <c r="AA846" i="1"/>
  <c r="C818" i="1"/>
  <c r="P817" i="1"/>
  <c r="X816" i="1"/>
  <c r="B816" i="1" s="1"/>
  <c r="I846" i="1"/>
  <c r="A847" i="1"/>
  <c r="H846" i="1"/>
  <c r="Q846" i="1"/>
  <c r="J845" i="1"/>
  <c r="K845" i="1" s="1"/>
  <c r="M845" i="1"/>
  <c r="N845" i="1"/>
  <c r="D843" i="1"/>
  <c r="G843" i="1" s="1"/>
  <c r="F844" i="1"/>
  <c r="E844" i="1"/>
  <c r="U844" i="1"/>
  <c r="W844" i="1" s="1"/>
  <c r="L843" i="1" l="1"/>
  <c r="O843" i="1" s="1"/>
  <c r="F845" i="1"/>
  <c r="E845" i="1"/>
  <c r="U845" i="1"/>
  <c r="W845" i="1" s="1"/>
  <c r="C819" i="1"/>
  <c r="P818" i="1"/>
  <c r="D844" i="1"/>
  <c r="G844" i="1" s="1"/>
  <c r="I847" i="1"/>
  <c r="H847" i="1"/>
  <c r="A848" i="1"/>
  <c r="Q847" i="1"/>
  <c r="X817" i="1"/>
  <c r="B817" i="1" s="1"/>
  <c r="R846" i="1"/>
  <c r="S846" i="1" s="1"/>
  <c r="Z847" i="1"/>
  <c r="AA847" i="1"/>
  <c r="Y846" i="1"/>
  <c r="M846" i="1"/>
  <c r="J846" i="1"/>
  <c r="K846" i="1" s="1"/>
  <c r="N846" i="1"/>
  <c r="L844" i="1" l="1"/>
  <c r="O844" i="1" s="1"/>
  <c r="R847" i="1"/>
  <c r="S847" i="1" s="1"/>
  <c r="AA848" i="1"/>
  <c r="Z848" i="1"/>
  <c r="Y847" i="1"/>
  <c r="C820" i="1"/>
  <c r="P819" i="1"/>
  <c r="I848" i="1"/>
  <c r="H848" i="1"/>
  <c r="A849" i="1"/>
  <c r="Q848" i="1"/>
  <c r="E846" i="1"/>
  <c r="F846" i="1"/>
  <c r="U846" i="1"/>
  <c r="W846" i="1" s="1"/>
  <c r="D845" i="1"/>
  <c r="L845" i="1" s="1"/>
  <c r="O845" i="1" s="1"/>
  <c r="X818" i="1"/>
  <c r="B818" i="1" s="1"/>
  <c r="M847" i="1"/>
  <c r="J847" i="1"/>
  <c r="K847" i="1" s="1"/>
  <c r="N847" i="1"/>
  <c r="G845" i="1" l="1"/>
  <c r="N848" i="1"/>
  <c r="M848" i="1"/>
  <c r="J848" i="1"/>
  <c r="K848" i="1" s="1"/>
  <c r="F847" i="1"/>
  <c r="E847" i="1"/>
  <c r="U847" i="1"/>
  <c r="W847" i="1" s="1"/>
  <c r="D846" i="1"/>
  <c r="G846" i="1" s="1"/>
  <c r="X819" i="1"/>
  <c r="B819" i="1" s="1"/>
  <c r="I849" i="1"/>
  <c r="A850" i="1"/>
  <c r="Q849" i="1"/>
  <c r="H849" i="1"/>
  <c r="C821" i="1"/>
  <c r="P820" i="1"/>
  <c r="AA849" i="1"/>
  <c r="Z849" i="1"/>
  <c r="Y848" i="1"/>
  <c r="R848" i="1"/>
  <c r="S848" i="1" s="1"/>
  <c r="L846" i="1" l="1"/>
  <c r="O846" i="1" s="1"/>
  <c r="AA850" i="1"/>
  <c r="Y849" i="1"/>
  <c r="R849" i="1"/>
  <c r="S849" i="1" s="1"/>
  <c r="Z850" i="1"/>
  <c r="J849" i="1"/>
  <c r="K849" i="1" s="1"/>
  <c r="N849" i="1"/>
  <c r="M849" i="1"/>
  <c r="C822" i="1"/>
  <c r="P821" i="1"/>
  <c r="I850" i="1"/>
  <c r="A851" i="1"/>
  <c r="Q850" i="1"/>
  <c r="H850" i="1"/>
  <c r="D847" i="1"/>
  <c r="G847" i="1" s="1"/>
  <c r="F848" i="1"/>
  <c r="E848" i="1"/>
  <c r="U848" i="1"/>
  <c r="W848" i="1" s="1"/>
  <c r="X820" i="1"/>
  <c r="B820" i="1" s="1"/>
  <c r="L847" i="1" l="1"/>
  <c r="O847" i="1" s="1"/>
  <c r="R850" i="1"/>
  <c r="S850" i="1" s="1"/>
  <c r="AA851" i="1"/>
  <c r="Z851" i="1"/>
  <c r="Y850" i="1"/>
  <c r="E849" i="1"/>
  <c r="F849" i="1"/>
  <c r="U849" i="1"/>
  <c r="W849" i="1" s="1"/>
  <c r="I851" i="1"/>
  <c r="H851" i="1"/>
  <c r="A852" i="1"/>
  <c r="Q851" i="1"/>
  <c r="D848" i="1"/>
  <c r="G848" i="1" s="1"/>
  <c r="J850" i="1"/>
  <c r="K850" i="1" s="1"/>
  <c r="N850" i="1"/>
  <c r="M850" i="1"/>
  <c r="X821" i="1"/>
  <c r="B821" i="1" s="1"/>
  <c r="P822" i="1"/>
  <c r="C823" i="1"/>
  <c r="P823" i="1" l="1"/>
  <c r="C824" i="1"/>
  <c r="D849" i="1"/>
  <c r="L849" i="1" s="1"/>
  <c r="O849" i="1" s="1"/>
  <c r="R851" i="1"/>
  <c r="S851" i="1" s="1"/>
  <c r="Z852" i="1"/>
  <c r="AA852" i="1"/>
  <c r="Y851" i="1"/>
  <c r="F850" i="1"/>
  <c r="E850" i="1"/>
  <c r="U850" i="1"/>
  <c r="W850" i="1" s="1"/>
  <c r="L848" i="1"/>
  <c r="O848" i="1" s="1"/>
  <c r="X822" i="1"/>
  <c r="B822" i="1" s="1"/>
  <c r="I852" i="1"/>
  <c r="H852" i="1"/>
  <c r="A853" i="1"/>
  <c r="Q852" i="1"/>
  <c r="N851" i="1"/>
  <c r="J851" i="1"/>
  <c r="K851" i="1" s="1"/>
  <c r="M851" i="1"/>
  <c r="G849" i="1" l="1"/>
  <c r="AA853" i="1"/>
  <c r="Z853" i="1"/>
  <c r="Y852" i="1"/>
  <c r="R852" i="1"/>
  <c r="S852" i="1" s="1"/>
  <c r="F851" i="1"/>
  <c r="E851" i="1"/>
  <c r="U851" i="1"/>
  <c r="W851" i="1" s="1"/>
  <c r="P824" i="1"/>
  <c r="C825" i="1"/>
  <c r="D850" i="1"/>
  <c r="G850" i="1" s="1"/>
  <c r="I853" i="1"/>
  <c r="A854" i="1"/>
  <c r="Q853" i="1"/>
  <c r="H853" i="1"/>
  <c r="J852" i="1"/>
  <c r="K852" i="1" s="1"/>
  <c r="N852" i="1"/>
  <c r="M852" i="1"/>
  <c r="X823" i="1"/>
  <c r="B823" i="1" s="1"/>
  <c r="Y853" i="1" l="1"/>
  <c r="AA854" i="1"/>
  <c r="R853" i="1"/>
  <c r="S853" i="1" s="1"/>
  <c r="Z854" i="1"/>
  <c r="I854" i="1"/>
  <c r="A855" i="1"/>
  <c r="Q854" i="1"/>
  <c r="H854" i="1"/>
  <c r="D851" i="1"/>
  <c r="G851" i="1" s="1"/>
  <c r="J853" i="1"/>
  <c r="K853" i="1" s="1"/>
  <c r="M853" i="1"/>
  <c r="N853" i="1"/>
  <c r="L850" i="1"/>
  <c r="O850" i="1" s="1"/>
  <c r="E852" i="1"/>
  <c r="F852" i="1"/>
  <c r="U852" i="1"/>
  <c r="W852" i="1" s="1"/>
  <c r="C826" i="1"/>
  <c r="P825" i="1"/>
  <c r="X824" i="1"/>
  <c r="B824" i="1" s="1"/>
  <c r="F853" i="1" l="1"/>
  <c r="E853" i="1"/>
  <c r="U853" i="1"/>
  <c r="W853" i="1" s="1"/>
  <c r="C827" i="1"/>
  <c r="P826" i="1"/>
  <c r="L851" i="1"/>
  <c r="O851" i="1" s="1"/>
  <c r="R854" i="1"/>
  <c r="S854" i="1" s="1"/>
  <c r="AA855" i="1"/>
  <c r="Z855" i="1"/>
  <c r="Y854" i="1"/>
  <c r="X825" i="1"/>
  <c r="B825" i="1" s="1"/>
  <c r="I855" i="1"/>
  <c r="H855" i="1"/>
  <c r="Q855" i="1"/>
  <c r="A856" i="1"/>
  <c r="J854" i="1"/>
  <c r="K854" i="1" s="1"/>
  <c r="N854" i="1"/>
  <c r="M854" i="1"/>
  <c r="D852" i="1"/>
  <c r="G852" i="1" s="1"/>
  <c r="L852" i="1" l="1"/>
  <c r="O852" i="1" s="1"/>
  <c r="Z856" i="1"/>
  <c r="Y855" i="1"/>
  <c r="AA856" i="1"/>
  <c r="R855" i="1"/>
  <c r="S855" i="1" s="1"/>
  <c r="N855" i="1"/>
  <c r="J855" i="1"/>
  <c r="K855" i="1" s="1"/>
  <c r="M855" i="1"/>
  <c r="X826" i="1"/>
  <c r="B826" i="1" s="1"/>
  <c r="E854" i="1"/>
  <c r="F854" i="1"/>
  <c r="U854" i="1"/>
  <c r="W854" i="1" s="1"/>
  <c r="C828" i="1"/>
  <c r="P827" i="1"/>
  <c r="D853" i="1"/>
  <c r="L853" i="1" s="1"/>
  <c r="O853" i="1" s="1"/>
  <c r="I856" i="1"/>
  <c r="H856" i="1"/>
  <c r="A857" i="1"/>
  <c r="Q856" i="1"/>
  <c r="G853" i="1" l="1"/>
  <c r="X827" i="1"/>
  <c r="B827" i="1" s="1"/>
  <c r="E855" i="1"/>
  <c r="F855" i="1"/>
  <c r="U855" i="1"/>
  <c r="W855" i="1" s="1"/>
  <c r="C829" i="1"/>
  <c r="P828" i="1"/>
  <c r="AA857" i="1"/>
  <c r="Z857" i="1"/>
  <c r="Y856" i="1"/>
  <c r="R856" i="1"/>
  <c r="S856" i="1" s="1"/>
  <c r="I857" i="1"/>
  <c r="Q857" i="1"/>
  <c r="A858" i="1"/>
  <c r="H857" i="1"/>
  <c r="J856" i="1"/>
  <c r="K856" i="1" s="1"/>
  <c r="N856" i="1"/>
  <c r="M856" i="1"/>
  <c r="D854" i="1"/>
  <c r="G854" i="1" s="1"/>
  <c r="L854" i="1" l="1"/>
  <c r="O854" i="1" s="1"/>
  <c r="I858" i="1"/>
  <c r="A859" i="1"/>
  <c r="Q858" i="1"/>
  <c r="H858" i="1"/>
  <c r="X828" i="1"/>
  <c r="B828" i="1" s="1"/>
  <c r="R857" i="1"/>
  <c r="S857" i="1" s="1"/>
  <c r="Z858" i="1"/>
  <c r="AA858" i="1"/>
  <c r="Y857" i="1"/>
  <c r="J857" i="1"/>
  <c r="K857" i="1" s="1"/>
  <c r="M857" i="1"/>
  <c r="N857" i="1"/>
  <c r="C830" i="1"/>
  <c r="P829" i="1"/>
  <c r="D855" i="1"/>
  <c r="L855" i="1" s="1"/>
  <c r="O855" i="1" s="1"/>
  <c r="F856" i="1"/>
  <c r="E856" i="1"/>
  <c r="U856" i="1"/>
  <c r="W856" i="1" s="1"/>
  <c r="G855" i="1" l="1"/>
  <c r="F857" i="1"/>
  <c r="E857" i="1"/>
  <c r="U857" i="1"/>
  <c r="W857" i="1" s="1"/>
  <c r="I859" i="1"/>
  <c r="Q859" i="1"/>
  <c r="H859" i="1"/>
  <c r="A860" i="1"/>
  <c r="X829" i="1"/>
  <c r="B829" i="1" s="1"/>
  <c r="C831" i="1"/>
  <c r="P830" i="1"/>
  <c r="D856" i="1"/>
  <c r="L856" i="1" s="1"/>
  <c r="O856" i="1" s="1"/>
  <c r="R858" i="1"/>
  <c r="S858" i="1" s="1"/>
  <c r="AA859" i="1"/>
  <c r="Z859" i="1"/>
  <c r="Y858" i="1"/>
  <c r="N858" i="1"/>
  <c r="M858" i="1"/>
  <c r="J858" i="1"/>
  <c r="K858" i="1" s="1"/>
  <c r="F858" i="1" l="1"/>
  <c r="E858" i="1"/>
  <c r="U858" i="1"/>
  <c r="W858" i="1" s="1"/>
  <c r="G856" i="1"/>
  <c r="X830" i="1"/>
  <c r="B830" i="1" s="1"/>
  <c r="I860" i="1"/>
  <c r="H860" i="1"/>
  <c r="A861" i="1"/>
  <c r="Q860" i="1"/>
  <c r="Z860" i="1"/>
  <c r="R859" i="1"/>
  <c r="S859" i="1" s="1"/>
  <c r="Y859" i="1"/>
  <c r="AA860" i="1"/>
  <c r="N859" i="1"/>
  <c r="M859" i="1"/>
  <c r="J859" i="1"/>
  <c r="K859" i="1" s="1"/>
  <c r="P831" i="1"/>
  <c r="D857" i="1"/>
  <c r="G857" i="1" s="1"/>
  <c r="L857" i="1" l="1"/>
  <c r="O857" i="1" s="1"/>
  <c r="E859" i="1"/>
  <c r="F859" i="1"/>
  <c r="U859" i="1"/>
  <c r="W859" i="1" s="1"/>
  <c r="M860" i="1"/>
  <c r="J860" i="1"/>
  <c r="K860" i="1" s="1"/>
  <c r="N860" i="1"/>
  <c r="X831" i="1"/>
  <c r="S831" i="1"/>
  <c r="R860" i="1"/>
  <c r="S860" i="1" s="1"/>
  <c r="Y860" i="1"/>
  <c r="AA861" i="1"/>
  <c r="Z861" i="1"/>
  <c r="D858" i="1"/>
  <c r="G858" i="1" s="1"/>
  <c r="I861" i="1"/>
  <c r="H861" i="1"/>
  <c r="Q861" i="1"/>
  <c r="A862" i="1"/>
  <c r="B831" i="1" l="1"/>
  <c r="L858" i="1"/>
  <c r="O858" i="1" s="1"/>
  <c r="F860" i="1"/>
  <c r="E860" i="1"/>
  <c r="U860" i="1"/>
  <c r="W860" i="1" s="1"/>
  <c r="I862" i="1"/>
  <c r="Q862" i="1"/>
  <c r="H862" i="1"/>
  <c r="A863" i="1"/>
  <c r="Y861" i="1"/>
  <c r="R861" i="1"/>
  <c r="S861" i="1" s="1"/>
  <c r="AA862" i="1"/>
  <c r="Z862" i="1"/>
  <c r="M861" i="1"/>
  <c r="J861" i="1"/>
  <c r="K861" i="1" s="1"/>
  <c r="N861" i="1"/>
  <c r="Y831" i="1"/>
  <c r="C832" i="1"/>
  <c r="D859" i="1"/>
  <c r="L859" i="1" s="1"/>
  <c r="O859" i="1" s="1"/>
  <c r="G859" i="1" l="1"/>
  <c r="I863" i="1"/>
  <c r="Q863" i="1"/>
  <c r="A864" i="1"/>
  <c r="H863" i="1"/>
  <c r="J862" i="1"/>
  <c r="K862" i="1" s="1"/>
  <c r="M862" i="1"/>
  <c r="N862" i="1"/>
  <c r="E861" i="1"/>
  <c r="F861" i="1"/>
  <c r="U861" i="1"/>
  <c r="W861" i="1" s="1"/>
  <c r="R862" i="1"/>
  <c r="S862" i="1" s="1"/>
  <c r="Z863" i="1"/>
  <c r="Y862" i="1"/>
  <c r="AA863" i="1"/>
  <c r="D860" i="1"/>
  <c r="L860" i="1" s="1"/>
  <c r="O860" i="1" s="1"/>
  <c r="C833" i="1"/>
  <c r="P832" i="1"/>
  <c r="G860" i="1" l="1"/>
  <c r="E862" i="1"/>
  <c r="F862" i="1"/>
  <c r="U862" i="1"/>
  <c r="W862" i="1" s="1"/>
  <c r="D861" i="1"/>
  <c r="L861" i="1" s="1"/>
  <c r="O861" i="1" s="1"/>
  <c r="X832" i="1"/>
  <c r="B832" i="1" s="1"/>
  <c r="C834" i="1"/>
  <c r="P833" i="1"/>
  <c r="I864" i="1"/>
  <c r="Q864" i="1"/>
  <c r="A865" i="1"/>
  <c r="H864" i="1"/>
  <c r="Z864" i="1"/>
  <c r="R863" i="1"/>
  <c r="S863" i="1" s="1"/>
  <c r="Y863" i="1"/>
  <c r="AA864" i="1"/>
  <c r="M863" i="1"/>
  <c r="N863" i="1"/>
  <c r="J863" i="1"/>
  <c r="K863" i="1" s="1"/>
  <c r="G861" i="1" l="1"/>
  <c r="R864" i="1"/>
  <c r="U865" i="1"/>
  <c r="W865" i="1" s="1"/>
  <c r="Z865" i="1"/>
  <c r="AA865" i="1"/>
  <c r="M864" i="1"/>
  <c r="J864" i="1"/>
  <c r="K864" i="1" s="1"/>
  <c r="N864" i="1"/>
  <c r="E863" i="1"/>
  <c r="F863" i="1"/>
  <c r="U863" i="1"/>
  <c r="W863" i="1" s="1"/>
  <c r="Q865" i="1"/>
  <c r="A866" i="1"/>
  <c r="H865" i="1"/>
  <c r="I865" i="1" s="1"/>
  <c r="X833" i="1"/>
  <c r="B833" i="1" s="1"/>
  <c r="C835" i="1"/>
  <c r="P834" i="1"/>
  <c r="D862" i="1"/>
  <c r="G862" i="1" s="1"/>
  <c r="J865" i="1" l="1"/>
  <c r="K865" i="1" s="1"/>
  <c r="E864" i="1"/>
  <c r="F864" i="1"/>
  <c r="U864" i="1"/>
  <c r="W864" i="1" s="1"/>
  <c r="L862" i="1"/>
  <c r="O862" i="1" s="1"/>
  <c r="I866" i="1"/>
  <c r="A867" i="1"/>
  <c r="Q866" i="1"/>
  <c r="H866" i="1"/>
  <c r="R865" i="1"/>
  <c r="S865" i="1" s="1"/>
  <c r="Y865" i="1"/>
  <c r="Z866" i="1"/>
  <c r="AA866" i="1"/>
  <c r="X834" i="1"/>
  <c r="B834" i="1" s="1"/>
  <c r="C836" i="1"/>
  <c r="P835" i="1"/>
  <c r="D863" i="1"/>
  <c r="G863" i="1" s="1"/>
  <c r="L863" i="1" l="1"/>
  <c r="O863" i="1" s="1"/>
  <c r="I867" i="1"/>
  <c r="H867" i="1"/>
  <c r="A868" i="1"/>
  <c r="Q867" i="1"/>
  <c r="D864" i="1"/>
  <c r="G864" i="1" s="1"/>
  <c r="J866" i="1"/>
  <c r="K866" i="1" s="1"/>
  <c r="X835" i="1"/>
  <c r="B835" i="1" s="1"/>
  <c r="P836" i="1"/>
  <c r="C837" i="1"/>
  <c r="R866" i="1"/>
  <c r="S866" i="1" s="1"/>
  <c r="AA867" i="1"/>
  <c r="Z867" i="1"/>
  <c r="Y866" i="1"/>
  <c r="E865" i="1"/>
  <c r="F865" i="1"/>
  <c r="L864" i="1" l="1"/>
  <c r="M865" i="1" s="1"/>
  <c r="F866" i="1"/>
  <c r="E866" i="1"/>
  <c r="U866" i="1"/>
  <c r="W866" i="1" s="1"/>
  <c r="C838" i="1"/>
  <c r="P837" i="1"/>
  <c r="D865" i="1"/>
  <c r="L865" i="1" s="1"/>
  <c r="Z868" i="1"/>
  <c r="AA868" i="1"/>
  <c r="Y867" i="1"/>
  <c r="R867" i="1"/>
  <c r="S867" i="1" s="1"/>
  <c r="X836" i="1"/>
  <c r="B836" i="1" s="1"/>
  <c r="I868" i="1"/>
  <c r="A869" i="1"/>
  <c r="Q868" i="1"/>
  <c r="H868" i="1"/>
  <c r="J867" i="1"/>
  <c r="K867" i="1" s="1"/>
  <c r="O864" i="1" l="1"/>
  <c r="G865" i="1"/>
  <c r="N865" i="1"/>
  <c r="N866" i="1" s="1"/>
  <c r="N867" i="1" s="1"/>
  <c r="N868" i="1" s="1"/>
  <c r="M866" i="1"/>
  <c r="M867" i="1" s="1"/>
  <c r="M868" i="1" s="1"/>
  <c r="X837" i="1"/>
  <c r="B837" i="1" s="1"/>
  <c r="F867" i="1"/>
  <c r="E867" i="1"/>
  <c r="U867" i="1"/>
  <c r="W867" i="1" s="1"/>
  <c r="AA869" i="1"/>
  <c r="Z869" i="1"/>
  <c r="Y868" i="1"/>
  <c r="R868" i="1"/>
  <c r="S868" i="1" s="1"/>
  <c r="P838" i="1"/>
  <c r="C839" i="1"/>
  <c r="I869" i="1"/>
  <c r="A870" i="1"/>
  <c r="Q869" i="1"/>
  <c r="H869" i="1"/>
  <c r="J868" i="1"/>
  <c r="K868" i="1" s="1"/>
  <c r="D866" i="1"/>
  <c r="G866" i="1" s="1"/>
  <c r="L866" i="1" l="1"/>
  <c r="O866" i="1" s="1"/>
  <c r="D867" i="1"/>
  <c r="L867" i="1" s="1"/>
  <c r="O867" i="1" s="1"/>
  <c r="C840" i="1"/>
  <c r="P839" i="1"/>
  <c r="X838" i="1"/>
  <c r="B838" i="1" s="1"/>
  <c r="E868" i="1"/>
  <c r="F868" i="1"/>
  <c r="U868" i="1"/>
  <c r="W868" i="1" s="1"/>
  <c r="Y869" i="1"/>
  <c r="R869" i="1"/>
  <c r="S869" i="1" s="1"/>
  <c r="Z870" i="1"/>
  <c r="AA870" i="1"/>
  <c r="I870" i="1"/>
  <c r="A871" i="1"/>
  <c r="Q870" i="1"/>
  <c r="H870" i="1"/>
  <c r="N869" i="1"/>
  <c r="M869" i="1"/>
  <c r="J869" i="1"/>
  <c r="K869" i="1" s="1"/>
  <c r="O865" i="1"/>
  <c r="D868" i="1" l="1"/>
  <c r="G868" i="1" s="1"/>
  <c r="N870" i="1"/>
  <c r="J870" i="1"/>
  <c r="K870" i="1" s="1"/>
  <c r="M870" i="1"/>
  <c r="P840" i="1"/>
  <c r="C841" i="1"/>
  <c r="F869" i="1"/>
  <c r="E869" i="1"/>
  <c r="U869" i="1"/>
  <c r="W869" i="1" s="1"/>
  <c r="X839" i="1"/>
  <c r="B839" i="1" s="1"/>
  <c r="R870" i="1"/>
  <c r="S870" i="1" s="1"/>
  <c r="AA871" i="1"/>
  <c r="Z871" i="1"/>
  <c r="Y870" i="1"/>
  <c r="G867" i="1"/>
  <c r="I871" i="1"/>
  <c r="H871" i="1"/>
  <c r="A872" i="1"/>
  <c r="Q871" i="1"/>
  <c r="L868" i="1" l="1"/>
  <c r="O868" i="1" s="1"/>
  <c r="X840" i="1"/>
  <c r="B840" i="1" s="1"/>
  <c r="Z872" i="1"/>
  <c r="AA872" i="1"/>
  <c r="Y871" i="1"/>
  <c r="R871" i="1"/>
  <c r="S871" i="1" s="1"/>
  <c r="I872" i="1"/>
  <c r="A873" i="1"/>
  <c r="Q872" i="1"/>
  <c r="H872" i="1"/>
  <c r="N871" i="1"/>
  <c r="J871" i="1"/>
  <c r="K871" i="1" s="1"/>
  <c r="M871" i="1"/>
  <c r="P841" i="1"/>
  <c r="C842" i="1"/>
  <c r="E870" i="1"/>
  <c r="F870" i="1"/>
  <c r="U870" i="1"/>
  <c r="W870" i="1" s="1"/>
  <c r="D869" i="1"/>
  <c r="L869" i="1" s="1"/>
  <c r="O869" i="1" s="1"/>
  <c r="C843" i="1" l="1"/>
  <c r="P842" i="1"/>
  <c r="F871" i="1"/>
  <c r="E871" i="1"/>
  <c r="U871" i="1"/>
  <c r="W871" i="1" s="1"/>
  <c r="J872" i="1"/>
  <c r="K872" i="1" s="1"/>
  <c r="M872" i="1"/>
  <c r="N872" i="1"/>
  <c r="X841" i="1"/>
  <c r="B841" i="1" s="1"/>
  <c r="G869" i="1"/>
  <c r="AA873" i="1"/>
  <c r="Z873" i="1"/>
  <c r="Y872" i="1"/>
  <c r="R872" i="1"/>
  <c r="S872" i="1" s="1"/>
  <c r="D870" i="1"/>
  <c r="L870" i="1" s="1"/>
  <c r="O870" i="1" s="1"/>
  <c r="I873" i="1"/>
  <c r="Q873" i="1"/>
  <c r="A874" i="1"/>
  <c r="H873" i="1"/>
  <c r="E872" i="1" l="1"/>
  <c r="F872" i="1"/>
  <c r="U872" i="1"/>
  <c r="W872" i="1" s="1"/>
  <c r="R873" i="1"/>
  <c r="S873" i="1" s="1"/>
  <c r="Z874" i="1"/>
  <c r="AA874" i="1"/>
  <c r="Y873" i="1"/>
  <c r="I874" i="1"/>
  <c r="A875" i="1"/>
  <c r="Q874" i="1"/>
  <c r="H874" i="1"/>
  <c r="M873" i="1"/>
  <c r="J873" i="1"/>
  <c r="K873" i="1" s="1"/>
  <c r="N873" i="1"/>
  <c r="D871" i="1"/>
  <c r="G871" i="1" s="1"/>
  <c r="G870" i="1"/>
  <c r="X842" i="1"/>
  <c r="B842" i="1" s="1"/>
  <c r="C844" i="1"/>
  <c r="P843" i="1"/>
  <c r="L871" i="1" l="1"/>
  <c r="O871" i="1" s="1"/>
  <c r="P844" i="1"/>
  <c r="C845" i="1"/>
  <c r="F873" i="1"/>
  <c r="E873" i="1"/>
  <c r="U873" i="1"/>
  <c r="W873" i="1" s="1"/>
  <c r="I875" i="1"/>
  <c r="H875" i="1"/>
  <c r="A876" i="1"/>
  <c r="Q875" i="1"/>
  <c r="X843" i="1"/>
  <c r="B843" i="1" s="1"/>
  <c r="R874" i="1"/>
  <c r="S874" i="1" s="1"/>
  <c r="AA875" i="1"/>
  <c r="Z875" i="1"/>
  <c r="Y874" i="1"/>
  <c r="J874" i="1"/>
  <c r="K874" i="1" s="1"/>
  <c r="N874" i="1"/>
  <c r="M874" i="1"/>
  <c r="D872" i="1"/>
  <c r="G872" i="1" s="1"/>
  <c r="N875" i="1" l="1"/>
  <c r="M875" i="1"/>
  <c r="J875" i="1"/>
  <c r="K875" i="1" s="1"/>
  <c r="I876" i="1"/>
  <c r="Q876" i="1"/>
  <c r="A877" i="1"/>
  <c r="H876" i="1"/>
  <c r="L872" i="1"/>
  <c r="O872" i="1" s="1"/>
  <c r="D873" i="1"/>
  <c r="G873" i="1" s="1"/>
  <c r="C846" i="1"/>
  <c r="P845" i="1"/>
  <c r="F874" i="1"/>
  <c r="E874" i="1"/>
  <c r="U874" i="1"/>
  <c r="W874" i="1" s="1"/>
  <c r="Z876" i="1"/>
  <c r="AA876" i="1"/>
  <c r="Y875" i="1"/>
  <c r="R875" i="1"/>
  <c r="S875" i="1" s="1"/>
  <c r="X844" i="1"/>
  <c r="B844" i="1" s="1"/>
  <c r="L873" i="1" l="1"/>
  <c r="O873" i="1" s="1"/>
  <c r="I877" i="1"/>
  <c r="A878" i="1"/>
  <c r="Q877" i="1"/>
  <c r="H877" i="1"/>
  <c r="D874" i="1"/>
  <c r="L874" i="1" s="1"/>
  <c r="O874" i="1" s="1"/>
  <c r="X845" i="1"/>
  <c r="B845" i="1" s="1"/>
  <c r="F875" i="1"/>
  <c r="E875" i="1"/>
  <c r="U875" i="1"/>
  <c r="W875" i="1" s="1"/>
  <c r="Y876" i="1"/>
  <c r="R876" i="1"/>
  <c r="S876" i="1" s="1"/>
  <c r="Z877" i="1"/>
  <c r="AA877" i="1"/>
  <c r="P846" i="1"/>
  <c r="C847" i="1"/>
  <c r="M876" i="1"/>
  <c r="J876" i="1"/>
  <c r="K876" i="1" s="1"/>
  <c r="N876" i="1"/>
  <c r="E876" i="1" l="1"/>
  <c r="F876" i="1"/>
  <c r="U876" i="1"/>
  <c r="W876" i="1" s="1"/>
  <c r="G874" i="1"/>
  <c r="D875" i="1"/>
  <c r="G875" i="1" s="1"/>
  <c r="C848" i="1"/>
  <c r="P847" i="1"/>
  <c r="X846" i="1"/>
  <c r="B846" i="1" s="1"/>
  <c r="I878" i="1"/>
  <c r="A879" i="1"/>
  <c r="Q878" i="1"/>
  <c r="H878" i="1"/>
  <c r="Y877" i="1"/>
  <c r="R877" i="1"/>
  <c r="S877" i="1" s="1"/>
  <c r="AA878" i="1"/>
  <c r="Z878" i="1"/>
  <c r="M877" i="1"/>
  <c r="J877" i="1"/>
  <c r="K877" i="1" s="1"/>
  <c r="N877" i="1"/>
  <c r="L875" i="1" l="1"/>
  <c r="O875" i="1" s="1"/>
  <c r="E877" i="1"/>
  <c r="F877" i="1"/>
  <c r="U877" i="1"/>
  <c r="W877" i="1" s="1"/>
  <c r="N878" i="1"/>
  <c r="J878" i="1"/>
  <c r="K878" i="1" s="1"/>
  <c r="M878" i="1"/>
  <c r="I879" i="1"/>
  <c r="H879" i="1"/>
  <c r="Q879" i="1"/>
  <c r="A880" i="1"/>
  <c r="R878" i="1"/>
  <c r="S878" i="1" s="1"/>
  <c r="Z879" i="1"/>
  <c r="AA879" i="1"/>
  <c r="Y878" i="1"/>
  <c r="C849" i="1"/>
  <c r="P848" i="1"/>
  <c r="X847" i="1"/>
  <c r="B847" i="1" s="1"/>
  <c r="D876" i="1"/>
  <c r="L876" i="1" s="1"/>
  <c r="O876" i="1" s="1"/>
  <c r="G876" i="1" l="1"/>
  <c r="E878" i="1"/>
  <c r="F878" i="1"/>
  <c r="U878" i="1"/>
  <c r="W878" i="1" s="1"/>
  <c r="I880" i="1"/>
  <c r="A881" i="1"/>
  <c r="Q880" i="1"/>
  <c r="H880" i="1"/>
  <c r="X848" i="1"/>
  <c r="B848" i="1" s="1"/>
  <c r="AA880" i="1"/>
  <c r="Y879" i="1"/>
  <c r="Z880" i="1"/>
  <c r="R879" i="1"/>
  <c r="S879" i="1" s="1"/>
  <c r="D877" i="1"/>
  <c r="L877" i="1" s="1"/>
  <c r="O877" i="1" s="1"/>
  <c r="J879" i="1"/>
  <c r="K879" i="1" s="1"/>
  <c r="M879" i="1"/>
  <c r="N879" i="1"/>
  <c r="C850" i="1"/>
  <c r="P849" i="1"/>
  <c r="G877" i="1" l="1"/>
  <c r="AA881" i="1"/>
  <c r="Z881" i="1"/>
  <c r="Y880" i="1"/>
  <c r="R880" i="1"/>
  <c r="S880" i="1" s="1"/>
  <c r="X849" i="1"/>
  <c r="B849" i="1" s="1"/>
  <c r="C851" i="1"/>
  <c r="P850" i="1"/>
  <c r="I881" i="1"/>
  <c r="A882" i="1"/>
  <c r="Q881" i="1"/>
  <c r="H881" i="1"/>
  <c r="N880" i="1"/>
  <c r="J880" i="1"/>
  <c r="K880" i="1" s="1"/>
  <c r="M880" i="1"/>
  <c r="E879" i="1"/>
  <c r="F879" i="1"/>
  <c r="U879" i="1"/>
  <c r="W879" i="1" s="1"/>
  <c r="D878" i="1"/>
  <c r="G878" i="1" s="1"/>
  <c r="E880" i="1" l="1"/>
  <c r="F880" i="1"/>
  <c r="U880" i="1"/>
  <c r="W880" i="1" s="1"/>
  <c r="L878" i="1"/>
  <c r="O878" i="1" s="1"/>
  <c r="Y881" i="1"/>
  <c r="R881" i="1"/>
  <c r="S881" i="1" s="1"/>
  <c r="Z882" i="1"/>
  <c r="AA882" i="1"/>
  <c r="I882" i="1"/>
  <c r="A883" i="1"/>
  <c r="Q882" i="1"/>
  <c r="H882" i="1"/>
  <c r="C852" i="1"/>
  <c r="P851" i="1"/>
  <c r="N881" i="1"/>
  <c r="J881" i="1"/>
  <c r="K881" i="1" s="1"/>
  <c r="M881" i="1"/>
  <c r="D879" i="1"/>
  <c r="L879" i="1" s="1"/>
  <c r="O879" i="1" s="1"/>
  <c r="X850" i="1"/>
  <c r="B850" i="1" s="1"/>
  <c r="G879" i="1" l="1"/>
  <c r="P852" i="1"/>
  <c r="C853" i="1"/>
  <c r="R882" i="1"/>
  <c r="S882" i="1" s="1"/>
  <c r="Z883" i="1"/>
  <c r="AA883" i="1"/>
  <c r="Y882" i="1"/>
  <c r="X851" i="1"/>
  <c r="B851" i="1" s="1"/>
  <c r="I883" i="1"/>
  <c r="H883" i="1"/>
  <c r="A884" i="1"/>
  <c r="Q883" i="1"/>
  <c r="J882" i="1"/>
  <c r="K882" i="1" s="1"/>
  <c r="M882" i="1"/>
  <c r="N882" i="1"/>
  <c r="E881" i="1"/>
  <c r="F881" i="1"/>
  <c r="U881" i="1"/>
  <c r="W881" i="1" s="1"/>
  <c r="D880" i="1"/>
  <c r="G880" i="1" s="1"/>
  <c r="L880" i="1" l="1"/>
  <c r="O880" i="1" s="1"/>
  <c r="E882" i="1"/>
  <c r="F882" i="1"/>
  <c r="U882" i="1"/>
  <c r="W882" i="1" s="1"/>
  <c r="AA884" i="1"/>
  <c r="Z884" i="1"/>
  <c r="Y883" i="1"/>
  <c r="R883" i="1"/>
  <c r="S883" i="1" s="1"/>
  <c r="J883" i="1"/>
  <c r="K883" i="1" s="1"/>
  <c r="N883" i="1"/>
  <c r="M883" i="1"/>
  <c r="P853" i="1"/>
  <c r="C854" i="1"/>
  <c r="I884" i="1"/>
  <c r="A885" i="1"/>
  <c r="Q884" i="1"/>
  <c r="H884" i="1"/>
  <c r="D881" i="1"/>
  <c r="G881" i="1" s="1"/>
  <c r="X852" i="1"/>
  <c r="B852" i="1" s="1"/>
  <c r="Z885" i="1" l="1"/>
  <c r="AA885" i="1"/>
  <c r="Y884" i="1"/>
  <c r="R884" i="1"/>
  <c r="S884" i="1" s="1"/>
  <c r="I885" i="1"/>
  <c r="A886" i="1"/>
  <c r="Q885" i="1"/>
  <c r="H885" i="1"/>
  <c r="N884" i="1"/>
  <c r="J884" i="1"/>
  <c r="K884" i="1" s="1"/>
  <c r="M884" i="1"/>
  <c r="X853" i="1"/>
  <c r="B853" i="1" s="1"/>
  <c r="P854" i="1"/>
  <c r="C855" i="1"/>
  <c r="L881" i="1"/>
  <c r="O881" i="1" s="1"/>
  <c r="E883" i="1"/>
  <c r="F883" i="1"/>
  <c r="U883" i="1"/>
  <c r="W883" i="1" s="1"/>
  <c r="D882" i="1"/>
  <c r="G882" i="1" s="1"/>
  <c r="L882" i="1" l="1"/>
  <c r="O882" i="1" s="1"/>
  <c r="Z886" i="1"/>
  <c r="R885" i="1"/>
  <c r="S885" i="1" s="1"/>
  <c r="AA886" i="1"/>
  <c r="Y885" i="1"/>
  <c r="X854" i="1"/>
  <c r="B854" i="1" s="1"/>
  <c r="I886" i="1"/>
  <c r="A887" i="1"/>
  <c r="Q886" i="1"/>
  <c r="H886" i="1"/>
  <c r="N885" i="1"/>
  <c r="M885" i="1"/>
  <c r="J885" i="1"/>
  <c r="K885" i="1" s="1"/>
  <c r="F884" i="1"/>
  <c r="E884" i="1"/>
  <c r="U884" i="1"/>
  <c r="W884" i="1" s="1"/>
  <c r="C856" i="1"/>
  <c r="P855" i="1"/>
  <c r="D883" i="1"/>
  <c r="L883" i="1" s="1"/>
  <c r="O883" i="1" s="1"/>
  <c r="F885" i="1" l="1"/>
  <c r="E885" i="1"/>
  <c r="U885" i="1"/>
  <c r="W885" i="1" s="1"/>
  <c r="M886" i="1"/>
  <c r="J886" i="1"/>
  <c r="K886" i="1" s="1"/>
  <c r="N886" i="1"/>
  <c r="D884" i="1"/>
  <c r="G884" i="1" s="1"/>
  <c r="G883" i="1"/>
  <c r="R886" i="1"/>
  <c r="S886" i="1" s="1"/>
  <c r="Z887" i="1"/>
  <c r="AA887" i="1"/>
  <c r="Y886" i="1"/>
  <c r="X855" i="1"/>
  <c r="B855" i="1" s="1"/>
  <c r="C857" i="1"/>
  <c r="P856" i="1"/>
  <c r="I887" i="1"/>
  <c r="H887" i="1"/>
  <c r="A888" i="1"/>
  <c r="Q887" i="1"/>
  <c r="L884" i="1" l="1"/>
  <c r="O884" i="1" s="1"/>
  <c r="I888" i="1"/>
  <c r="A889" i="1"/>
  <c r="Q888" i="1"/>
  <c r="H888" i="1"/>
  <c r="AA888" i="1"/>
  <c r="Y887" i="1"/>
  <c r="Z888" i="1"/>
  <c r="R887" i="1"/>
  <c r="S887" i="1" s="1"/>
  <c r="M887" i="1"/>
  <c r="J887" i="1"/>
  <c r="K887" i="1" s="1"/>
  <c r="N887" i="1"/>
  <c r="X856" i="1"/>
  <c r="B856" i="1" s="1"/>
  <c r="E886" i="1"/>
  <c r="F886" i="1"/>
  <c r="U886" i="1"/>
  <c r="W886" i="1" s="1"/>
  <c r="C858" i="1"/>
  <c r="P857" i="1"/>
  <c r="D885" i="1"/>
  <c r="L885" i="1" s="1"/>
  <c r="O885" i="1" s="1"/>
  <c r="G885" i="1" l="1"/>
  <c r="D886" i="1"/>
  <c r="G886" i="1" s="1"/>
  <c r="AA889" i="1"/>
  <c r="Z889" i="1"/>
  <c r="Y888" i="1"/>
  <c r="R888" i="1"/>
  <c r="S888" i="1" s="1"/>
  <c r="X857" i="1"/>
  <c r="B857" i="1" s="1"/>
  <c r="I889" i="1"/>
  <c r="A890" i="1"/>
  <c r="Q889" i="1"/>
  <c r="H889" i="1"/>
  <c r="E887" i="1"/>
  <c r="F887" i="1"/>
  <c r="U887" i="1"/>
  <c r="W887" i="1" s="1"/>
  <c r="P858" i="1"/>
  <c r="C859" i="1"/>
  <c r="M888" i="1"/>
  <c r="J888" i="1"/>
  <c r="K888" i="1" s="1"/>
  <c r="N888" i="1"/>
  <c r="D887" i="1" l="1"/>
  <c r="G887" i="1" s="1"/>
  <c r="Y889" i="1"/>
  <c r="R889" i="1"/>
  <c r="S889" i="1" s="1"/>
  <c r="Z890" i="1"/>
  <c r="AA890" i="1"/>
  <c r="C860" i="1"/>
  <c r="P859" i="1"/>
  <c r="X858" i="1"/>
  <c r="B858" i="1" s="1"/>
  <c r="L886" i="1"/>
  <c r="O886" i="1" s="1"/>
  <c r="E888" i="1"/>
  <c r="F888" i="1"/>
  <c r="U888" i="1"/>
  <c r="W888" i="1" s="1"/>
  <c r="I890" i="1"/>
  <c r="Q890" i="1"/>
  <c r="H890" i="1"/>
  <c r="A891" i="1"/>
  <c r="J889" i="1"/>
  <c r="K889" i="1" s="1"/>
  <c r="N889" i="1"/>
  <c r="M889" i="1"/>
  <c r="D888" i="1" l="1"/>
  <c r="L888" i="1" s="1"/>
  <c r="O888" i="1" s="1"/>
  <c r="F889" i="1"/>
  <c r="E889" i="1"/>
  <c r="U889" i="1"/>
  <c r="W889" i="1" s="1"/>
  <c r="I891" i="1"/>
  <c r="Q891" i="1"/>
  <c r="H891" i="1"/>
  <c r="A892" i="1"/>
  <c r="AA891" i="1"/>
  <c r="R890" i="1"/>
  <c r="S890" i="1" s="1"/>
  <c r="Y890" i="1"/>
  <c r="Z891" i="1"/>
  <c r="L887" i="1"/>
  <c r="O887" i="1" s="1"/>
  <c r="X859" i="1"/>
  <c r="B859" i="1" s="1"/>
  <c r="N890" i="1"/>
  <c r="J890" i="1"/>
  <c r="K890" i="1" s="1"/>
  <c r="M890" i="1"/>
  <c r="C861" i="1"/>
  <c r="P860" i="1"/>
  <c r="X860" i="1" l="1"/>
  <c r="B860" i="1" s="1"/>
  <c r="R891" i="1"/>
  <c r="S891" i="1" s="1"/>
  <c r="AA892" i="1"/>
  <c r="Y891" i="1"/>
  <c r="Z892" i="1"/>
  <c r="J891" i="1"/>
  <c r="K891" i="1" s="1"/>
  <c r="N891" i="1"/>
  <c r="M891" i="1"/>
  <c r="C862" i="1"/>
  <c r="P861" i="1"/>
  <c r="D889" i="1"/>
  <c r="L889" i="1" s="1"/>
  <c r="O889" i="1" s="1"/>
  <c r="I892" i="1"/>
  <c r="A893" i="1"/>
  <c r="Q892" i="1"/>
  <c r="H892" i="1"/>
  <c r="G888" i="1"/>
  <c r="E890" i="1"/>
  <c r="F890" i="1"/>
  <c r="U890" i="1"/>
  <c r="W890" i="1" s="1"/>
  <c r="G889" i="1" l="1"/>
  <c r="M892" i="1"/>
  <c r="J892" i="1"/>
  <c r="K892" i="1" s="1"/>
  <c r="N892" i="1"/>
  <c r="E891" i="1"/>
  <c r="F891" i="1"/>
  <c r="U891" i="1"/>
  <c r="W891" i="1" s="1"/>
  <c r="X861" i="1"/>
  <c r="B861" i="1" s="1"/>
  <c r="C863" i="1"/>
  <c r="P862" i="1"/>
  <c r="D890" i="1"/>
  <c r="L890" i="1" s="1"/>
  <c r="O890" i="1" s="1"/>
  <c r="Y892" i="1"/>
  <c r="R892" i="1"/>
  <c r="S892" i="1" s="1"/>
  <c r="Z893" i="1"/>
  <c r="AA893" i="1"/>
  <c r="I893" i="1"/>
  <c r="A894" i="1"/>
  <c r="Q893" i="1"/>
  <c r="H893" i="1"/>
  <c r="R893" i="1" l="1"/>
  <c r="AA894" i="1"/>
  <c r="U894" i="1"/>
  <c r="W894" i="1" s="1"/>
  <c r="Z894" i="1"/>
  <c r="H894" i="1"/>
  <c r="I894" i="1" s="1"/>
  <c r="Q894" i="1"/>
  <c r="A895" i="1"/>
  <c r="G890" i="1"/>
  <c r="D891" i="1"/>
  <c r="G891" i="1" s="1"/>
  <c r="N893" i="1"/>
  <c r="M893" i="1"/>
  <c r="J893" i="1"/>
  <c r="K893" i="1" s="1"/>
  <c r="X862" i="1"/>
  <c r="B862" i="1" s="1"/>
  <c r="F892" i="1"/>
  <c r="E892" i="1"/>
  <c r="U892" i="1"/>
  <c r="W892" i="1" s="1"/>
  <c r="P863" i="1"/>
  <c r="C864" i="1"/>
  <c r="J894" i="1" l="1"/>
  <c r="K894" i="1" s="1"/>
  <c r="X863" i="1"/>
  <c r="B863" i="1" s="1"/>
  <c r="L891" i="1"/>
  <c r="O891" i="1" s="1"/>
  <c r="Y894" i="1"/>
  <c r="Z895" i="1"/>
  <c r="AA895" i="1"/>
  <c r="R894" i="1"/>
  <c r="S894" i="1" s="1"/>
  <c r="P864" i="1"/>
  <c r="E893" i="1"/>
  <c r="F893" i="1"/>
  <c r="U893" i="1"/>
  <c r="W893" i="1" s="1"/>
  <c r="D892" i="1"/>
  <c r="G892" i="1" s="1"/>
  <c r="I895" i="1"/>
  <c r="H895" i="1"/>
  <c r="A896" i="1"/>
  <c r="Q895" i="1"/>
  <c r="L892" i="1" l="1"/>
  <c r="O892" i="1" s="1"/>
  <c r="Y895" i="1"/>
  <c r="AA896" i="1"/>
  <c r="Z896" i="1"/>
  <c r="R895" i="1"/>
  <c r="S895" i="1" s="1"/>
  <c r="X864" i="1"/>
  <c r="S864" i="1"/>
  <c r="J895" i="1"/>
  <c r="K895" i="1" s="1"/>
  <c r="F894" i="1"/>
  <c r="E894" i="1"/>
  <c r="I896" i="1"/>
  <c r="A897" i="1"/>
  <c r="Q896" i="1"/>
  <c r="H896" i="1"/>
  <c r="D893" i="1"/>
  <c r="G893" i="1" s="1"/>
  <c r="B864" i="1" l="1"/>
  <c r="L893" i="1"/>
  <c r="O893" i="1" s="1"/>
  <c r="Y864" i="1"/>
  <c r="C865" i="1"/>
  <c r="I897" i="1"/>
  <c r="A898" i="1"/>
  <c r="Q897" i="1"/>
  <c r="H897" i="1"/>
  <c r="F895" i="1"/>
  <c r="E895" i="1"/>
  <c r="U895" i="1"/>
  <c r="W895" i="1" s="1"/>
  <c r="AA897" i="1"/>
  <c r="Y896" i="1"/>
  <c r="R896" i="1"/>
  <c r="S896" i="1" s="1"/>
  <c r="Z897" i="1"/>
  <c r="J896" i="1"/>
  <c r="K896" i="1" s="1"/>
  <c r="D894" i="1"/>
  <c r="L894" i="1" s="1"/>
  <c r="M894" i="1" l="1"/>
  <c r="N894" i="1" s="1"/>
  <c r="N895" i="1" s="1"/>
  <c r="N896" i="1" s="1"/>
  <c r="N897" i="1" s="1"/>
  <c r="I898" i="1"/>
  <c r="H898" i="1"/>
  <c r="Q898" i="1"/>
  <c r="A899" i="1"/>
  <c r="E896" i="1"/>
  <c r="F896" i="1"/>
  <c r="U896" i="1"/>
  <c r="W896" i="1" s="1"/>
  <c r="R897" i="1"/>
  <c r="S897" i="1" s="1"/>
  <c r="Z898" i="1"/>
  <c r="AA898" i="1"/>
  <c r="Y897" i="1"/>
  <c r="G894" i="1"/>
  <c r="J897" i="1"/>
  <c r="K897" i="1" s="1"/>
  <c r="D895" i="1"/>
  <c r="G895" i="1" s="1"/>
  <c r="C866" i="1"/>
  <c r="P865" i="1"/>
  <c r="M895" i="1" l="1"/>
  <c r="M896" i="1" s="1"/>
  <c r="M897" i="1" s="1"/>
  <c r="M898" i="1" s="1"/>
  <c r="X865" i="1"/>
  <c r="B865" i="1" s="1"/>
  <c r="C867" i="1"/>
  <c r="P866" i="1"/>
  <c r="I899" i="1"/>
  <c r="H899" i="1"/>
  <c r="Q899" i="1"/>
  <c r="A900" i="1"/>
  <c r="E897" i="1"/>
  <c r="F897" i="1"/>
  <c r="U897" i="1"/>
  <c r="W897" i="1" s="1"/>
  <c r="D896" i="1"/>
  <c r="L896" i="1" s="1"/>
  <c r="O896" i="1" s="1"/>
  <c r="L895" i="1"/>
  <c r="O895" i="1" s="1"/>
  <c r="Z899" i="1"/>
  <c r="AA899" i="1"/>
  <c r="Y898" i="1"/>
  <c r="R898" i="1"/>
  <c r="S898" i="1" s="1"/>
  <c r="J898" i="1"/>
  <c r="K898" i="1" s="1"/>
  <c r="N898" i="1"/>
  <c r="O894" i="1"/>
  <c r="G896" i="1" l="1"/>
  <c r="E898" i="1"/>
  <c r="F898" i="1"/>
  <c r="U898" i="1"/>
  <c r="W898" i="1" s="1"/>
  <c r="N899" i="1"/>
  <c r="J899" i="1"/>
  <c r="K899" i="1" s="1"/>
  <c r="M899" i="1"/>
  <c r="X866" i="1"/>
  <c r="B866" i="1" s="1"/>
  <c r="P867" i="1"/>
  <c r="C868" i="1"/>
  <c r="I900" i="1"/>
  <c r="A901" i="1"/>
  <c r="Q900" i="1"/>
  <c r="H900" i="1"/>
  <c r="Z900" i="1"/>
  <c r="Y899" i="1"/>
  <c r="R899" i="1"/>
  <c r="S899" i="1" s="1"/>
  <c r="AA900" i="1"/>
  <c r="D897" i="1"/>
  <c r="G897" i="1" s="1"/>
  <c r="L897" i="1" l="1"/>
  <c r="O897" i="1" s="1"/>
  <c r="AA901" i="1"/>
  <c r="Y900" i="1"/>
  <c r="R900" i="1"/>
  <c r="S900" i="1" s="1"/>
  <c r="Z901" i="1"/>
  <c r="M900" i="1"/>
  <c r="J900" i="1"/>
  <c r="K900" i="1" s="1"/>
  <c r="N900" i="1"/>
  <c r="E899" i="1"/>
  <c r="F899" i="1"/>
  <c r="U899" i="1"/>
  <c r="W899" i="1" s="1"/>
  <c r="I901" i="1"/>
  <c r="A902" i="1"/>
  <c r="H901" i="1"/>
  <c r="Q901" i="1"/>
  <c r="X867" i="1"/>
  <c r="B867" i="1" s="1"/>
  <c r="C869" i="1"/>
  <c r="P868" i="1"/>
  <c r="D898" i="1"/>
  <c r="L898" i="1" s="1"/>
  <c r="O898" i="1" s="1"/>
  <c r="R901" i="1" l="1"/>
  <c r="S901" i="1" s="1"/>
  <c r="AA902" i="1"/>
  <c r="Z902" i="1"/>
  <c r="Y901" i="1"/>
  <c r="G898" i="1"/>
  <c r="F900" i="1"/>
  <c r="E900" i="1"/>
  <c r="U900" i="1"/>
  <c r="W900" i="1" s="1"/>
  <c r="M901" i="1"/>
  <c r="J901" i="1"/>
  <c r="K901" i="1" s="1"/>
  <c r="N901" i="1"/>
  <c r="X868" i="1"/>
  <c r="B868" i="1" s="1"/>
  <c r="I902" i="1"/>
  <c r="H902" i="1"/>
  <c r="A903" i="1"/>
  <c r="Q902" i="1"/>
  <c r="P869" i="1"/>
  <c r="C870" i="1"/>
  <c r="D899" i="1"/>
  <c r="G899" i="1" s="1"/>
  <c r="L899" i="1" l="1"/>
  <c r="O899" i="1" s="1"/>
  <c r="X869" i="1"/>
  <c r="B869" i="1" s="1"/>
  <c r="D900" i="1"/>
  <c r="L900" i="1" s="1"/>
  <c r="O900" i="1" s="1"/>
  <c r="M902" i="1"/>
  <c r="J902" i="1"/>
  <c r="K902" i="1" s="1"/>
  <c r="N902" i="1"/>
  <c r="C871" i="1"/>
  <c r="P870" i="1"/>
  <c r="R902" i="1"/>
  <c r="S902" i="1" s="1"/>
  <c r="AA903" i="1"/>
  <c r="Z903" i="1"/>
  <c r="Y902" i="1"/>
  <c r="E901" i="1"/>
  <c r="F901" i="1"/>
  <c r="U901" i="1"/>
  <c r="W901" i="1" s="1"/>
  <c r="I903" i="1"/>
  <c r="H903" i="1"/>
  <c r="Q903" i="1"/>
  <c r="A904" i="1"/>
  <c r="G900" i="1" l="1"/>
  <c r="AA904" i="1"/>
  <c r="Y903" i="1"/>
  <c r="R903" i="1"/>
  <c r="S903" i="1" s="1"/>
  <c r="Z904" i="1"/>
  <c r="F902" i="1"/>
  <c r="E902" i="1"/>
  <c r="U902" i="1"/>
  <c r="W902" i="1" s="1"/>
  <c r="M903" i="1"/>
  <c r="J903" i="1"/>
  <c r="K903" i="1" s="1"/>
  <c r="N903" i="1"/>
  <c r="X870" i="1"/>
  <c r="B870" i="1" s="1"/>
  <c r="C872" i="1"/>
  <c r="P871" i="1"/>
  <c r="I904" i="1"/>
  <c r="Q904" i="1"/>
  <c r="A905" i="1"/>
  <c r="H904" i="1"/>
  <c r="D901" i="1"/>
  <c r="L901" i="1" s="1"/>
  <c r="O901" i="1" s="1"/>
  <c r="X871" i="1" l="1"/>
  <c r="B871" i="1" s="1"/>
  <c r="F903" i="1"/>
  <c r="E903" i="1"/>
  <c r="U903" i="1"/>
  <c r="W903" i="1" s="1"/>
  <c r="D902" i="1"/>
  <c r="G902" i="1" s="1"/>
  <c r="G901" i="1"/>
  <c r="R904" i="1"/>
  <c r="S904" i="1" s="1"/>
  <c r="Z905" i="1"/>
  <c r="AA905" i="1"/>
  <c r="Y904" i="1"/>
  <c r="C873" i="1"/>
  <c r="P872" i="1"/>
  <c r="I905" i="1"/>
  <c r="A906" i="1"/>
  <c r="Q905" i="1"/>
  <c r="H905" i="1"/>
  <c r="J904" i="1"/>
  <c r="K904" i="1" s="1"/>
  <c r="N904" i="1"/>
  <c r="M904" i="1"/>
  <c r="L902" i="1" l="1"/>
  <c r="O902" i="1" s="1"/>
  <c r="F904" i="1"/>
  <c r="E904" i="1"/>
  <c r="U904" i="1"/>
  <c r="W904" i="1" s="1"/>
  <c r="C874" i="1"/>
  <c r="P873" i="1"/>
  <c r="R905" i="1"/>
  <c r="S905" i="1" s="1"/>
  <c r="AA906" i="1"/>
  <c r="Z906" i="1"/>
  <c r="Y905" i="1"/>
  <c r="I906" i="1"/>
  <c r="H906" i="1"/>
  <c r="A907" i="1"/>
  <c r="Q906" i="1"/>
  <c r="X872" i="1"/>
  <c r="B872" i="1" s="1"/>
  <c r="D903" i="1"/>
  <c r="L903" i="1" s="1"/>
  <c r="O903" i="1" s="1"/>
  <c r="J905" i="1"/>
  <c r="K905" i="1" s="1"/>
  <c r="M905" i="1"/>
  <c r="N905" i="1"/>
  <c r="G903" i="1" l="1"/>
  <c r="F905" i="1"/>
  <c r="E905" i="1"/>
  <c r="U905" i="1"/>
  <c r="W905" i="1" s="1"/>
  <c r="N906" i="1"/>
  <c r="J906" i="1"/>
  <c r="K906" i="1" s="1"/>
  <c r="M906" i="1"/>
  <c r="R906" i="1"/>
  <c r="S906" i="1" s="1"/>
  <c r="Z907" i="1"/>
  <c r="AA907" i="1"/>
  <c r="Y906" i="1"/>
  <c r="I907" i="1"/>
  <c r="H907" i="1"/>
  <c r="Q907" i="1"/>
  <c r="A908" i="1"/>
  <c r="C875" i="1"/>
  <c r="P874" i="1"/>
  <c r="X873" i="1"/>
  <c r="B873" i="1" s="1"/>
  <c r="D904" i="1"/>
  <c r="L904" i="1" s="1"/>
  <c r="O904" i="1" s="1"/>
  <c r="P875" i="1" l="1"/>
  <c r="C876" i="1"/>
  <c r="E906" i="1"/>
  <c r="F906" i="1"/>
  <c r="U906" i="1"/>
  <c r="W906" i="1" s="1"/>
  <c r="I908" i="1"/>
  <c r="A909" i="1"/>
  <c r="Q908" i="1"/>
  <c r="H908" i="1"/>
  <c r="Y907" i="1"/>
  <c r="AA908" i="1"/>
  <c r="R907" i="1"/>
  <c r="S907" i="1" s="1"/>
  <c r="Z908" i="1"/>
  <c r="G904" i="1"/>
  <c r="J907" i="1"/>
  <c r="K907" i="1" s="1"/>
  <c r="N907" i="1"/>
  <c r="M907" i="1"/>
  <c r="D905" i="1"/>
  <c r="G905" i="1" s="1"/>
  <c r="X874" i="1"/>
  <c r="B874" i="1" s="1"/>
  <c r="F907" i="1" l="1"/>
  <c r="E907" i="1"/>
  <c r="U907" i="1"/>
  <c r="W907" i="1" s="1"/>
  <c r="J908" i="1"/>
  <c r="K908" i="1" s="1"/>
  <c r="N908" i="1"/>
  <c r="M908" i="1"/>
  <c r="Y908" i="1"/>
  <c r="Z909" i="1"/>
  <c r="R908" i="1"/>
  <c r="S908" i="1" s="1"/>
  <c r="AA909" i="1"/>
  <c r="I909" i="1"/>
  <c r="A910" i="1"/>
  <c r="H909" i="1"/>
  <c r="Q909" i="1"/>
  <c r="L905" i="1"/>
  <c r="O905" i="1" s="1"/>
  <c r="P876" i="1"/>
  <c r="C877" i="1"/>
  <c r="D906" i="1"/>
  <c r="L906" i="1" s="1"/>
  <c r="O906" i="1" s="1"/>
  <c r="X875" i="1"/>
  <c r="B875" i="1" s="1"/>
  <c r="G906" i="1" l="1"/>
  <c r="R909" i="1"/>
  <c r="S909" i="1" s="1"/>
  <c r="Z910" i="1"/>
  <c r="AA910" i="1"/>
  <c r="Y909" i="1"/>
  <c r="E908" i="1"/>
  <c r="F908" i="1"/>
  <c r="U908" i="1"/>
  <c r="W908" i="1" s="1"/>
  <c r="P877" i="1"/>
  <c r="C878" i="1"/>
  <c r="D907" i="1"/>
  <c r="G907" i="1" s="1"/>
  <c r="I910" i="1"/>
  <c r="H910" i="1"/>
  <c r="A911" i="1"/>
  <c r="Q910" i="1"/>
  <c r="J909" i="1"/>
  <c r="K909" i="1" s="1"/>
  <c r="M909" i="1"/>
  <c r="N909" i="1"/>
  <c r="X876" i="1"/>
  <c r="B876" i="1" s="1"/>
  <c r="D908" i="1" l="1"/>
  <c r="L908" i="1" s="1"/>
  <c r="O908" i="1" s="1"/>
  <c r="I911" i="1"/>
  <c r="H911" i="1"/>
  <c r="Q911" i="1"/>
  <c r="A912" i="1"/>
  <c r="M910" i="1"/>
  <c r="J910" i="1"/>
  <c r="K910" i="1" s="1"/>
  <c r="N910" i="1"/>
  <c r="L907" i="1"/>
  <c r="O907" i="1" s="1"/>
  <c r="E909" i="1"/>
  <c r="F909" i="1"/>
  <c r="U909" i="1"/>
  <c r="W909" i="1" s="1"/>
  <c r="C879" i="1"/>
  <c r="P878" i="1"/>
  <c r="R910" i="1"/>
  <c r="S910" i="1" s="1"/>
  <c r="AA911" i="1"/>
  <c r="Z911" i="1"/>
  <c r="Y910" i="1"/>
  <c r="X877" i="1"/>
  <c r="B877" i="1" s="1"/>
  <c r="G908" i="1" l="1"/>
  <c r="X878" i="1"/>
  <c r="B878" i="1" s="1"/>
  <c r="P879" i="1"/>
  <c r="C880" i="1"/>
  <c r="I912" i="1"/>
  <c r="A913" i="1"/>
  <c r="Q912" i="1"/>
  <c r="H912" i="1"/>
  <c r="Z912" i="1"/>
  <c r="Y911" i="1"/>
  <c r="R911" i="1"/>
  <c r="S911" i="1" s="1"/>
  <c r="AA912" i="1"/>
  <c r="D909" i="1"/>
  <c r="G909" i="1" s="1"/>
  <c r="N911" i="1"/>
  <c r="J911" i="1"/>
  <c r="K911" i="1" s="1"/>
  <c r="M911" i="1"/>
  <c r="E910" i="1"/>
  <c r="F910" i="1"/>
  <c r="U910" i="1"/>
  <c r="W910" i="1" s="1"/>
  <c r="L909" i="1" l="1"/>
  <c r="O909" i="1" s="1"/>
  <c r="I913" i="1"/>
  <c r="A914" i="1"/>
  <c r="Q913" i="1"/>
  <c r="H913" i="1"/>
  <c r="AA913" i="1"/>
  <c r="Y912" i="1"/>
  <c r="R912" i="1"/>
  <c r="S912" i="1" s="1"/>
  <c r="Z913" i="1"/>
  <c r="D910" i="1"/>
  <c r="L910" i="1" s="1"/>
  <c r="O910" i="1" s="1"/>
  <c r="X879" i="1"/>
  <c r="B879" i="1" s="1"/>
  <c r="F911" i="1"/>
  <c r="E911" i="1"/>
  <c r="U911" i="1"/>
  <c r="W911" i="1" s="1"/>
  <c r="J912" i="1"/>
  <c r="K912" i="1" s="1"/>
  <c r="N912" i="1"/>
  <c r="M912" i="1"/>
  <c r="P880" i="1"/>
  <c r="C881" i="1"/>
  <c r="G910" i="1" l="1"/>
  <c r="C882" i="1"/>
  <c r="P881" i="1"/>
  <c r="X880" i="1"/>
  <c r="B880" i="1" s="1"/>
  <c r="R913" i="1"/>
  <c r="S913" i="1" s="1"/>
  <c r="AA914" i="1"/>
  <c r="Z914" i="1"/>
  <c r="Y913" i="1"/>
  <c r="E912" i="1"/>
  <c r="F912" i="1"/>
  <c r="U912" i="1"/>
  <c r="W912" i="1" s="1"/>
  <c r="I914" i="1"/>
  <c r="H914" i="1"/>
  <c r="Q914" i="1"/>
  <c r="A915" i="1"/>
  <c r="D911" i="1"/>
  <c r="L911" i="1" s="1"/>
  <c r="O911" i="1" s="1"/>
  <c r="M913" i="1"/>
  <c r="J913" i="1"/>
  <c r="K913" i="1" s="1"/>
  <c r="N913" i="1"/>
  <c r="I915" i="1" l="1"/>
  <c r="H915" i="1"/>
  <c r="A916" i="1"/>
  <c r="Q915" i="1"/>
  <c r="R914" i="1"/>
  <c r="S914" i="1" s="1"/>
  <c r="Z915" i="1"/>
  <c r="AA915" i="1"/>
  <c r="Y914" i="1"/>
  <c r="E913" i="1"/>
  <c r="F913" i="1"/>
  <c r="U913" i="1"/>
  <c r="W913" i="1" s="1"/>
  <c r="G911" i="1"/>
  <c r="D912" i="1"/>
  <c r="L912" i="1" s="1"/>
  <c r="O912" i="1" s="1"/>
  <c r="J914" i="1"/>
  <c r="K914" i="1" s="1"/>
  <c r="N914" i="1"/>
  <c r="M914" i="1"/>
  <c r="X881" i="1"/>
  <c r="B881" i="1" s="1"/>
  <c r="C883" i="1"/>
  <c r="P882" i="1"/>
  <c r="G912" i="1" l="1"/>
  <c r="X882" i="1"/>
  <c r="B882" i="1" s="1"/>
  <c r="I916" i="1"/>
  <c r="A917" i="1"/>
  <c r="Q916" i="1"/>
  <c r="H916" i="1"/>
  <c r="C884" i="1"/>
  <c r="P883" i="1"/>
  <c r="AA916" i="1"/>
  <c r="Z916" i="1"/>
  <c r="Y915" i="1"/>
  <c r="R915" i="1"/>
  <c r="S915" i="1" s="1"/>
  <c r="D913" i="1"/>
  <c r="L913" i="1" s="1"/>
  <c r="O913" i="1" s="1"/>
  <c r="E914" i="1"/>
  <c r="F914" i="1"/>
  <c r="U914" i="1"/>
  <c r="W914" i="1" s="1"/>
  <c r="N915" i="1"/>
  <c r="J915" i="1"/>
  <c r="K915" i="1" s="1"/>
  <c r="M915" i="1"/>
  <c r="G913" i="1" l="1"/>
  <c r="E915" i="1"/>
  <c r="F915" i="1"/>
  <c r="U915" i="1"/>
  <c r="W915" i="1" s="1"/>
  <c r="X883" i="1"/>
  <c r="B883" i="1" s="1"/>
  <c r="C885" i="1"/>
  <c r="P884" i="1"/>
  <c r="I917" i="1"/>
  <c r="A918" i="1"/>
  <c r="H917" i="1"/>
  <c r="Q917" i="1"/>
  <c r="Z917" i="1"/>
  <c r="Y916" i="1"/>
  <c r="R916" i="1"/>
  <c r="S916" i="1" s="1"/>
  <c r="AA917" i="1"/>
  <c r="J916" i="1"/>
  <c r="K916" i="1" s="1"/>
  <c r="M916" i="1"/>
  <c r="N916" i="1"/>
  <c r="D914" i="1"/>
  <c r="L914" i="1" s="1"/>
  <c r="O914" i="1" s="1"/>
  <c r="G914" i="1" l="1"/>
  <c r="X884" i="1"/>
  <c r="B884" i="1" s="1"/>
  <c r="P885" i="1"/>
  <c r="C886" i="1"/>
  <c r="R917" i="1"/>
  <c r="S917" i="1" s="1"/>
  <c r="Z918" i="1"/>
  <c r="Y917" i="1"/>
  <c r="AA918" i="1"/>
  <c r="F916" i="1"/>
  <c r="E916" i="1"/>
  <c r="U916" i="1"/>
  <c r="W916" i="1" s="1"/>
  <c r="I918" i="1"/>
  <c r="H918" i="1"/>
  <c r="A919" i="1"/>
  <c r="Q918" i="1"/>
  <c r="D915" i="1"/>
  <c r="G915" i="1" s="1"/>
  <c r="M917" i="1"/>
  <c r="J917" i="1"/>
  <c r="K917" i="1" s="1"/>
  <c r="N917" i="1"/>
  <c r="R918" i="1" l="1"/>
  <c r="S918" i="1" s="1"/>
  <c r="AA919" i="1"/>
  <c r="Z919" i="1"/>
  <c r="Y918" i="1"/>
  <c r="I919" i="1"/>
  <c r="H919" i="1"/>
  <c r="Q919" i="1"/>
  <c r="A920" i="1"/>
  <c r="E917" i="1"/>
  <c r="F917" i="1"/>
  <c r="U917" i="1"/>
  <c r="W917" i="1" s="1"/>
  <c r="M918" i="1"/>
  <c r="J918" i="1"/>
  <c r="K918" i="1" s="1"/>
  <c r="N918" i="1"/>
  <c r="C887" i="1"/>
  <c r="P886" i="1"/>
  <c r="D916" i="1"/>
  <c r="L916" i="1" s="1"/>
  <c r="O916" i="1" s="1"/>
  <c r="X885" i="1"/>
  <c r="B885" i="1" s="1"/>
  <c r="L915" i="1"/>
  <c r="O915" i="1" s="1"/>
  <c r="P887" i="1" l="1"/>
  <c r="C888" i="1"/>
  <c r="AA920" i="1"/>
  <c r="Y919" i="1"/>
  <c r="R919" i="1"/>
  <c r="S919" i="1" s="1"/>
  <c r="Z920" i="1"/>
  <c r="M919" i="1"/>
  <c r="N919" i="1"/>
  <c r="J919" i="1"/>
  <c r="K919" i="1" s="1"/>
  <c r="G916" i="1"/>
  <c r="E918" i="1"/>
  <c r="F918" i="1"/>
  <c r="U918" i="1"/>
  <c r="W918" i="1" s="1"/>
  <c r="D917" i="1"/>
  <c r="L917" i="1" s="1"/>
  <c r="O917" i="1" s="1"/>
  <c r="X886" i="1"/>
  <c r="B886" i="1" s="1"/>
  <c r="I920" i="1"/>
  <c r="A921" i="1"/>
  <c r="Q920" i="1"/>
  <c r="H920" i="1"/>
  <c r="G917" i="1" l="1"/>
  <c r="AA921" i="1"/>
  <c r="Z921" i="1"/>
  <c r="R920" i="1"/>
  <c r="S920" i="1" s="1"/>
  <c r="Y920" i="1"/>
  <c r="N920" i="1"/>
  <c r="J920" i="1"/>
  <c r="K920" i="1" s="1"/>
  <c r="M920" i="1"/>
  <c r="I921" i="1"/>
  <c r="A922" i="1"/>
  <c r="H921" i="1"/>
  <c r="Q921" i="1"/>
  <c r="D918" i="1"/>
  <c r="G918" i="1" s="1"/>
  <c r="P888" i="1"/>
  <c r="C889" i="1"/>
  <c r="E919" i="1"/>
  <c r="F919" i="1"/>
  <c r="U919" i="1"/>
  <c r="W919" i="1" s="1"/>
  <c r="X887" i="1"/>
  <c r="B887" i="1" s="1"/>
  <c r="L918" i="1" l="1"/>
  <c r="O918" i="1" s="1"/>
  <c r="E920" i="1"/>
  <c r="F920" i="1"/>
  <c r="U920" i="1"/>
  <c r="W920" i="1" s="1"/>
  <c r="I922" i="1"/>
  <c r="Q922" i="1"/>
  <c r="H922" i="1"/>
  <c r="A923" i="1"/>
  <c r="P889" i="1"/>
  <c r="C890" i="1"/>
  <c r="N921" i="1"/>
  <c r="J921" i="1"/>
  <c r="K921" i="1" s="1"/>
  <c r="M921" i="1"/>
  <c r="Y921" i="1"/>
  <c r="R921" i="1"/>
  <c r="S921" i="1" s="1"/>
  <c r="Z922" i="1"/>
  <c r="AA922" i="1"/>
  <c r="D919" i="1"/>
  <c r="L919" i="1" s="1"/>
  <c r="O919" i="1" s="1"/>
  <c r="X888" i="1"/>
  <c r="B888" i="1" s="1"/>
  <c r="G919" i="1" l="1"/>
  <c r="E921" i="1"/>
  <c r="F921" i="1"/>
  <c r="U921" i="1"/>
  <c r="W921" i="1" s="1"/>
  <c r="X889" i="1"/>
  <c r="B889" i="1" s="1"/>
  <c r="Q923" i="1"/>
  <c r="A924" i="1"/>
  <c r="H923" i="1"/>
  <c r="I923" i="1" s="1"/>
  <c r="R922" i="1"/>
  <c r="AA923" i="1"/>
  <c r="U923" i="1"/>
  <c r="W923" i="1" s="1"/>
  <c r="Z923" i="1"/>
  <c r="N922" i="1"/>
  <c r="M922" i="1"/>
  <c r="J922" i="1"/>
  <c r="K922" i="1" s="1"/>
  <c r="C891" i="1"/>
  <c r="P890" i="1"/>
  <c r="D920" i="1"/>
  <c r="L920" i="1" s="1"/>
  <c r="O920" i="1" s="1"/>
  <c r="I924" i="1" l="1"/>
  <c r="H924" i="1"/>
  <c r="Q924" i="1"/>
  <c r="A925" i="1"/>
  <c r="Y923" i="1"/>
  <c r="R923" i="1"/>
  <c r="S923" i="1" s="1"/>
  <c r="AA924" i="1"/>
  <c r="Z924" i="1"/>
  <c r="J923" i="1"/>
  <c r="K923" i="1" s="1"/>
  <c r="G920" i="1"/>
  <c r="X890" i="1"/>
  <c r="B890" i="1" s="1"/>
  <c r="C892" i="1"/>
  <c r="P891" i="1"/>
  <c r="E922" i="1"/>
  <c r="F922" i="1"/>
  <c r="U922" i="1"/>
  <c r="W922" i="1" s="1"/>
  <c r="D921" i="1"/>
  <c r="L921" i="1" s="1"/>
  <c r="O921" i="1" s="1"/>
  <c r="G921" i="1" l="1"/>
  <c r="I925" i="1"/>
  <c r="Q925" i="1"/>
  <c r="A926" i="1"/>
  <c r="H925" i="1"/>
  <c r="P892" i="1"/>
  <c r="C893" i="1"/>
  <c r="D922" i="1"/>
  <c r="G922" i="1" s="1"/>
  <c r="Y924" i="1"/>
  <c r="R924" i="1"/>
  <c r="S924" i="1" s="1"/>
  <c r="AA925" i="1"/>
  <c r="Z925" i="1"/>
  <c r="F923" i="1"/>
  <c r="E923" i="1"/>
  <c r="X891" i="1"/>
  <c r="B891" i="1" s="1"/>
  <c r="J924" i="1"/>
  <c r="K924" i="1" s="1"/>
  <c r="P893" i="1" l="1"/>
  <c r="D923" i="1"/>
  <c r="G923" i="1" s="1"/>
  <c r="L922" i="1"/>
  <c r="X892" i="1"/>
  <c r="B892" i="1" s="1"/>
  <c r="I926" i="1"/>
  <c r="A927" i="1"/>
  <c r="Q926" i="1"/>
  <c r="H926" i="1"/>
  <c r="E924" i="1"/>
  <c r="F924" i="1"/>
  <c r="U924" i="1"/>
  <c r="W924" i="1" s="1"/>
  <c r="Z926" i="1"/>
  <c r="R925" i="1"/>
  <c r="S925" i="1" s="1"/>
  <c r="Y925" i="1"/>
  <c r="AA926" i="1"/>
  <c r="J925" i="1"/>
  <c r="K925" i="1" s="1"/>
  <c r="L923" i="1" l="1"/>
  <c r="E925" i="1"/>
  <c r="F925" i="1"/>
  <c r="U925" i="1"/>
  <c r="W925" i="1" s="1"/>
  <c r="O922" i="1"/>
  <c r="M923" i="1"/>
  <c r="D924" i="1"/>
  <c r="G924" i="1" s="1"/>
  <c r="R926" i="1"/>
  <c r="S926" i="1" s="1"/>
  <c r="AA927" i="1"/>
  <c r="Z927" i="1"/>
  <c r="Y926" i="1"/>
  <c r="I927" i="1"/>
  <c r="A928" i="1"/>
  <c r="H927" i="1"/>
  <c r="Q927" i="1"/>
  <c r="J926" i="1"/>
  <c r="K926" i="1" s="1"/>
  <c r="X893" i="1"/>
  <c r="S893" i="1"/>
  <c r="B893" i="1" l="1"/>
  <c r="L924" i="1"/>
  <c r="I928" i="1"/>
  <c r="H928" i="1"/>
  <c r="A929" i="1"/>
  <c r="Q928" i="1"/>
  <c r="N923" i="1"/>
  <c r="M924" i="1"/>
  <c r="M925" i="1" s="1"/>
  <c r="M926" i="1" s="1"/>
  <c r="M927" i="1" s="1"/>
  <c r="F926" i="1"/>
  <c r="E926" i="1"/>
  <c r="U926" i="1"/>
  <c r="W926" i="1" s="1"/>
  <c r="Y893" i="1"/>
  <c r="C894" i="1"/>
  <c r="J927" i="1"/>
  <c r="K927" i="1" s="1"/>
  <c r="Y927" i="1"/>
  <c r="Z928" i="1"/>
  <c r="AA928" i="1"/>
  <c r="R927" i="1"/>
  <c r="S927" i="1" s="1"/>
  <c r="D925" i="1"/>
  <c r="L925" i="1" s="1"/>
  <c r="G925" i="1" l="1"/>
  <c r="AA929" i="1"/>
  <c r="Z929" i="1"/>
  <c r="Y928" i="1"/>
  <c r="R928" i="1"/>
  <c r="S928" i="1" s="1"/>
  <c r="N924" i="1"/>
  <c r="O923" i="1"/>
  <c r="F927" i="1"/>
  <c r="E927" i="1"/>
  <c r="U927" i="1"/>
  <c r="W927" i="1" s="1"/>
  <c r="P894" i="1"/>
  <c r="C895" i="1"/>
  <c r="I929" i="1"/>
  <c r="A930" i="1"/>
  <c r="Q929" i="1"/>
  <c r="H929" i="1"/>
  <c r="M928" i="1"/>
  <c r="J928" i="1"/>
  <c r="K928" i="1" s="1"/>
  <c r="D926" i="1"/>
  <c r="L926" i="1" s="1"/>
  <c r="F928" i="1" l="1"/>
  <c r="E928" i="1"/>
  <c r="U928" i="1"/>
  <c r="W928" i="1" s="1"/>
  <c r="D927" i="1"/>
  <c r="G927" i="1" s="1"/>
  <c r="I930" i="1"/>
  <c r="A931" i="1"/>
  <c r="Q930" i="1"/>
  <c r="H930" i="1"/>
  <c r="N925" i="1"/>
  <c r="O924" i="1"/>
  <c r="G926" i="1"/>
  <c r="M929" i="1"/>
  <c r="J929" i="1"/>
  <c r="K929" i="1" s="1"/>
  <c r="P895" i="1"/>
  <c r="C896" i="1"/>
  <c r="X894" i="1"/>
  <c r="B894" i="1" s="1"/>
  <c r="Z930" i="1"/>
  <c r="AA930" i="1"/>
  <c r="Y929" i="1"/>
  <c r="R929" i="1"/>
  <c r="S929" i="1" s="1"/>
  <c r="N926" i="1" l="1"/>
  <c r="O925" i="1"/>
  <c r="M930" i="1"/>
  <c r="J930" i="1"/>
  <c r="K930" i="1" s="1"/>
  <c r="L927" i="1"/>
  <c r="C897" i="1"/>
  <c r="P896" i="1"/>
  <c r="D928" i="1"/>
  <c r="G928" i="1" s="1"/>
  <c r="X895" i="1"/>
  <c r="B895" i="1" s="1"/>
  <c r="Y930" i="1"/>
  <c r="R930" i="1"/>
  <c r="S930" i="1" s="1"/>
  <c r="AA931" i="1"/>
  <c r="Z931" i="1"/>
  <c r="E929" i="1"/>
  <c r="F929" i="1"/>
  <c r="U929" i="1"/>
  <c r="W929" i="1" s="1"/>
  <c r="I931" i="1"/>
  <c r="A932" i="1"/>
  <c r="Q931" i="1"/>
  <c r="H931" i="1"/>
  <c r="R931" i="1" l="1"/>
  <c r="S931" i="1" s="1"/>
  <c r="Z932" i="1"/>
  <c r="AA932" i="1"/>
  <c r="Y931" i="1"/>
  <c r="I932" i="1"/>
  <c r="H932" i="1"/>
  <c r="A933" i="1"/>
  <c r="Q932" i="1"/>
  <c r="C898" i="1"/>
  <c r="P897" i="1"/>
  <c r="M931" i="1"/>
  <c r="J931" i="1"/>
  <c r="K931" i="1" s="1"/>
  <c r="X896" i="1"/>
  <c r="B896" i="1" s="1"/>
  <c r="E930" i="1"/>
  <c r="F930" i="1"/>
  <c r="U930" i="1"/>
  <c r="W930" i="1" s="1"/>
  <c r="D929" i="1"/>
  <c r="G929" i="1" s="1"/>
  <c r="L928" i="1"/>
  <c r="N927" i="1"/>
  <c r="N928" i="1" s="1"/>
  <c r="N929" i="1" s="1"/>
  <c r="N930" i="1" s="1"/>
  <c r="N931" i="1" s="1"/>
  <c r="O926" i="1"/>
  <c r="O927" i="1" l="1"/>
  <c r="O928" i="1"/>
  <c r="I933" i="1"/>
  <c r="A934" i="1"/>
  <c r="Q933" i="1"/>
  <c r="H933" i="1"/>
  <c r="L929" i="1"/>
  <c r="O929" i="1" s="1"/>
  <c r="N932" i="1"/>
  <c r="J932" i="1"/>
  <c r="K932" i="1" s="1"/>
  <c r="M932" i="1"/>
  <c r="D930" i="1"/>
  <c r="L930" i="1" s="1"/>
  <c r="O930" i="1" s="1"/>
  <c r="C899" i="1"/>
  <c r="P898" i="1"/>
  <c r="F931" i="1"/>
  <c r="E931" i="1"/>
  <c r="U931" i="1"/>
  <c r="W931" i="1" s="1"/>
  <c r="X897" i="1"/>
  <c r="B897" i="1" s="1"/>
  <c r="Y932" i="1"/>
  <c r="AA933" i="1"/>
  <c r="Z933" i="1"/>
  <c r="R932" i="1"/>
  <c r="S932" i="1" s="1"/>
  <c r="E932" i="1" l="1"/>
  <c r="F932" i="1"/>
  <c r="U932" i="1"/>
  <c r="W932" i="1" s="1"/>
  <c r="D931" i="1"/>
  <c r="L931" i="1" s="1"/>
  <c r="O931" i="1" s="1"/>
  <c r="Z934" i="1"/>
  <c r="AA934" i="1"/>
  <c r="Y933" i="1"/>
  <c r="R933" i="1"/>
  <c r="S933" i="1" s="1"/>
  <c r="G930" i="1"/>
  <c r="I934" i="1"/>
  <c r="A935" i="1"/>
  <c r="Q934" i="1"/>
  <c r="H934" i="1"/>
  <c r="X898" i="1"/>
  <c r="B898" i="1" s="1"/>
  <c r="P899" i="1"/>
  <c r="C900" i="1"/>
  <c r="J933" i="1"/>
  <c r="K933" i="1" s="1"/>
  <c r="M933" i="1"/>
  <c r="N933" i="1"/>
  <c r="Y934" i="1" l="1"/>
  <c r="R934" i="1"/>
  <c r="S934" i="1" s="1"/>
  <c r="AA935" i="1"/>
  <c r="Z935" i="1"/>
  <c r="I935" i="1"/>
  <c r="A936" i="1"/>
  <c r="H935" i="1"/>
  <c r="Q935" i="1"/>
  <c r="X899" i="1"/>
  <c r="B899" i="1" s="1"/>
  <c r="F933" i="1"/>
  <c r="E933" i="1"/>
  <c r="U933" i="1"/>
  <c r="W933" i="1" s="1"/>
  <c r="M934" i="1"/>
  <c r="J934" i="1"/>
  <c r="K934" i="1" s="1"/>
  <c r="N934" i="1"/>
  <c r="G931" i="1"/>
  <c r="C901" i="1"/>
  <c r="P900" i="1"/>
  <c r="D932" i="1"/>
  <c r="G932" i="1" s="1"/>
  <c r="D933" i="1" l="1"/>
  <c r="L933" i="1" s="1"/>
  <c r="O933" i="1" s="1"/>
  <c r="L932" i="1"/>
  <c r="O932" i="1" s="1"/>
  <c r="X900" i="1"/>
  <c r="B900" i="1" s="1"/>
  <c r="F934" i="1"/>
  <c r="E934" i="1"/>
  <c r="U934" i="1"/>
  <c r="W934" i="1" s="1"/>
  <c r="I936" i="1"/>
  <c r="H936" i="1"/>
  <c r="A937" i="1"/>
  <c r="Q936" i="1"/>
  <c r="J935" i="1"/>
  <c r="K935" i="1" s="1"/>
  <c r="N935" i="1"/>
  <c r="M935" i="1"/>
  <c r="P901" i="1"/>
  <c r="C902" i="1"/>
  <c r="AA936" i="1"/>
  <c r="Z936" i="1"/>
  <c r="Y935" i="1"/>
  <c r="R935" i="1"/>
  <c r="S935" i="1" s="1"/>
  <c r="D934" i="1" l="1"/>
  <c r="G934" i="1" s="1"/>
  <c r="F935" i="1"/>
  <c r="E935" i="1"/>
  <c r="U935" i="1"/>
  <c r="W935" i="1" s="1"/>
  <c r="J936" i="1"/>
  <c r="K936" i="1" s="1"/>
  <c r="N936" i="1"/>
  <c r="M936" i="1"/>
  <c r="G933" i="1"/>
  <c r="Z937" i="1"/>
  <c r="Y936" i="1"/>
  <c r="AA937" i="1"/>
  <c r="R936" i="1"/>
  <c r="S936" i="1" s="1"/>
  <c r="I937" i="1"/>
  <c r="A938" i="1"/>
  <c r="Q937" i="1"/>
  <c r="H937" i="1"/>
  <c r="P902" i="1"/>
  <c r="C903" i="1"/>
  <c r="X901" i="1"/>
  <c r="B901" i="1" s="1"/>
  <c r="L934" i="1" l="1"/>
  <c r="O934" i="1" s="1"/>
  <c r="D935" i="1"/>
  <c r="G935" i="1" s="1"/>
  <c r="M937" i="1"/>
  <c r="N937" i="1"/>
  <c r="J937" i="1"/>
  <c r="K937" i="1" s="1"/>
  <c r="X902" i="1"/>
  <c r="B902" i="1" s="1"/>
  <c r="F936" i="1"/>
  <c r="E936" i="1"/>
  <c r="U936" i="1"/>
  <c r="W936" i="1" s="1"/>
  <c r="C904" i="1"/>
  <c r="P903" i="1"/>
  <c r="AA938" i="1"/>
  <c r="Z938" i="1"/>
  <c r="Y937" i="1"/>
  <c r="R937" i="1"/>
  <c r="S937" i="1" s="1"/>
  <c r="I938" i="1"/>
  <c r="Q938" i="1"/>
  <c r="A939" i="1"/>
  <c r="H938" i="1"/>
  <c r="R938" i="1" l="1"/>
  <c r="S938" i="1" s="1"/>
  <c r="AA939" i="1"/>
  <c r="Z939" i="1"/>
  <c r="Y938" i="1"/>
  <c r="C905" i="1"/>
  <c r="P904" i="1"/>
  <c r="N938" i="1"/>
  <c r="M938" i="1"/>
  <c r="J938" i="1"/>
  <c r="K938" i="1" s="1"/>
  <c r="F937" i="1"/>
  <c r="E937" i="1"/>
  <c r="U937" i="1"/>
  <c r="W937" i="1" s="1"/>
  <c r="I939" i="1"/>
  <c r="A940" i="1"/>
  <c r="H939" i="1"/>
  <c r="Q939" i="1"/>
  <c r="X903" i="1"/>
  <c r="B903" i="1" s="1"/>
  <c r="D936" i="1"/>
  <c r="G936" i="1" s="1"/>
  <c r="L935" i="1"/>
  <c r="O935" i="1" s="1"/>
  <c r="I940" i="1" l="1"/>
  <c r="H940" i="1"/>
  <c r="Q940" i="1"/>
  <c r="A941" i="1"/>
  <c r="N939" i="1"/>
  <c r="J939" i="1"/>
  <c r="K939" i="1" s="1"/>
  <c r="M939" i="1"/>
  <c r="C906" i="1"/>
  <c r="P905" i="1"/>
  <c r="L936" i="1"/>
  <c r="O936" i="1" s="1"/>
  <c r="F938" i="1"/>
  <c r="E938" i="1"/>
  <c r="U938" i="1"/>
  <c r="W938" i="1" s="1"/>
  <c r="X904" i="1"/>
  <c r="B904" i="1" s="1"/>
  <c r="D937" i="1"/>
  <c r="L937" i="1" s="1"/>
  <c r="O937" i="1" s="1"/>
  <c r="Z940" i="1"/>
  <c r="AA940" i="1"/>
  <c r="Y939" i="1"/>
  <c r="R939" i="1"/>
  <c r="S939" i="1" s="1"/>
  <c r="G937" i="1" l="1"/>
  <c r="E939" i="1"/>
  <c r="F939" i="1"/>
  <c r="U939" i="1"/>
  <c r="W939" i="1" s="1"/>
  <c r="C907" i="1"/>
  <c r="P906" i="1"/>
  <c r="I941" i="1"/>
  <c r="Q941" i="1"/>
  <c r="A942" i="1"/>
  <c r="H941" i="1"/>
  <c r="D938" i="1"/>
  <c r="L938" i="1" s="1"/>
  <c r="O938" i="1" s="1"/>
  <c r="Y940" i="1"/>
  <c r="AA941" i="1"/>
  <c r="Z941" i="1"/>
  <c r="R940" i="1"/>
  <c r="S940" i="1" s="1"/>
  <c r="X905" i="1"/>
  <c r="B905" i="1" s="1"/>
  <c r="N940" i="1"/>
  <c r="M940" i="1"/>
  <c r="J940" i="1"/>
  <c r="K940" i="1" s="1"/>
  <c r="E940" i="1" l="1"/>
  <c r="F940" i="1"/>
  <c r="U940" i="1"/>
  <c r="W940" i="1" s="1"/>
  <c r="R941" i="1"/>
  <c r="S941" i="1" s="1"/>
  <c r="Z942" i="1"/>
  <c r="AA942" i="1"/>
  <c r="Y941" i="1"/>
  <c r="X906" i="1"/>
  <c r="B906" i="1" s="1"/>
  <c r="P907" i="1"/>
  <c r="C908" i="1"/>
  <c r="G938" i="1"/>
  <c r="I942" i="1"/>
  <c r="Q942" i="1"/>
  <c r="A943" i="1"/>
  <c r="H942" i="1"/>
  <c r="J941" i="1"/>
  <c r="K941" i="1" s="1"/>
  <c r="M941" i="1"/>
  <c r="N941" i="1"/>
  <c r="D939" i="1"/>
  <c r="L939" i="1" s="1"/>
  <c r="O939" i="1" s="1"/>
  <c r="I943" i="1" l="1"/>
  <c r="A944" i="1"/>
  <c r="H943" i="1"/>
  <c r="Q943" i="1"/>
  <c r="X907" i="1"/>
  <c r="B907" i="1" s="1"/>
  <c r="R942" i="1"/>
  <c r="S942" i="1" s="1"/>
  <c r="AA943" i="1"/>
  <c r="Z943" i="1"/>
  <c r="Y942" i="1"/>
  <c r="G939" i="1"/>
  <c r="M942" i="1"/>
  <c r="J942" i="1"/>
  <c r="K942" i="1" s="1"/>
  <c r="N942" i="1"/>
  <c r="C909" i="1"/>
  <c r="P908" i="1"/>
  <c r="F941" i="1"/>
  <c r="E941" i="1"/>
  <c r="U941" i="1"/>
  <c r="W941" i="1" s="1"/>
  <c r="D940" i="1"/>
  <c r="G940" i="1" s="1"/>
  <c r="E942" i="1" l="1"/>
  <c r="F942" i="1"/>
  <c r="U942" i="1"/>
  <c r="W942" i="1" s="1"/>
  <c r="Y943" i="1"/>
  <c r="Z944" i="1"/>
  <c r="AA944" i="1"/>
  <c r="R943" i="1"/>
  <c r="S943" i="1" s="1"/>
  <c r="D941" i="1"/>
  <c r="L941" i="1" s="1"/>
  <c r="O941" i="1" s="1"/>
  <c r="P909" i="1"/>
  <c r="C910" i="1"/>
  <c r="L940" i="1"/>
  <c r="O940" i="1" s="1"/>
  <c r="I944" i="1"/>
  <c r="H944" i="1"/>
  <c r="Q944" i="1"/>
  <c r="A945" i="1"/>
  <c r="X908" i="1"/>
  <c r="B908" i="1" s="1"/>
  <c r="M943" i="1"/>
  <c r="J943" i="1"/>
  <c r="K943" i="1" s="1"/>
  <c r="N943" i="1"/>
  <c r="E943" i="1" l="1"/>
  <c r="F943" i="1"/>
  <c r="U943" i="1"/>
  <c r="W943" i="1" s="1"/>
  <c r="J944" i="1"/>
  <c r="K944" i="1" s="1"/>
  <c r="N944" i="1"/>
  <c r="M944" i="1"/>
  <c r="C911" i="1"/>
  <c r="P910" i="1"/>
  <c r="X909" i="1"/>
  <c r="B909" i="1" s="1"/>
  <c r="I945" i="1"/>
  <c r="Q945" i="1"/>
  <c r="A946" i="1"/>
  <c r="H945" i="1"/>
  <c r="G941" i="1"/>
  <c r="AA945" i="1"/>
  <c r="Z945" i="1"/>
  <c r="Y944" i="1"/>
  <c r="R944" i="1"/>
  <c r="S944" i="1" s="1"/>
  <c r="D942" i="1"/>
  <c r="G942" i="1" s="1"/>
  <c r="L942" i="1" l="1"/>
  <c r="O942" i="1" s="1"/>
  <c r="P911" i="1"/>
  <c r="C912" i="1"/>
  <c r="E944" i="1"/>
  <c r="F944" i="1"/>
  <c r="U944" i="1"/>
  <c r="W944" i="1" s="1"/>
  <c r="J945" i="1"/>
  <c r="K945" i="1" s="1"/>
  <c r="M945" i="1"/>
  <c r="N945" i="1"/>
  <c r="X910" i="1"/>
  <c r="B910" i="1" s="1"/>
  <c r="I946" i="1"/>
  <c r="Q946" i="1"/>
  <c r="A947" i="1"/>
  <c r="H946" i="1"/>
  <c r="Y945" i="1"/>
  <c r="R945" i="1"/>
  <c r="S945" i="1" s="1"/>
  <c r="Z946" i="1"/>
  <c r="AA946" i="1"/>
  <c r="D943" i="1"/>
  <c r="G943" i="1" s="1"/>
  <c r="L943" i="1" l="1"/>
  <c r="O943" i="1" s="1"/>
  <c r="I947" i="1"/>
  <c r="A948" i="1"/>
  <c r="H947" i="1"/>
  <c r="Q947" i="1"/>
  <c r="D944" i="1"/>
  <c r="G944" i="1" s="1"/>
  <c r="F945" i="1"/>
  <c r="E945" i="1"/>
  <c r="U945" i="1"/>
  <c r="W945" i="1" s="1"/>
  <c r="R946" i="1"/>
  <c r="S946" i="1" s="1"/>
  <c r="AA947" i="1"/>
  <c r="Z947" i="1"/>
  <c r="Y946" i="1"/>
  <c r="M946" i="1"/>
  <c r="J946" i="1"/>
  <c r="K946" i="1" s="1"/>
  <c r="N946" i="1"/>
  <c r="C913" i="1"/>
  <c r="P912" i="1"/>
  <c r="X911" i="1"/>
  <c r="B911" i="1" s="1"/>
  <c r="L944" i="1" l="1"/>
  <c r="O944" i="1" s="1"/>
  <c r="X912" i="1"/>
  <c r="B912" i="1" s="1"/>
  <c r="AA948" i="1"/>
  <c r="Z948" i="1"/>
  <c r="Y947" i="1"/>
  <c r="R947" i="1"/>
  <c r="S947" i="1" s="1"/>
  <c r="C914" i="1"/>
  <c r="P913" i="1"/>
  <c r="I948" i="1"/>
  <c r="H948" i="1"/>
  <c r="A949" i="1"/>
  <c r="Q948" i="1"/>
  <c r="F946" i="1"/>
  <c r="E946" i="1"/>
  <c r="U946" i="1"/>
  <c r="W946" i="1" s="1"/>
  <c r="D945" i="1"/>
  <c r="L945" i="1" s="1"/>
  <c r="O945" i="1" s="1"/>
  <c r="M947" i="1"/>
  <c r="J947" i="1"/>
  <c r="K947" i="1" s="1"/>
  <c r="N947" i="1"/>
  <c r="D946" i="1" l="1"/>
  <c r="G946" i="1" s="1"/>
  <c r="I949" i="1"/>
  <c r="A950" i="1"/>
  <c r="Q949" i="1"/>
  <c r="H949" i="1"/>
  <c r="E947" i="1"/>
  <c r="F947" i="1"/>
  <c r="U947" i="1"/>
  <c r="W947" i="1" s="1"/>
  <c r="G945" i="1"/>
  <c r="X913" i="1"/>
  <c r="B913" i="1" s="1"/>
  <c r="Z949" i="1"/>
  <c r="AA949" i="1"/>
  <c r="Y948" i="1"/>
  <c r="R948" i="1"/>
  <c r="S948" i="1" s="1"/>
  <c r="M948" i="1"/>
  <c r="J948" i="1"/>
  <c r="K948" i="1" s="1"/>
  <c r="N948" i="1"/>
  <c r="C915" i="1"/>
  <c r="P914" i="1"/>
  <c r="L946" i="1" l="1"/>
  <c r="O946" i="1" s="1"/>
  <c r="X914" i="1"/>
  <c r="B914" i="1" s="1"/>
  <c r="D947" i="1"/>
  <c r="G947" i="1" s="1"/>
  <c r="P915" i="1"/>
  <c r="C916" i="1"/>
  <c r="I950" i="1"/>
  <c r="Q950" i="1"/>
  <c r="A951" i="1"/>
  <c r="H950" i="1"/>
  <c r="Z950" i="1"/>
  <c r="Y949" i="1"/>
  <c r="AA950" i="1"/>
  <c r="R949" i="1"/>
  <c r="S949" i="1" s="1"/>
  <c r="E948" i="1"/>
  <c r="F948" i="1"/>
  <c r="U948" i="1"/>
  <c r="W948" i="1" s="1"/>
  <c r="M949" i="1"/>
  <c r="J949" i="1"/>
  <c r="K949" i="1" s="1"/>
  <c r="N949" i="1"/>
  <c r="F949" i="1" l="1"/>
  <c r="E949" i="1"/>
  <c r="U949" i="1"/>
  <c r="W949" i="1" s="1"/>
  <c r="L947" i="1"/>
  <c r="O947" i="1" s="1"/>
  <c r="J950" i="1"/>
  <c r="K950" i="1" s="1"/>
  <c r="M950" i="1"/>
  <c r="N950" i="1"/>
  <c r="C917" i="1"/>
  <c r="P916" i="1"/>
  <c r="I951" i="1"/>
  <c r="Q951" i="1"/>
  <c r="H951" i="1"/>
  <c r="A952" i="1"/>
  <c r="X915" i="1"/>
  <c r="B915" i="1" s="1"/>
  <c r="D948" i="1"/>
  <c r="G948" i="1" s="1"/>
  <c r="R950" i="1"/>
  <c r="S950" i="1" s="1"/>
  <c r="Z951" i="1"/>
  <c r="Y950" i="1"/>
  <c r="AA951" i="1"/>
  <c r="L948" i="1" l="1"/>
  <c r="O948" i="1" s="1"/>
  <c r="I952" i="1"/>
  <c r="Q952" i="1"/>
  <c r="A953" i="1"/>
  <c r="H952" i="1"/>
  <c r="F950" i="1"/>
  <c r="E950" i="1"/>
  <c r="U950" i="1"/>
  <c r="W950" i="1" s="1"/>
  <c r="P917" i="1"/>
  <c r="C918" i="1"/>
  <c r="Y951" i="1"/>
  <c r="R951" i="1"/>
  <c r="S951" i="1" s="1"/>
  <c r="Z952" i="1"/>
  <c r="AA952" i="1"/>
  <c r="N951" i="1"/>
  <c r="J951" i="1"/>
  <c r="K951" i="1" s="1"/>
  <c r="M951" i="1"/>
  <c r="D949" i="1"/>
  <c r="L949" i="1" s="1"/>
  <c r="O949" i="1" s="1"/>
  <c r="X916" i="1"/>
  <c r="B916" i="1" s="1"/>
  <c r="G949" i="1" l="1"/>
  <c r="F951" i="1"/>
  <c r="E951" i="1"/>
  <c r="U951" i="1"/>
  <c r="W951" i="1" s="1"/>
  <c r="X917" i="1"/>
  <c r="B917" i="1" s="1"/>
  <c r="D950" i="1"/>
  <c r="L950" i="1" s="1"/>
  <c r="O950" i="1" s="1"/>
  <c r="I953" i="1"/>
  <c r="A954" i="1"/>
  <c r="Q953" i="1"/>
  <c r="H953" i="1"/>
  <c r="R952" i="1"/>
  <c r="S952" i="1" s="1"/>
  <c r="AA953" i="1"/>
  <c r="Y952" i="1"/>
  <c r="Z953" i="1"/>
  <c r="C919" i="1"/>
  <c r="P918" i="1"/>
  <c r="M952" i="1"/>
  <c r="N952" i="1"/>
  <c r="J952" i="1"/>
  <c r="K952" i="1" s="1"/>
  <c r="G950" i="1" l="1"/>
  <c r="X918" i="1"/>
  <c r="B918" i="1" s="1"/>
  <c r="Y953" i="1"/>
  <c r="R953" i="1"/>
  <c r="S953" i="1" s="1"/>
  <c r="Z954" i="1"/>
  <c r="AA954" i="1"/>
  <c r="D951" i="1"/>
  <c r="G951" i="1" s="1"/>
  <c r="E952" i="1"/>
  <c r="F952" i="1"/>
  <c r="U952" i="1"/>
  <c r="W952" i="1" s="1"/>
  <c r="C920" i="1"/>
  <c r="P919" i="1"/>
  <c r="I954" i="1"/>
  <c r="A955" i="1"/>
  <c r="Q954" i="1"/>
  <c r="H954" i="1"/>
  <c r="M953" i="1"/>
  <c r="N953" i="1"/>
  <c r="J953" i="1"/>
  <c r="K953" i="1" s="1"/>
  <c r="L951" i="1" l="1"/>
  <c r="O951" i="1" s="1"/>
  <c r="F953" i="1"/>
  <c r="E953" i="1"/>
  <c r="U953" i="1"/>
  <c r="W953" i="1" s="1"/>
  <c r="P920" i="1"/>
  <c r="C921" i="1"/>
  <c r="N954" i="1"/>
  <c r="M954" i="1"/>
  <c r="J954" i="1"/>
  <c r="K954" i="1" s="1"/>
  <c r="X919" i="1"/>
  <c r="B919" i="1" s="1"/>
  <c r="D952" i="1"/>
  <c r="L952" i="1" s="1"/>
  <c r="O952" i="1" s="1"/>
  <c r="Y954" i="1"/>
  <c r="AA955" i="1"/>
  <c r="R954" i="1"/>
  <c r="S954" i="1" s="1"/>
  <c r="Z955" i="1"/>
  <c r="I955" i="1"/>
  <c r="Q955" i="1"/>
  <c r="A956" i="1"/>
  <c r="H955" i="1"/>
  <c r="R955" i="1" l="1"/>
  <c r="Z956" i="1"/>
  <c r="U956" i="1"/>
  <c r="W956" i="1" s="1"/>
  <c r="AA956" i="1"/>
  <c r="F954" i="1"/>
  <c r="E954" i="1"/>
  <c r="U954" i="1"/>
  <c r="W954" i="1" s="1"/>
  <c r="A957" i="1"/>
  <c r="H956" i="1"/>
  <c r="I956" i="1" s="1"/>
  <c r="Q956" i="1"/>
  <c r="C922" i="1"/>
  <c r="P921" i="1"/>
  <c r="G952" i="1"/>
  <c r="X920" i="1"/>
  <c r="B920" i="1" s="1"/>
  <c r="N955" i="1"/>
  <c r="J955" i="1"/>
  <c r="K955" i="1" s="1"/>
  <c r="M955" i="1"/>
  <c r="D953" i="1"/>
  <c r="G953" i="1" s="1"/>
  <c r="L953" i="1" l="1"/>
  <c r="O953" i="1" s="1"/>
  <c r="J956" i="1"/>
  <c r="K956" i="1" s="1"/>
  <c r="D954" i="1"/>
  <c r="L954" i="1" s="1"/>
  <c r="O954" i="1" s="1"/>
  <c r="Y956" i="1"/>
  <c r="Z957" i="1"/>
  <c r="AA957" i="1"/>
  <c r="R956" i="1"/>
  <c r="S956" i="1" s="1"/>
  <c r="X921" i="1"/>
  <c r="B921" i="1" s="1"/>
  <c r="P922" i="1"/>
  <c r="F955" i="1"/>
  <c r="E955" i="1"/>
  <c r="U955" i="1"/>
  <c r="W955" i="1" s="1"/>
  <c r="I957" i="1"/>
  <c r="H957" i="1"/>
  <c r="A958" i="1"/>
  <c r="Q957" i="1"/>
  <c r="Y957" i="1" l="1"/>
  <c r="AA958" i="1"/>
  <c r="Z958" i="1"/>
  <c r="R957" i="1"/>
  <c r="S957" i="1" s="1"/>
  <c r="J957" i="1"/>
  <c r="K957" i="1" s="1"/>
  <c r="X922" i="1"/>
  <c r="S922" i="1"/>
  <c r="I958" i="1"/>
  <c r="Q958" i="1"/>
  <c r="A959" i="1"/>
  <c r="H958" i="1"/>
  <c r="G954" i="1"/>
  <c r="E956" i="1"/>
  <c r="F956" i="1"/>
  <c r="D955" i="1"/>
  <c r="L955" i="1" s="1"/>
  <c r="B922" i="1" l="1"/>
  <c r="O955" i="1"/>
  <c r="M956" i="1"/>
  <c r="I959" i="1"/>
  <c r="A960" i="1"/>
  <c r="Q959" i="1"/>
  <c r="H959" i="1"/>
  <c r="G955" i="1"/>
  <c r="AA959" i="1"/>
  <c r="R958" i="1"/>
  <c r="S958" i="1" s="1"/>
  <c r="Y958" i="1"/>
  <c r="Z959" i="1"/>
  <c r="J958" i="1"/>
  <c r="K958" i="1" s="1"/>
  <c r="E957" i="1"/>
  <c r="F957" i="1"/>
  <c r="U957" i="1"/>
  <c r="W957" i="1" s="1"/>
  <c r="Y922" i="1"/>
  <c r="C923" i="1"/>
  <c r="D956" i="1"/>
  <c r="L956" i="1" s="1"/>
  <c r="Y959" i="1" l="1"/>
  <c r="R959" i="1"/>
  <c r="S959" i="1" s="1"/>
  <c r="AA960" i="1"/>
  <c r="Z960" i="1"/>
  <c r="C924" i="1"/>
  <c r="P923" i="1"/>
  <c r="J959" i="1"/>
  <c r="K959" i="1" s="1"/>
  <c r="E958" i="1"/>
  <c r="F958" i="1"/>
  <c r="U958" i="1"/>
  <c r="W958" i="1" s="1"/>
  <c r="G956" i="1"/>
  <c r="N956" i="1"/>
  <c r="N957" i="1" s="1"/>
  <c r="N958" i="1" s="1"/>
  <c r="N959" i="1" s="1"/>
  <c r="M957" i="1"/>
  <c r="M958" i="1" s="1"/>
  <c r="M959" i="1" s="1"/>
  <c r="D957" i="1"/>
  <c r="L957" i="1" s="1"/>
  <c r="I960" i="1"/>
  <c r="A961" i="1"/>
  <c r="H960" i="1"/>
  <c r="Q960" i="1"/>
  <c r="O957" i="1" l="1"/>
  <c r="Z961" i="1"/>
  <c r="AA961" i="1"/>
  <c r="Y960" i="1"/>
  <c r="R960" i="1"/>
  <c r="S960" i="1" s="1"/>
  <c r="X923" i="1"/>
  <c r="B923" i="1" s="1"/>
  <c r="C925" i="1"/>
  <c r="P924" i="1"/>
  <c r="I961" i="1"/>
  <c r="H961" i="1"/>
  <c r="A962" i="1"/>
  <c r="Q961" i="1"/>
  <c r="J960" i="1"/>
  <c r="K960" i="1" s="1"/>
  <c r="N960" i="1"/>
  <c r="M960" i="1"/>
  <c r="D958" i="1"/>
  <c r="L958" i="1" s="1"/>
  <c r="O958" i="1" s="1"/>
  <c r="G957" i="1"/>
  <c r="F959" i="1"/>
  <c r="E959" i="1"/>
  <c r="U959" i="1"/>
  <c r="W959" i="1" s="1"/>
  <c r="O956" i="1"/>
  <c r="G958" i="1" l="1"/>
  <c r="P925" i="1"/>
  <c r="C926" i="1"/>
  <c r="AA962" i="1"/>
  <c r="Z962" i="1"/>
  <c r="Y961" i="1"/>
  <c r="R961" i="1"/>
  <c r="S961" i="1" s="1"/>
  <c r="D959" i="1"/>
  <c r="G959" i="1" s="1"/>
  <c r="J961" i="1"/>
  <c r="K961" i="1" s="1"/>
  <c r="M961" i="1"/>
  <c r="N961" i="1"/>
  <c r="F960" i="1"/>
  <c r="E960" i="1"/>
  <c r="U960" i="1"/>
  <c r="W960" i="1" s="1"/>
  <c r="I962" i="1"/>
  <c r="Q962" i="1"/>
  <c r="A963" i="1"/>
  <c r="H962" i="1"/>
  <c r="X924" i="1"/>
  <c r="B924" i="1" s="1"/>
  <c r="I963" i="1" l="1"/>
  <c r="A964" i="1"/>
  <c r="Q963" i="1"/>
  <c r="H963" i="1"/>
  <c r="F961" i="1"/>
  <c r="E961" i="1"/>
  <c r="U961" i="1"/>
  <c r="W961" i="1" s="1"/>
  <c r="L959" i="1"/>
  <c r="O959" i="1" s="1"/>
  <c r="D960" i="1"/>
  <c r="G960" i="1" s="1"/>
  <c r="Y962" i="1"/>
  <c r="R962" i="1"/>
  <c r="S962" i="1" s="1"/>
  <c r="AA963" i="1"/>
  <c r="Z963" i="1"/>
  <c r="C927" i="1"/>
  <c r="P926" i="1"/>
  <c r="M962" i="1"/>
  <c r="N962" i="1"/>
  <c r="J962" i="1"/>
  <c r="K962" i="1" s="1"/>
  <c r="X925" i="1"/>
  <c r="B925" i="1" s="1"/>
  <c r="D961" i="1" l="1"/>
  <c r="L961" i="1" s="1"/>
  <c r="O961" i="1" s="1"/>
  <c r="E962" i="1"/>
  <c r="F962" i="1"/>
  <c r="U962" i="1"/>
  <c r="W962" i="1" s="1"/>
  <c r="Y963" i="1"/>
  <c r="R963" i="1"/>
  <c r="S963" i="1" s="1"/>
  <c r="AA964" i="1"/>
  <c r="Z964" i="1"/>
  <c r="X926" i="1"/>
  <c r="B926" i="1" s="1"/>
  <c r="L960" i="1"/>
  <c r="O960" i="1" s="1"/>
  <c r="I964" i="1"/>
  <c r="A965" i="1"/>
  <c r="Q964" i="1"/>
  <c r="H964" i="1"/>
  <c r="C928" i="1"/>
  <c r="P927" i="1"/>
  <c r="M963" i="1"/>
  <c r="N963" i="1"/>
  <c r="J963" i="1"/>
  <c r="K963" i="1" s="1"/>
  <c r="C929" i="1" l="1"/>
  <c r="P928" i="1"/>
  <c r="I965" i="1"/>
  <c r="H965" i="1"/>
  <c r="Q965" i="1"/>
  <c r="A966" i="1"/>
  <c r="D962" i="1"/>
  <c r="G962" i="1" s="1"/>
  <c r="G961" i="1"/>
  <c r="F963" i="1"/>
  <c r="E963" i="1"/>
  <c r="U963" i="1"/>
  <c r="W963" i="1" s="1"/>
  <c r="J964" i="1"/>
  <c r="K964" i="1" s="1"/>
  <c r="M964" i="1"/>
  <c r="N964" i="1"/>
  <c r="X927" i="1"/>
  <c r="B927" i="1" s="1"/>
  <c r="R964" i="1"/>
  <c r="S964" i="1" s="1"/>
  <c r="Z965" i="1"/>
  <c r="AA965" i="1"/>
  <c r="Y964" i="1"/>
  <c r="L962" i="1" l="1"/>
  <c r="O962" i="1" s="1"/>
  <c r="F964" i="1"/>
  <c r="E964" i="1"/>
  <c r="U964" i="1"/>
  <c r="W964" i="1" s="1"/>
  <c r="I966" i="1"/>
  <c r="Q966" i="1"/>
  <c r="A967" i="1"/>
  <c r="H966" i="1"/>
  <c r="AA966" i="1"/>
  <c r="Z966" i="1"/>
  <c r="Y965" i="1"/>
  <c r="R965" i="1"/>
  <c r="S965" i="1" s="1"/>
  <c r="D963" i="1"/>
  <c r="L963" i="1" s="1"/>
  <c r="O963" i="1" s="1"/>
  <c r="M965" i="1"/>
  <c r="N965" i="1"/>
  <c r="J965" i="1"/>
  <c r="K965" i="1" s="1"/>
  <c r="X928" i="1"/>
  <c r="B928" i="1" s="1"/>
  <c r="P929" i="1"/>
  <c r="C930" i="1"/>
  <c r="AA967" i="1" l="1"/>
  <c r="R966" i="1"/>
  <c r="S966" i="1" s="1"/>
  <c r="Z967" i="1"/>
  <c r="Y966" i="1"/>
  <c r="F965" i="1"/>
  <c r="E965" i="1"/>
  <c r="U965" i="1"/>
  <c r="W965" i="1" s="1"/>
  <c r="C931" i="1"/>
  <c r="P930" i="1"/>
  <c r="G963" i="1"/>
  <c r="I967" i="1"/>
  <c r="Q967" i="1"/>
  <c r="A968" i="1"/>
  <c r="H967" i="1"/>
  <c r="X929" i="1"/>
  <c r="B929" i="1" s="1"/>
  <c r="M966" i="1"/>
  <c r="J966" i="1"/>
  <c r="K966" i="1" s="1"/>
  <c r="N966" i="1"/>
  <c r="D964" i="1"/>
  <c r="G964" i="1" s="1"/>
  <c r="D965" i="1" l="1"/>
  <c r="G965" i="1" s="1"/>
  <c r="L964" i="1"/>
  <c r="O964" i="1" s="1"/>
  <c r="I968" i="1"/>
  <c r="A969" i="1"/>
  <c r="H968" i="1"/>
  <c r="Q968" i="1"/>
  <c r="N967" i="1"/>
  <c r="M967" i="1"/>
  <c r="J967" i="1"/>
  <c r="K967" i="1" s="1"/>
  <c r="R967" i="1"/>
  <c r="S967" i="1" s="1"/>
  <c r="AA968" i="1"/>
  <c r="Z968" i="1"/>
  <c r="Y967" i="1"/>
  <c r="E966" i="1"/>
  <c r="F966" i="1"/>
  <c r="U966" i="1"/>
  <c r="W966" i="1" s="1"/>
  <c r="X930" i="1"/>
  <c r="B930" i="1" s="1"/>
  <c r="C932" i="1"/>
  <c r="P931" i="1"/>
  <c r="X931" i="1" l="1"/>
  <c r="B931" i="1" s="1"/>
  <c r="C933" i="1"/>
  <c r="P932" i="1"/>
  <c r="Z969" i="1"/>
  <c r="AA969" i="1"/>
  <c r="Y968" i="1"/>
  <c r="R968" i="1"/>
  <c r="S968" i="1" s="1"/>
  <c r="I969" i="1"/>
  <c r="H969" i="1"/>
  <c r="A970" i="1"/>
  <c r="Q969" i="1"/>
  <c r="N968" i="1"/>
  <c r="M968" i="1"/>
  <c r="J968" i="1"/>
  <c r="K968" i="1" s="1"/>
  <c r="E967" i="1"/>
  <c r="F967" i="1"/>
  <c r="U967" i="1"/>
  <c r="W967" i="1" s="1"/>
  <c r="L965" i="1"/>
  <c r="O965" i="1" s="1"/>
  <c r="D966" i="1"/>
  <c r="G966" i="1" s="1"/>
  <c r="L966" i="1" l="1"/>
  <c r="O966" i="1" s="1"/>
  <c r="F968" i="1"/>
  <c r="E968" i="1"/>
  <c r="U968" i="1"/>
  <c r="W968" i="1" s="1"/>
  <c r="AA970" i="1"/>
  <c r="Z970" i="1"/>
  <c r="Y969" i="1"/>
  <c r="R969" i="1"/>
  <c r="S969" i="1" s="1"/>
  <c r="I970" i="1"/>
  <c r="A971" i="1"/>
  <c r="Q970" i="1"/>
  <c r="H970" i="1"/>
  <c r="X932" i="1"/>
  <c r="B932" i="1" s="1"/>
  <c r="P933" i="1"/>
  <c r="C934" i="1"/>
  <c r="M969" i="1"/>
  <c r="J969" i="1"/>
  <c r="K969" i="1" s="1"/>
  <c r="N969" i="1"/>
  <c r="D967" i="1"/>
  <c r="G967" i="1" s="1"/>
  <c r="L967" i="1" l="1"/>
  <c r="O967" i="1" s="1"/>
  <c r="Z971" i="1"/>
  <c r="Y970" i="1"/>
  <c r="AA971" i="1"/>
  <c r="R970" i="1"/>
  <c r="S970" i="1" s="1"/>
  <c r="C935" i="1"/>
  <c r="P934" i="1"/>
  <c r="X933" i="1"/>
  <c r="B933" i="1" s="1"/>
  <c r="E969" i="1"/>
  <c r="F969" i="1"/>
  <c r="U969" i="1"/>
  <c r="W969" i="1" s="1"/>
  <c r="I971" i="1"/>
  <c r="A972" i="1"/>
  <c r="Q971" i="1"/>
  <c r="H971" i="1"/>
  <c r="D968" i="1"/>
  <c r="L968" i="1" s="1"/>
  <c r="O968" i="1" s="1"/>
  <c r="J970" i="1"/>
  <c r="K970" i="1" s="1"/>
  <c r="N970" i="1"/>
  <c r="M970" i="1"/>
  <c r="Y971" i="1" l="1"/>
  <c r="R971" i="1"/>
  <c r="S971" i="1" s="1"/>
  <c r="AA972" i="1"/>
  <c r="Z972" i="1"/>
  <c r="I972" i="1"/>
  <c r="A973" i="1"/>
  <c r="Q972" i="1"/>
  <c r="H972" i="1"/>
  <c r="E970" i="1"/>
  <c r="F970" i="1"/>
  <c r="U970" i="1"/>
  <c r="W970" i="1" s="1"/>
  <c r="G968" i="1"/>
  <c r="X934" i="1"/>
  <c r="B934" i="1" s="1"/>
  <c r="C936" i="1"/>
  <c r="P935" i="1"/>
  <c r="N971" i="1"/>
  <c r="M971" i="1"/>
  <c r="J971" i="1"/>
  <c r="K971" i="1" s="1"/>
  <c r="D969" i="1"/>
  <c r="L969" i="1" s="1"/>
  <c r="O969" i="1" s="1"/>
  <c r="G969" i="1" l="1"/>
  <c r="C937" i="1"/>
  <c r="P936" i="1"/>
  <c r="R972" i="1"/>
  <c r="S972" i="1" s="1"/>
  <c r="Z973" i="1"/>
  <c r="AA973" i="1"/>
  <c r="Y972" i="1"/>
  <c r="I973" i="1"/>
  <c r="H973" i="1"/>
  <c r="Q973" i="1"/>
  <c r="A974" i="1"/>
  <c r="J972" i="1"/>
  <c r="K972" i="1" s="1"/>
  <c r="N972" i="1"/>
  <c r="M972" i="1"/>
  <c r="E971" i="1"/>
  <c r="F971" i="1"/>
  <c r="U971" i="1"/>
  <c r="W971" i="1" s="1"/>
  <c r="D970" i="1"/>
  <c r="L970" i="1" s="1"/>
  <c r="O970" i="1" s="1"/>
  <c r="X935" i="1"/>
  <c r="B935" i="1" s="1"/>
  <c r="J973" i="1" l="1"/>
  <c r="K973" i="1" s="1"/>
  <c r="N973" i="1"/>
  <c r="M973" i="1"/>
  <c r="D971" i="1"/>
  <c r="G971" i="1" s="1"/>
  <c r="G970" i="1"/>
  <c r="X936" i="1"/>
  <c r="B936" i="1" s="1"/>
  <c r="E972" i="1"/>
  <c r="F972" i="1"/>
  <c r="U972" i="1"/>
  <c r="W972" i="1" s="1"/>
  <c r="I974" i="1"/>
  <c r="A975" i="1"/>
  <c r="Q974" i="1"/>
  <c r="H974" i="1"/>
  <c r="AA974" i="1"/>
  <c r="Z974" i="1"/>
  <c r="Y973" i="1"/>
  <c r="R973" i="1"/>
  <c r="S973" i="1" s="1"/>
  <c r="C938" i="1"/>
  <c r="P937" i="1"/>
  <c r="L971" i="1" l="1"/>
  <c r="O971" i="1" s="1"/>
  <c r="Z975" i="1"/>
  <c r="AA975" i="1"/>
  <c r="Y974" i="1"/>
  <c r="R974" i="1"/>
  <c r="S974" i="1" s="1"/>
  <c r="I975" i="1"/>
  <c r="Q975" i="1"/>
  <c r="A976" i="1"/>
  <c r="H975" i="1"/>
  <c r="P938" i="1"/>
  <c r="C939" i="1"/>
  <c r="X937" i="1"/>
  <c r="B937" i="1" s="1"/>
  <c r="J974" i="1"/>
  <c r="K974" i="1" s="1"/>
  <c r="N974" i="1"/>
  <c r="M974" i="1"/>
  <c r="D972" i="1"/>
  <c r="G972" i="1" s="1"/>
  <c r="E973" i="1"/>
  <c r="F973" i="1"/>
  <c r="U973" i="1"/>
  <c r="W973" i="1" s="1"/>
  <c r="D973" i="1" l="1"/>
  <c r="L973" i="1" s="1"/>
  <c r="O973" i="1" s="1"/>
  <c r="I976" i="1"/>
  <c r="A977" i="1"/>
  <c r="Q976" i="1"/>
  <c r="H976" i="1"/>
  <c r="R975" i="1"/>
  <c r="S975" i="1" s="1"/>
  <c r="AA976" i="1"/>
  <c r="Z976" i="1"/>
  <c r="Y975" i="1"/>
  <c r="C940" i="1"/>
  <c r="P939" i="1"/>
  <c r="L972" i="1"/>
  <c r="O972" i="1" s="1"/>
  <c r="E974" i="1"/>
  <c r="F974" i="1"/>
  <c r="U974" i="1"/>
  <c r="W974" i="1" s="1"/>
  <c r="J975" i="1"/>
  <c r="K975" i="1" s="1"/>
  <c r="N975" i="1"/>
  <c r="M975" i="1"/>
  <c r="X938" i="1"/>
  <c r="B938" i="1" s="1"/>
  <c r="G973" i="1" l="1"/>
  <c r="D974" i="1"/>
  <c r="G974" i="1" s="1"/>
  <c r="F975" i="1"/>
  <c r="E975" i="1"/>
  <c r="U975" i="1"/>
  <c r="W975" i="1" s="1"/>
  <c r="X939" i="1"/>
  <c r="B939" i="1" s="1"/>
  <c r="M976" i="1"/>
  <c r="N976" i="1"/>
  <c r="J976" i="1"/>
  <c r="K976" i="1" s="1"/>
  <c r="R976" i="1"/>
  <c r="S976" i="1" s="1"/>
  <c r="Z977" i="1"/>
  <c r="Y976" i="1"/>
  <c r="AA977" i="1"/>
  <c r="C941" i="1"/>
  <c r="P940" i="1"/>
  <c r="I977" i="1"/>
  <c r="H977" i="1"/>
  <c r="A978" i="1"/>
  <c r="Q977" i="1"/>
  <c r="L974" i="1" l="1"/>
  <c r="O974" i="1" s="1"/>
  <c r="I978" i="1"/>
  <c r="Q978" i="1"/>
  <c r="A979" i="1"/>
  <c r="H978" i="1"/>
  <c r="D975" i="1"/>
  <c r="L975" i="1" s="1"/>
  <c r="O975" i="1" s="1"/>
  <c r="F976" i="1"/>
  <c r="E976" i="1"/>
  <c r="U976" i="1"/>
  <c r="W976" i="1" s="1"/>
  <c r="Z978" i="1"/>
  <c r="AA978" i="1"/>
  <c r="Y977" i="1"/>
  <c r="R977" i="1"/>
  <c r="S977" i="1" s="1"/>
  <c r="J977" i="1"/>
  <c r="K977" i="1" s="1"/>
  <c r="M977" i="1"/>
  <c r="N977" i="1"/>
  <c r="X940" i="1"/>
  <c r="B940" i="1" s="1"/>
  <c r="C942" i="1"/>
  <c r="P941" i="1"/>
  <c r="E977" i="1" l="1"/>
  <c r="F977" i="1"/>
  <c r="U977" i="1"/>
  <c r="W977" i="1" s="1"/>
  <c r="X941" i="1"/>
  <c r="B941" i="1" s="1"/>
  <c r="G975" i="1"/>
  <c r="C943" i="1"/>
  <c r="P942" i="1"/>
  <c r="I979" i="1"/>
  <c r="A980" i="1"/>
  <c r="Q979" i="1"/>
  <c r="H979" i="1"/>
  <c r="Y978" i="1"/>
  <c r="R978" i="1"/>
  <c r="S978" i="1" s="1"/>
  <c r="AA979" i="1"/>
  <c r="Z979" i="1"/>
  <c r="D976" i="1"/>
  <c r="L976" i="1" s="1"/>
  <c r="O976" i="1" s="1"/>
  <c r="M978" i="1"/>
  <c r="N978" i="1"/>
  <c r="J978" i="1"/>
  <c r="K978" i="1" s="1"/>
  <c r="G976" i="1" l="1"/>
  <c r="E978" i="1"/>
  <c r="F978" i="1"/>
  <c r="U978" i="1"/>
  <c r="W978" i="1" s="1"/>
  <c r="C944" i="1"/>
  <c r="P943" i="1"/>
  <c r="AA980" i="1"/>
  <c r="R979" i="1"/>
  <c r="S979" i="1" s="1"/>
  <c r="Y979" i="1"/>
  <c r="Z980" i="1"/>
  <c r="X942" i="1"/>
  <c r="B942" i="1" s="1"/>
  <c r="I980" i="1"/>
  <c r="A981" i="1"/>
  <c r="Q980" i="1"/>
  <c r="H980" i="1"/>
  <c r="N979" i="1"/>
  <c r="J979" i="1"/>
  <c r="K979" i="1" s="1"/>
  <c r="M979" i="1"/>
  <c r="D977" i="1"/>
  <c r="L977" i="1" s="1"/>
  <c r="O977" i="1" s="1"/>
  <c r="G977" i="1" l="1"/>
  <c r="E979" i="1"/>
  <c r="F979" i="1"/>
  <c r="U979" i="1"/>
  <c r="W979" i="1" s="1"/>
  <c r="R980" i="1"/>
  <c r="S980" i="1" s="1"/>
  <c r="Z981" i="1"/>
  <c r="AA981" i="1"/>
  <c r="Y980" i="1"/>
  <c r="I981" i="1"/>
  <c r="H981" i="1"/>
  <c r="Q981" i="1"/>
  <c r="A982" i="1"/>
  <c r="M980" i="1"/>
  <c r="J980" i="1"/>
  <c r="K980" i="1" s="1"/>
  <c r="N980" i="1"/>
  <c r="X943" i="1"/>
  <c r="B943" i="1" s="1"/>
  <c r="P944" i="1"/>
  <c r="C945" i="1"/>
  <c r="D978" i="1"/>
  <c r="L978" i="1" s="1"/>
  <c r="O978" i="1" s="1"/>
  <c r="G978" i="1" l="1"/>
  <c r="F980" i="1"/>
  <c r="E980" i="1"/>
  <c r="U980" i="1"/>
  <c r="W980" i="1" s="1"/>
  <c r="I982" i="1"/>
  <c r="H982" i="1"/>
  <c r="A983" i="1"/>
  <c r="Q982" i="1"/>
  <c r="P945" i="1"/>
  <c r="C946" i="1"/>
  <c r="AA982" i="1"/>
  <c r="R981" i="1"/>
  <c r="S981" i="1" s="1"/>
  <c r="Y981" i="1"/>
  <c r="Z982" i="1"/>
  <c r="X944" i="1"/>
  <c r="B944" i="1" s="1"/>
  <c r="J981" i="1"/>
  <c r="K981" i="1" s="1"/>
  <c r="M981" i="1"/>
  <c r="N981" i="1"/>
  <c r="D979" i="1"/>
  <c r="G979" i="1" s="1"/>
  <c r="L979" i="1" l="1"/>
  <c r="O979" i="1" s="1"/>
  <c r="I983" i="1"/>
  <c r="H983" i="1"/>
  <c r="A984" i="1"/>
  <c r="Q983" i="1"/>
  <c r="R982" i="1"/>
  <c r="S982" i="1" s="1"/>
  <c r="Y982" i="1"/>
  <c r="Z983" i="1"/>
  <c r="AA983" i="1"/>
  <c r="N982" i="1"/>
  <c r="J982" i="1"/>
  <c r="K982" i="1" s="1"/>
  <c r="M982" i="1"/>
  <c r="X945" i="1"/>
  <c r="B945" i="1" s="1"/>
  <c r="D980" i="1"/>
  <c r="G980" i="1" s="1"/>
  <c r="F981" i="1"/>
  <c r="E981" i="1"/>
  <c r="U981" i="1"/>
  <c r="W981" i="1" s="1"/>
  <c r="C947" i="1"/>
  <c r="P946" i="1"/>
  <c r="L980" i="1" l="1"/>
  <c r="O980" i="1" s="1"/>
  <c r="X946" i="1"/>
  <c r="B946" i="1" s="1"/>
  <c r="R983" i="1"/>
  <c r="Z984" i="1"/>
  <c r="U984" i="1"/>
  <c r="W984" i="1" s="1"/>
  <c r="AA984" i="1"/>
  <c r="D981" i="1"/>
  <c r="L981" i="1" s="1"/>
  <c r="O981" i="1" s="1"/>
  <c r="P947" i="1"/>
  <c r="C948" i="1"/>
  <c r="E982" i="1"/>
  <c r="F982" i="1"/>
  <c r="U982" i="1"/>
  <c r="W982" i="1" s="1"/>
  <c r="H984" i="1"/>
  <c r="I984" i="1" s="1"/>
  <c r="A985" i="1"/>
  <c r="Q984" i="1"/>
  <c r="N983" i="1"/>
  <c r="M983" i="1"/>
  <c r="J983" i="1"/>
  <c r="K983" i="1" s="1"/>
  <c r="G981" i="1" l="1"/>
  <c r="J984" i="1"/>
  <c r="K984" i="1" s="1"/>
  <c r="R984" i="1"/>
  <c r="S984" i="1" s="1"/>
  <c r="AA985" i="1"/>
  <c r="Y984" i="1"/>
  <c r="Z985" i="1"/>
  <c r="F983" i="1"/>
  <c r="E983" i="1"/>
  <c r="U983" i="1"/>
  <c r="W983" i="1" s="1"/>
  <c r="I985" i="1"/>
  <c r="Q985" i="1"/>
  <c r="A986" i="1"/>
  <c r="H985" i="1"/>
  <c r="D982" i="1"/>
  <c r="L982" i="1" s="1"/>
  <c r="O982" i="1" s="1"/>
  <c r="C949" i="1"/>
  <c r="P948" i="1"/>
  <c r="X947" i="1"/>
  <c r="B947" i="1" s="1"/>
  <c r="G982" i="1" l="1"/>
  <c r="I986" i="1"/>
  <c r="A987" i="1"/>
  <c r="Q986" i="1"/>
  <c r="H986" i="1"/>
  <c r="X948" i="1"/>
  <c r="B948" i="1" s="1"/>
  <c r="P949" i="1"/>
  <c r="C950" i="1"/>
  <c r="R985" i="1"/>
  <c r="S985" i="1" s="1"/>
  <c r="Y985" i="1"/>
  <c r="Z986" i="1"/>
  <c r="AA986" i="1"/>
  <c r="J985" i="1"/>
  <c r="K985" i="1" s="1"/>
  <c r="D983" i="1"/>
  <c r="L983" i="1" s="1"/>
  <c r="F984" i="1"/>
  <c r="E984" i="1"/>
  <c r="O983" i="1" l="1"/>
  <c r="M984" i="1"/>
  <c r="X949" i="1"/>
  <c r="B949" i="1" s="1"/>
  <c r="F985" i="1"/>
  <c r="E985" i="1"/>
  <c r="U985" i="1"/>
  <c r="W985" i="1" s="1"/>
  <c r="D984" i="1"/>
  <c r="L984" i="1" s="1"/>
  <c r="R986" i="1"/>
  <c r="S986" i="1" s="1"/>
  <c r="AA987" i="1"/>
  <c r="Z987" i="1"/>
  <c r="Y986" i="1"/>
  <c r="C951" i="1"/>
  <c r="P950" i="1"/>
  <c r="I987" i="1"/>
  <c r="H987" i="1"/>
  <c r="Q987" i="1"/>
  <c r="A988" i="1"/>
  <c r="G983" i="1"/>
  <c r="J986" i="1"/>
  <c r="K986" i="1" s="1"/>
  <c r="G984" i="1" l="1"/>
  <c r="D985" i="1"/>
  <c r="G985" i="1" s="1"/>
  <c r="I988" i="1"/>
  <c r="H988" i="1"/>
  <c r="Q988" i="1"/>
  <c r="A989" i="1"/>
  <c r="R987" i="1"/>
  <c r="S987" i="1" s="1"/>
  <c r="Z988" i="1"/>
  <c r="AA988" i="1"/>
  <c r="Y987" i="1"/>
  <c r="J987" i="1"/>
  <c r="K987" i="1" s="1"/>
  <c r="N984" i="1"/>
  <c r="N985" i="1" s="1"/>
  <c r="N986" i="1" s="1"/>
  <c r="N987" i="1" s="1"/>
  <c r="M985" i="1"/>
  <c r="M986" i="1" s="1"/>
  <c r="M987" i="1" s="1"/>
  <c r="F986" i="1"/>
  <c r="E986" i="1"/>
  <c r="U986" i="1"/>
  <c r="W986" i="1" s="1"/>
  <c r="C952" i="1"/>
  <c r="P951" i="1"/>
  <c r="X950" i="1"/>
  <c r="B950" i="1" s="1"/>
  <c r="I989" i="1" l="1"/>
  <c r="A990" i="1"/>
  <c r="Q989" i="1"/>
  <c r="H989" i="1"/>
  <c r="P952" i="1"/>
  <c r="C953" i="1"/>
  <c r="F987" i="1"/>
  <c r="E987" i="1"/>
  <c r="U987" i="1"/>
  <c r="W987" i="1" s="1"/>
  <c r="L985" i="1"/>
  <c r="O985" i="1" s="1"/>
  <c r="X951" i="1"/>
  <c r="B951" i="1" s="1"/>
  <c r="AA989" i="1"/>
  <c r="Z989" i="1"/>
  <c r="R988" i="1"/>
  <c r="S988" i="1" s="1"/>
  <c r="Y988" i="1"/>
  <c r="J988" i="1"/>
  <c r="K988" i="1" s="1"/>
  <c r="M988" i="1"/>
  <c r="N988" i="1"/>
  <c r="D986" i="1"/>
  <c r="L986" i="1" s="1"/>
  <c r="O986" i="1" s="1"/>
  <c r="O984" i="1"/>
  <c r="P953" i="1" l="1"/>
  <c r="C954" i="1"/>
  <c r="G986" i="1"/>
  <c r="Z990" i="1"/>
  <c r="Y989" i="1"/>
  <c r="R989" i="1"/>
  <c r="S989" i="1" s="1"/>
  <c r="AA990" i="1"/>
  <c r="D987" i="1"/>
  <c r="G987" i="1" s="1"/>
  <c r="X952" i="1"/>
  <c r="B952" i="1" s="1"/>
  <c r="I990" i="1"/>
  <c r="A991" i="1"/>
  <c r="H990" i="1"/>
  <c r="Q990" i="1"/>
  <c r="F988" i="1"/>
  <c r="E988" i="1"/>
  <c r="U988" i="1"/>
  <c r="W988" i="1" s="1"/>
  <c r="J989" i="1"/>
  <c r="K989" i="1" s="1"/>
  <c r="M989" i="1"/>
  <c r="N989" i="1"/>
  <c r="E989" i="1" l="1"/>
  <c r="F989" i="1"/>
  <c r="U989" i="1"/>
  <c r="W989" i="1" s="1"/>
  <c r="L987" i="1"/>
  <c r="O987" i="1" s="1"/>
  <c r="P954" i="1"/>
  <c r="C955" i="1"/>
  <c r="I991" i="1"/>
  <c r="H991" i="1"/>
  <c r="A992" i="1"/>
  <c r="Q991" i="1"/>
  <c r="M990" i="1"/>
  <c r="J990" i="1"/>
  <c r="K990" i="1" s="1"/>
  <c r="N990" i="1"/>
  <c r="D988" i="1"/>
  <c r="G988" i="1" s="1"/>
  <c r="R990" i="1"/>
  <c r="S990" i="1" s="1"/>
  <c r="AA991" i="1"/>
  <c r="Z991" i="1"/>
  <c r="Y990" i="1"/>
  <c r="X953" i="1"/>
  <c r="B953" i="1" s="1"/>
  <c r="L988" i="1" l="1"/>
  <c r="O988" i="1" s="1"/>
  <c r="M991" i="1"/>
  <c r="J991" i="1"/>
  <c r="K991" i="1" s="1"/>
  <c r="N991" i="1"/>
  <c r="P955" i="1"/>
  <c r="X954" i="1"/>
  <c r="B954" i="1" s="1"/>
  <c r="F990" i="1"/>
  <c r="E990" i="1"/>
  <c r="U990" i="1"/>
  <c r="W990" i="1" s="1"/>
  <c r="R991" i="1"/>
  <c r="S991" i="1" s="1"/>
  <c r="Z992" i="1"/>
  <c r="AA992" i="1"/>
  <c r="Y991" i="1"/>
  <c r="I992" i="1"/>
  <c r="H992" i="1"/>
  <c r="Q992" i="1"/>
  <c r="A993" i="1"/>
  <c r="D989" i="1"/>
  <c r="L989" i="1" s="1"/>
  <c r="O989" i="1" s="1"/>
  <c r="G989" i="1" l="1"/>
  <c r="Z993" i="1"/>
  <c r="Y992" i="1"/>
  <c r="R992" i="1"/>
  <c r="S992" i="1" s="1"/>
  <c r="AA993" i="1"/>
  <c r="N992" i="1"/>
  <c r="M992" i="1"/>
  <c r="J992" i="1"/>
  <c r="K992" i="1" s="1"/>
  <c r="X955" i="1"/>
  <c r="S955" i="1"/>
  <c r="I993" i="1"/>
  <c r="A994" i="1"/>
  <c r="Q993" i="1"/>
  <c r="H993" i="1"/>
  <c r="E991" i="1"/>
  <c r="F991" i="1"/>
  <c r="U991" i="1"/>
  <c r="W991" i="1" s="1"/>
  <c r="D990" i="1"/>
  <c r="L990" i="1" s="1"/>
  <c r="O990" i="1" s="1"/>
  <c r="B955" i="1" l="1"/>
  <c r="J993" i="1"/>
  <c r="K993" i="1" s="1"/>
  <c r="N993" i="1"/>
  <c r="M993" i="1"/>
  <c r="D991" i="1"/>
  <c r="G991" i="1" s="1"/>
  <c r="G990" i="1"/>
  <c r="E992" i="1"/>
  <c r="F992" i="1"/>
  <c r="U992" i="1"/>
  <c r="W992" i="1" s="1"/>
  <c r="I994" i="1"/>
  <c r="A995" i="1"/>
  <c r="H994" i="1"/>
  <c r="Q994" i="1"/>
  <c r="AA994" i="1"/>
  <c r="Y993" i="1"/>
  <c r="R993" i="1"/>
  <c r="S993" i="1" s="1"/>
  <c r="Z994" i="1"/>
  <c r="Y955" i="1"/>
  <c r="C956" i="1"/>
  <c r="L991" i="1" l="1"/>
  <c r="O991" i="1" s="1"/>
  <c r="D992" i="1"/>
  <c r="L992" i="1" s="1"/>
  <c r="O992" i="1" s="1"/>
  <c r="P956" i="1"/>
  <c r="C957" i="1"/>
  <c r="I995" i="1"/>
  <c r="H995" i="1"/>
  <c r="A996" i="1"/>
  <c r="Q995" i="1"/>
  <c r="N994" i="1"/>
  <c r="J994" i="1"/>
  <c r="K994" i="1" s="1"/>
  <c r="M994" i="1"/>
  <c r="R994" i="1"/>
  <c r="S994" i="1" s="1"/>
  <c r="Z995" i="1"/>
  <c r="Y994" i="1"/>
  <c r="AA995" i="1"/>
  <c r="F993" i="1"/>
  <c r="E993" i="1"/>
  <c r="U993" i="1"/>
  <c r="W993" i="1" s="1"/>
  <c r="G992" i="1" l="1"/>
  <c r="X956" i="1"/>
  <c r="B956" i="1" s="1"/>
  <c r="F994" i="1"/>
  <c r="E994" i="1"/>
  <c r="U994" i="1"/>
  <c r="W994" i="1" s="1"/>
  <c r="D993" i="1"/>
  <c r="G993" i="1" s="1"/>
  <c r="I996" i="1"/>
  <c r="H996" i="1"/>
  <c r="A997" i="1"/>
  <c r="Q996" i="1"/>
  <c r="J995" i="1"/>
  <c r="K995" i="1" s="1"/>
  <c r="N995" i="1"/>
  <c r="M995" i="1"/>
  <c r="C958" i="1"/>
  <c r="P957" i="1"/>
  <c r="R995" i="1"/>
  <c r="S995" i="1" s="1"/>
  <c r="AA996" i="1"/>
  <c r="Z996" i="1"/>
  <c r="Y995" i="1"/>
  <c r="L993" i="1" l="1"/>
  <c r="O993" i="1" s="1"/>
  <c r="P958" i="1"/>
  <c r="C959" i="1"/>
  <c r="Z997" i="1"/>
  <c r="AA997" i="1"/>
  <c r="Y996" i="1"/>
  <c r="R996" i="1"/>
  <c r="S996" i="1" s="1"/>
  <c r="D994" i="1"/>
  <c r="L994" i="1" s="1"/>
  <c r="O994" i="1" s="1"/>
  <c r="I997" i="1"/>
  <c r="A998" i="1"/>
  <c r="Q997" i="1"/>
  <c r="H997" i="1"/>
  <c r="E995" i="1"/>
  <c r="F995" i="1"/>
  <c r="U995" i="1"/>
  <c r="W995" i="1" s="1"/>
  <c r="X957" i="1"/>
  <c r="B957" i="1" s="1"/>
  <c r="J996" i="1"/>
  <c r="K996" i="1" s="1"/>
  <c r="N996" i="1"/>
  <c r="M996" i="1"/>
  <c r="G994" i="1" l="1"/>
  <c r="D995" i="1"/>
  <c r="L995" i="1" s="1"/>
  <c r="O995" i="1" s="1"/>
  <c r="I998" i="1"/>
  <c r="A999" i="1"/>
  <c r="Q998" i="1"/>
  <c r="H998" i="1"/>
  <c r="E996" i="1"/>
  <c r="F996" i="1"/>
  <c r="U996" i="1"/>
  <c r="W996" i="1" s="1"/>
  <c r="N997" i="1"/>
  <c r="J997" i="1"/>
  <c r="K997" i="1" s="1"/>
  <c r="M997" i="1"/>
  <c r="C960" i="1"/>
  <c r="P959" i="1"/>
  <c r="AA998" i="1"/>
  <c r="Y997" i="1"/>
  <c r="R997" i="1"/>
  <c r="S997" i="1" s="1"/>
  <c r="Z998" i="1"/>
  <c r="X958" i="1"/>
  <c r="B958" i="1" s="1"/>
  <c r="G995" i="1" l="1"/>
  <c r="D996" i="1"/>
  <c r="G996" i="1" s="1"/>
  <c r="E997" i="1"/>
  <c r="F997" i="1"/>
  <c r="U997" i="1"/>
  <c r="W997" i="1" s="1"/>
  <c r="M998" i="1"/>
  <c r="J998" i="1"/>
  <c r="K998" i="1" s="1"/>
  <c r="N998" i="1"/>
  <c r="X959" i="1"/>
  <c r="B959" i="1" s="1"/>
  <c r="C961" i="1"/>
  <c r="P960" i="1"/>
  <c r="R998" i="1"/>
  <c r="S998" i="1" s="1"/>
  <c r="AA999" i="1"/>
  <c r="Z999" i="1"/>
  <c r="Y998" i="1"/>
  <c r="I999" i="1"/>
  <c r="H999" i="1"/>
  <c r="Q999" i="1"/>
  <c r="A1000" i="1"/>
  <c r="X960" i="1" l="1"/>
  <c r="B960" i="1" s="1"/>
  <c r="F998" i="1"/>
  <c r="E998" i="1"/>
  <c r="U998" i="1"/>
  <c r="W998" i="1" s="1"/>
  <c r="R999" i="1"/>
  <c r="S999" i="1" s="1"/>
  <c r="AA1000" i="1"/>
  <c r="Z1000" i="1"/>
  <c r="Y999" i="1"/>
  <c r="C962" i="1"/>
  <c r="P961" i="1"/>
  <c r="D997" i="1"/>
  <c r="L997" i="1" s="1"/>
  <c r="O997" i="1" s="1"/>
  <c r="N999" i="1"/>
  <c r="J999" i="1"/>
  <c r="K999" i="1" s="1"/>
  <c r="M999" i="1"/>
  <c r="L996" i="1"/>
  <c r="O996" i="1" s="1"/>
  <c r="I1000" i="1"/>
  <c r="H1000" i="1"/>
  <c r="A1001" i="1"/>
  <c r="Q1000" i="1"/>
  <c r="G997" i="1" l="1"/>
  <c r="J1000" i="1"/>
  <c r="K1000" i="1" s="1"/>
  <c r="M1000" i="1"/>
  <c r="N1000" i="1"/>
  <c r="Z1001" i="1"/>
  <c r="AA1001" i="1"/>
  <c r="Y1000" i="1"/>
  <c r="R1000" i="1"/>
  <c r="S1000" i="1" s="1"/>
  <c r="I1001" i="1"/>
  <c r="Q1001" i="1"/>
  <c r="A1002" i="1"/>
  <c r="H1001" i="1"/>
  <c r="X961" i="1"/>
  <c r="B961" i="1" s="1"/>
  <c r="D998" i="1"/>
  <c r="L998" i="1" s="1"/>
  <c r="O998" i="1" s="1"/>
  <c r="C963" i="1"/>
  <c r="P962" i="1"/>
  <c r="F999" i="1"/>
  <c r="E999" i="1"/>
  <c r="U999" i="1"/>
  <c r="W999" i="1" s="1"/>
  <c r="G998" i="1" l="1"/>
  <c r="X962" i="1"/>
  <c r="B962" i="1" s="1"/>
  <c r="I1002" i="1"/>
  <c r="A1003" i="1"/>
  <c r="Q1002" i="1"/>
  <c r="H1002" i="1"/>
  <c r="C964" i="1"/>
  <c r="P963" i="1"/>
  <c r="R1001" i="1"/>
  <c r="S1001" i="1" s="1"/>
  <c r="Y1001" i="1"/>
  <c r="AA1002" i="1"/>
  <c r="Z1002" i="1"/>
  <c r="F1000" i="1"/>
  <c r="E1000" i="1"/>
  <c r="U1000" i="1"/>
  <c r="W1000" i="1" s="1"/>
  <c r="D999" i="1"/>
  <c r="G999" i="1" s="1"/>
  <c r="M1001" i="1"/>
  <c r="J1001" i="1"/>
  <c r="K1001" i="1" s="1"/>
  <c r="N1001" i="1"/>
  <c r="D1000" i="1" l="1"/>
  <c r="L1000" i="1" s="1"/>
  <c r="O1000" i="1" s="1"/>
  <c r="P964" i="1"/>
  <c r="C965" i="1"/>
  <c r="R1002" i="1"/>
  <c r="S1002" i="1" s="1"/>
  <c r="AA1003" i="1"/>
  <c r="Z1003" i="1"/>
  <c r="Y1002" i="1"/>
  <c r="L999" i="1"/>
  <c r="O999" i="1" s="1"/>
  <c r="M1002" i="1"/>
  <c r="J1002" i="1"/>
  <c r="K1002" i="1" s="1"/>
  <c r="N1002" i="1"/>
  <c r="F1001" i="1"/>
  <c r="E1001" i="1"/>
  <c r="U1001" i="1"/>
  <c r="W1001" i="1" s="1"/>
  <c r="I1003" i="1"/>
  <c r="H1003" i="1"/>
  <c r="A1004" i="1"/>
  <c r="Q1003" i="1"/>
  <c r="X963" i="1"/>
  <c r="B963" i="1" s="1"/>
  <c r="R1003" i="1" l="1"/>
  <c r="S1003" i="1" s="1"/>
  <c r="AA1004" i="1"/>
  <c r="Z1004" i="1"/>
  <c r="Y1003" i="1"/>
  <c r="E1002" i="1"/>
  <c r="F1002" i="1"/>
  <c r="U1002" i="1"/>
  <c r="W1002" i="1" s="1"/>
  <c r="I1004" i="1"/>
  <c r="H1004" i="1"/>
  <c r="A1005" i="1"/>
  <c r="Q1004" i="1"/>
  <c r="M1003" i="1"/>
  <c r="N1003" i="1"/>
  <c r="J1003" i="1"/>
  <c r="K1003" i="1" s="1"/>
  <c r="G1000" i="1"/>
  <c r="D1001" i="1"/>
  <c r="L1001" i="1" s="1"/>
  <c r="O1001" i="1" s="1"/>
  <c r="C966" i="1"/>
  <c r="P965" i="1"/>
  <c r="X964" i="1"/>
  <c r="B964" i="1" s="1"/>
  <c r="E1003" i="1" l="1"/>
  <c r="F1003" i="1"/>
  <c r="U1003" i="1"/>
  <c r="W1003" i="1" s="1"/>
  <c r="Z1005" i="1"/>
  <c r="Y1004" i="1"/>
  <c r="AA1005" i="1"/>
  <c r="R1004" i="1"/>
  <c r="S1004" i="1" s="1"/>
  <c r="X965" i="1"/>
  <c r="B965" i="1" s="1"/>
  <c r="P966" i="1"/>
  <c r="C967" i="1"/>
  <c r="G1001" i="1"/>
  <c r="D1002" i="1"/>
  <c r="L1002" i="1" s="1"/>
  <c r="O1002" i="1" s="1"/>
  <c r="I1005" i="1"/>
  <c r="A1006" i="1"/>
  <c r="Q1005" i="1"/>
  <c r="H1005" i="1"/>
  <c r="M1004" i="1"/>
  <c r="N1004" i="1"/>
  <c r="J1004" i="1"/>
  <c r="K1004" i="1" s="1"/>
  <c r="G1002" i="1" l="1"/>
  <c r="E1004" i="1"/>
  <c r="F1004" i="1"/>
  <c r="U1004" i="1"/>
  <c r="W1004" i="1" s="1"/>
  <c r="C968" i="1"/>
  <c r="P967" i="1"/>
  <c r="Z1006" i="1"/>
  <c r="Y1005" i="1"/>
  <c r="R1005" i="1"/>
  <c r="S1005" i="1" s="1"/>
  <c r="AA1006" i="1"/>
  <c r="X966" i="1"/>
  <c r="B966" i="1" s="1"/>
  <c r="I1006" i="1"/>
  <c r="A1007" i="1"/>
  <c r="Q1006" i="1"/>
  <c r="H1006" i="1"/>
  <c r="J1005" i="1"/>
  <c r="K1005" i="1" s="1"/>
  <c r="N1005" i="1"/>
  <c r="M1005" i="1"/>
  <c r="D1003" i="1"/>
  <c r="G1003" i="1" s="1"/>
  <c r="L1003" i="1" l="1"/>
  <c r="O1003" i="1" s="1"/>
  <c r="X967" i="1"/>
  <c r="B967" i="1" s="1"/>
  <c r="P968" i="1"/>
  <c r="C969" i="1"/>
  <c r="R1006" i="1"/>
  <c r="S1006" i="1" s="1"/>
  <c r="Z1007" i="1"/>
  <c r="Y1006" i="1"/>
  <c r="AA1007" i="1"/>
  <c r="N1006" i="1"/>
  <c r="J1006" i="1"/>
  <c r="K1006" i="1" s="1"/>
  <c r="M1006" i="1"/>
  <c r="I1007" i="1"/>
  <c r="H1007" i="1"/>
  <c r="A1008" i="1"/>
  <c r="Q1007" i="1"/>
  <c r="E1005" i="1"/>
  <c r="F1005" i="1"/>
  <c r="U1005" i="1"/>
  <c r="W1005" i="1" s="1"/>
  <c r="D1004" i="1"/>
  <c r="G1004" i="1" s="1"/>
  <c r="L1004" i="1" l="1"/>
  <c r="O1004" i="1" s="1"/>
  <c r="I1008" i="1"/>
  <c r="H1008" i="1"/>
  <c r="A1009" i="1"/>
  <c r="Q1008" i="1"/>
  <c r="E1006" i="1"/>
  <c r="F1006" i="1"/>
  <c r="U1006" i="1"/>
  <c r="W1006" i="1" s="1"/>
  <c r="C970" i="1"/>
  <c r="P969" i="1"/>
  <c r="R1007" i="1"/>
  <c r="S1007" i="1" s="1"/>
  <c r="Y1007" i="1"/>
  <c r="AA1008" i="1"/>
  <c r="Z1008" i="1"/>
  <c r="M1007" i="1"/>
  <c r="J1007" i="1"/>
  <c r="K1007" i="1" s="1"/>
  <c r="N1007" i="1"/>
  <c r="X968" i="1"/>
  <c r="B968" i="1" s="1"/>
  <c r="D1005" i="1"/>
  <c r="G1005" i="1" s="1"/>
  <c r="Z1009" i="1" l="1"/>
  <c r="AA1009" i="1"/>
  <c r="Y1008" i="1"/>
  <c r="R1008" i="1"/>
  <c r="S1008" i="1" s="1"/>
  <c r="F1007" i="1"/>
  <c r="E1007" i="1"/>
  <c r="U1007" i="1"/>
  <c r="W1007" i="1" s="1"/>
  <c r="P970" i="1"/>
  <c r="C971" i="1"/>
  <c r="L1005" i="1"/>
  <c r="O1005" i="1" s="1"/>
  <c r="D1006" i="1"/>
  <c r="G1006" i="1" s="1"/>
  <c r="I1009" i="1"/>
  <c r="A1010" i="1"/>
  <c r="Q1009" i="1"/>
  <c r="H1009" i="1"/>
  <c r="X969" i="1"/>
  <c r="B969" i="1" s="1"/>
  <c r="J1008" i="1"/>
  <c r="K1008" i="1" s="1"/>
  <c r="N1008" i="1"/>
  <c r="M1008" i="1"/>
  <c r="L1006" i="1" l="1"/>
  <c r="O1006" i="1" s="1"/>
  <c r="I1010" i="1"/>
  <c r="A1011" i="1"/>
  <c r="Q1010" i="1"/>
  <c r="H1010" i="1"/>
  <c r="J1009" i="1"/>
  <c r="K1009" i="1" s="1"/>
  <c r="M1009" i="1"/>
  <c r="N1009" i="1"/>
  <c r="D1007" i="1"/>
  <c r="G1007" i="1" s="1"/>
  <c r="F1008" i="1"/>
  <c r="E1008" i="1"/>
  <c r="U1008" i="1"/>
  <c r="W1008" i="1" s="1"/>
  <c r="P971" i="1"/>
  <c r="C972" i="1"/>
  <c r="AA1010" i="1"/>
  <c r="Y1009" i="1"/>
  <c r="R1009" i="1"/>
  <c r="S1009" i="1" s="1"/>
  <c r="Z1010" i="1"/>
  <c r="X970" i="1"/>
  <c r="B970" i="1" s="1"/>
  <c r="P972" i="1" l="1"/>
  <c r="C973" i="1"/>
  <c r="X971" i="1"/>
  <c r="B971" i="1" s="1"/>
  <c r="F1009" i="1"/>
  <c r="E1009" i="1"/>
  <c r="U1009" i="1"/>
  <c r="W1009" i="1" s="1"/>
  <c r="D1008" i="1"/>
  <c r="G1008" i="1" s="1"/>
  <c r="R1010" i="1"/>
  <c r="S1010" i="1" s="1"/>
  <c r="Y1010" i="1"/>
  <c r="AA1011" i="1"/>
  <c r="Z1011" i="1"/>
  <c r="L1007" i="1"/>
  <c r="O1007" i="1" s="1"/>
  <c r="I1011" i="1"/>
  <c r="H1011" i="1"/>
  <c r="Q1011" i="1"/>
  <c r="A1012" i="1"/>
  <c r="J1010" i="1"/>
  <c r="K1010" i="1" s="1"/>
  <c r="N1010" i="1"/>
  <c r="M1010" i="1"/>
  <c r="L1008" i="1" l="1"/>
  <c r="O1008" i="1" s="1"/>
  <c r="E1010" i="1"/>
  <c r="F1010" i="1"/>
  <c r="U1010" i="1"/>
  <c r="W1010" i="1" s="1"/>
  <c r="D1009" i="1"/>
  <c r="G1009" i="1" s="1"/>
  <c r="I1012" i="1"/>
  <c r="H1012" i="1"/>
  <c r="A1013" i="1"/>
  <c r="Q1012" i="1"/>
  <c r="Y1011" i="1"/>
  <c r="Z1012" i="1"/>
  <c r="AA1012" i="1"/>
  <c r="R1011" i="1"/>
  <c r="S1011" i="1" s="1"/>
  <c r="C974" i="1"/>
  <c r="P973" i="1"/>
  <c r="J1011" i="1"/>
  <c r="K1011" i="1" s="1"/>
  <c r="M1011" i="1"/>
  <c r="N1011" i="1"/>
  <c r="X972" i="1"/>
  <c r="B972" i="1" s="1"/>
  <c r="L1009" i="1" l="1"/>
  <c r="O1009" i="1" s="1"/>
  <c r="M1012" i="1"/>
  <c r="N1012" i="1"/>
  <c r="J1012" i="1"/>
  <c r="K1012" i="1" s="1"/>
  <c r="C975" i="1"/>
  <c r="P974" i="1"/>
  <c r="AA1013" i="1"/>
  <c r="Z1013" i="1"/>
  <c r="Y1012" i="1"/>
  <c r="R1012" i="1"/>
  <c r="S1012" i="1" s="1"/>
  <c r="F1011" i="1"/>
  <c r="E1011" i="1"/>
  <c r="U1011" i="1"/>
  <c r="W1011" i="1" s="1"/>
  <c r="X973" i="1"/>
  <c r="B973" i="1" s="1"/>
  <c r="I1013" i="1"/>
  <c r="A1014" i="1"/>
  <c r="Q1013" i="1"/>
  <c r="H1013" i="1"/>
  <c r="D1010" i="1"/>
  <c r="G1010" i="1" s="1"/>
  <c r="N1013" i="1" l="1"/>
  <c r="M1013" i="1"/>
  <c r="J1013" i="1"/>
  <c r="K1013" i="1" s="1"/>
  <c r="F1012" i="1"/>
  <c r="E1012" i="1"/>
  <c r="U1012" i="1"/>
  <c r="W1012" i="1" s="1"/>
  <c r="L1010" i="1"/>
  <c r="O1010" i="1" s="1"/>
  <c r="X974" i="1"/>
  <c r="B974" i="1" s="1"/>
  <c r="D1011" i="1"/>
  <c r="L1011" i="1" s="1"/>
  <c r="O1011" i="1" s="1"/>
  <c r="P975" i="1"/>
  <c r="C976" i="1"/>
  <c r="Y1013" i="1"/>
  <c r="R1013" i="1"/>
  <c r="S1013" i="1" s="1"/>
  <c r="Z1014" i="1"/>
  <c r="AA1014" i="1"/>
  <c r="I1014" i="1"/>
  <c r="Q1014" i="1"/>
  <c r="H1014" i="1"/>
  <c r="A1015" i="1"/>
  <c r="Q1015" i="1" l="1"/>
  <c r="A1016" i="1"/>
  <c r="H1015" i="1"/>
  <c r="I1015" i="1" s="1"/>
  <c r="U1015" i="1"/>
  <c r="W1015" i="1" s="1"/>
  <c r="R1014" i="1"/>
  <c r="Z1015" i="1"/>
  <c r="AA1015" i="1"/>
  <c r="E1013" i="1"/>
  <c r="F1013" i="1"/>
  <c r="U1013" i="1"/>
  <c r="W1013" i="1" s="1"/>
  <c r="C977" i="1"/>
  <c r="P976" i="1"/>
  <c r="X975" i="1"/>
  <c r="B975" i="1" s="1"/>
  <c r="D1012" i="1"/>
  <c r="G1012" i="1" s="1"/>
  <c r="M1014" i="1"/>
  <c r="N1014" i="1"/>
  <c r="J1014" i="1"/>
  <c r="K1014" i="1" s="1"/>
  <c r="G1011" i="1"/>
  <c r="J1015" i="1" l="1"/>
  <c r="K1015" i="1" s="1"/>
  <c r="X976" i="1"/>
  <c r="B976" i="1" s="1"/>
  <c r="P977" i="1"/>
  <c r="C978" i="1"/>
  <c r="D1013" i="1"/>
  <c r="L1013" i="1" s="1"/>
  <c r="O1013" i="1" s="1"/>
  <c r="Y1015" i="1"/>
  <c r="R1015" i="1"/>
  <c r="S1015" i="1" s="1"/>
  <c r="AA1016" i="1"/>
  <c r="Z1016" i="1"/>
  <c r="F1014" i="1"/>
  <c r="E1014" i="1"/>
  <c r="U1014" i="1"/>
  <c r="W1014" i="1" s="1"/>
  <c r="I1016" i="1"/>
  <c r="H1016" i="1"/>
  <c r="Q1016" i="1"/>
  <c r="A1017" i="1"/>
  <c r="L1012" i="1"/>
  <c r="O1012" i="1" s="1"/>
  <c r="I1017" i="1" l="1"/>
  <c r="H1017" i="1"/>
  <c r="A1018" i="1"/>
  <c r="Q1017" i="1"/>
  <c r="X977" i="1"/>
  <c r="B977" i="1" s="1"/>
  <c r="C979" i="1"/>
  <c r="P978" i="1"/>
  <c r="Y1016" i="1"/>
  <c r="R1016" i="1"/>
  <c r="S1016" i="1" s="1"/>
  <c r="AA1017" i="1"/>
  <c r="Z1017" i="1"/>
  <c r="J1016" i="1"/>
  <c r="K1016" i="1" s="1"/>
  <c r="D1014" i="1"/>
  <c r="L1014" i="1" s="1"/>
  <c r="G1013" i="1"/>
  <c r="E1015" i="1"/>
  <c r="F1015" i="1"/>
  <c r="O1014" i="1" l="1"/>
  <c r="M1015" i="1"/>
  <c r="D1015" i="1"/>
  <c r="L1015" i="1" s="1"/>
  <c r="X978" i="1"/>
  <c r="B978" i="1" s="1"/>
  <c r="C980" i="1"/>
  <c r="P979" i="1"/>
  <c r="G1014" i="1"/>
  <c r="F1016" i="1"/>
  <c r="E1016" i="1"/>
  <c r="U1016" i="1"/>
  <c r="W1016" i="1" s="1"/>
  <c r="Z1018" i="1"/>
  <c r="AA1018" i="1"/>
  <c r="Y1017" i="1"/>
  <c r="R1017" i="1"/>
  <c r="S1017" i="1" s="1"/>
  <c r="I1018" i="1"/>
  <c r="A1019" i="1"/>
  <c r="Q1018" i="1"/>
  <c r="H1018" i="1"/>
  <c r="J1017" i="1"/>
  <c r="K1017" i="1" s="1"/>
  <c r="G1015" i="1" l="1"/>
  <c r="F1017" i="1"/>
  <c r="E1017" i="1"/>
  <c r="U1017" i="1"/>
  <c r="W1017" i="1" s="1"/>
  <c r="C981" i="1"/>
  <c r="P980" i="1"/>
  <c r="I1019" i="1"/>
  <c r="A1020" i="1"/>
  <c r="Q1019" i="1"/>
  <c r="H1019" i="1"/>
  <c r="N1015" i="1"/>
  <c r="N1016" i="1" s="1"/>
  <c r="N1017" i="1" s="1"/>
  <c r="N1018" i="1" s="1"/>
  <c r="M1016" i="1"/>
  <c r="M1017" i="1" s="1"/>
  <c r="M1018" i="1" s="1"/>
  <c r="AA1019" i="1"/>
  <c r="Y1018" i="1"/>
  <c r="R1018" i="1"/>
  <c r="S1018" i="1" s="1"/>
  <c r="Z1019" i="1"/>
  <c r="D1016" i="1"/>
  <c r="G1016" i="1" s="1"/>
  <c r="J1018" i="1"/>
  <c r="K1018" i="1" s="1"/>
  <c r="X979" i="1"/>
  <c r="B979" i="1" s="1"/>
  <c r="E1018" i="1" l="1"/>
  <c r="F1018" i="1"/>
  <c r="U1018" i="1"/>
  <c r="W1018" i="1" s="1"/>
  <c r="I1020" i="1"/>
  <c r="H1020" i="1"/>
  <c r="Q1020" i="1"/>
  <c r="A1021" i="1"/>
  <c r="M1019" i="1"/>
  <c r="N1019" i="1"/>
  <c r="J1019" i="1"/>
  <c r="K1019" i="1" s="1"/>
  <c r="P981" i="1"/>
  <c r="C982" i="1"/>
  <c r="X980" i="1"/>
  <c r="B980" i="1" s="1"/>
  <c r="L1016" i="1"/>
  <c r="O1016" i="1" s="1"/>
  <c r="D1017" i="1"/>
  <c r="G1017" i="1" s="1"/>
  <c r="R1019" i="1"/>
  <c r="S1019" i="1" s="1"/>
  <c r="AA1020" i="1"/>
  <c r="Z1020" i="1"/>
  <c r="Y1019" i="1"/>
  <c r="O1015" i="1"/>
  <c r="I1021" i="1" l="1"/>
  <c r="H1021" i="1"/>
  <c r="A1022" i="1"/>
  <c r="Q1021" i="1"/>
  <c r="R1020" i="1"/>
  <c r="S1020" i="1" s="1"/>
  <c r="AA1021" i="1"/>
  <c r="Z1021" i="1"/>
  <c r="Y1020" i="1"/>
  <c r="C983" i="1"/>
  <c r="P982" i="1"/>
  <c r="J1020" i="1"/>
  <c r="K1020" i="1" s="1"/>
  <c r="M1020" i="1"/>
  <c r="N1020" i="1"/>
  <c r="X981" i="1"/>
  <c r="B981" i="1" s="1"/>
  <c r="L1017" i="1"/>
  <c r="O1017" i="1" s="1"/>
  <c r="E1019" i="1"/>
  <c r="F1019" i="1"/>
  <c r="U1019" i="1"/>
  <c r="W1019" i="1" s="1"/>
  <c r="D1018" i="1"/>
  <c r="L1018" i="1" s="1"/>
  <c r="O1018" i="1" s="1"/>
  <c r="G1018" i="1" l="1"/>
  <c r="F1020" i="1"/>
  <c r="E1020" i="1"/>
  <c r="U1020" i="1"/>
  <c r="W1020" i="1" s="1"/>
  <c r="AA1022" i="1"/>
  <c r="Z1022" i="1"/>
  <c r="Y1021" i="1"/>
  <c r="R1021" i="1"/>
  <c r="S1021" i="1" s="1"/>
  <c r="X982" i="1"/>
  <c r="B982" i="1" s="1"/>
  <c r="I1022" i="1"/>
  <c r="A1023" i="1"/>
  <c r="Q1022" i="1"/>
  <c r="H1022" i="1"/>
  <c r="D1019" i="1"/>
  <c r="G1019" i="1" s="1"/>
  <c r="P983" i="1"/>
  <c r="N1021" i="1"/>
  <c r="J1021" i="1"/>
  <c r="K1021" i="1" s="1"/>
  <c r="M1021" i="1"/>
  <c r="L1019" i="1" l="1"/>
  <c r="O1019" i="1" s="1"/>
  <c r="Z1023" i="1"/>
  <c r="AA1023" i="1"/>
  <c r="R1022" i="1"/>
  <c r="S1022" i="1" s="1"/>
  <c r="Y1022" i="1"/>
  <c r="E1021" i="1"/>
  <c r="F1021" i="1"/>
  <c r="U1021" i="1"/>
  <c r="W1021" i="1" s="1"/>
  <c r="I1023" i="1"/>
  <c r="A1024" i="1"/>
  <c r="Q1023" i="1"/>
  <c r="H1023" i="1"/>
  <c r="X983" i="1"/>
  <c r="S983" i="1"/>
  <c r="J1022" i="1"/>
  <c r="K1022" i="1" s="1"/>
  <c r="N1022" i="1"/>
  <c r="M1022" i="1"/>
  <c r="D1020" i="1"/>
  <c r="G1020" i="1" s="1"/>
  <c r="B983" i="1" l="1"/>
  <c r="Y983" i="1"/>
  <c r="C984" i="1"/>
  <c r="L1020" i="1"/>
  <c r="O1020" i="1" s="1"/>
  <c r="E1022" i="1"/>
  <c r="F1022" i="1"/>
  <c r="U1022" i="1"/>
  <c r="W1022" i="1" s="1"/>
  <c r="D1021" i="1"/>
  <c r="L1021" i="1" s="1"/>
  <c r="O1021" i="1" s="1"/>
  <c r="R1023" i="1"/>
  <c r="S1023" i="1" s="1"/>
  <c r="AA1024" i="1"/>
  <c r="Z1024" i="1"/>
  <c r="Y1023" i="1"/>
  <c r="I1024" i="1"/>
  <c r="H1024" i="1"/>
  <c r="A1025" i="1"/>
  <c r="Q1024" i="1"/>
  <c r="N1023" i="1"/>
  <c r="J1023" i="1"/>
  <c r="K1023" i="1" s="1"/>
  <c r="M1023" i="1"/>
  <c r="G1021" i="1" l="1"/>
  <c r="N1024" i="1"/>
  <c r="J1024" i="1"/>
  <c r="K1024" i="1" s="1"/>
  <c r="M1024" i="1"/>
  <c r="E1023" i="1"/>
  <c r="F1023" i="1"/>
  <c r="U1023" i="1"/>
  <c r="W1023" i="1" s="1"/>
  <c r="D1022" i="1"/>
  <c r="L1022" i="1" s="1"/>
  <c r="O1022" i="1" s="1"/>
  <c r="R1024" i="1"/>
  <c r="S1024" i="1" s="1"/>
  <c r="Z1025" i="1"/>
  <c r="AA1025" i="1"/>
  <c r="Y1024" i="1"/>
  <c r="C985" i="1"/>
  <c r="P984" i="1"/>
  <c r="I1025" i="1"/>
  <c r="H1025" i="1"/>
  <c r="A1026" i="1"/>
  <c r="Q1025" i="1"/>
  <c r="G1022" i="1" l="1"/>
  <c r="X984" i="1"/>
  <c r="B984" i="1" s="1"/>
  <c r="C986" i="1"/>
  <c r="P985" i="1"/>
  <c r="AA1026" i="1"/>
  <c r="Z1026" i="1"/>
  <c r="Y1025" i="1"/>
  <c r="R1025" i="1"/>
  <c r="S1025" i="1" s="1"/>
  <c r="E1024" i="1"/>
  <c r="F1024" i="1"/>
  <c r="U1024" i="1"/>
  <c r="W1024" i="1" s="1"/>
  <c r="D1023" i="1"/>
  <c r="L1023" i="1" s="1"/>
  <c r="O1023" i="1" s="1"/>
  <c r="I1026" i="1"/>
  <c r="A1027" i="1"/>
  <c r="Q1026" i="1"/>
  <c r="H1026" i="1"/>
  <c r="N1025" i="1"/>
  <c r="J1025" i="1"/>
  <c r="K1025" i="1" s="1"/>
  <c r="M1025" i="1"/>
  <c r="G1023" i="1" l="1"/>
  <c r="N1026" i="1"/>
  <c r="J1026" i="1"/>
  <c r="K1026" i="1" s="1"/>
  <c r="M1026" i="1"/>
  <c r="Y1026" i="1"/>
  <c r="Z1027" i="1"/>
  <c r="R1026" i="1"/>
  <c r="S1026" i="1" s="1"/>
  <c r="AA1027" i="1"/>
  <c r="E1025" i="1"/>
  <c r="F1025" i="1"/>
  <c r="U1025" i="1"/>
  <c r="W1025" i="1" s="1"/>
  <c r="X985" i="1"/>
  <c r="B985" i="1" s="1"/>
  <c r="C987" i="1"/>
  <c r="P986" i="1"/>
  <c r="D1024" i="1"/>
  <c r="G1024" i="1" s="1"/>
  <c r="I1027" i="1"/>
  <c r="A1028" i="1"/>
  <c r="Q1027" i="1"/>
  <c r="H1027" i="1"/>
  <c r="L1024" i="1" l="1"/>
  <c r="O1024" i="1" s="1"/>
  <c r="X986" i="1"/>
  <c r="B986" i="1" s="1"/>
  <c r="C988" i="1"/>
  <c r="P987" i="1"/>
  <c r="J1027" i="1"/>
  <c r="K1027" i="1" s="1"/>
  <c r="N1027" i="1"/>
  <c r="M1027" i="1"/>
  <c r="R1027" i="1"/>
  <c r="S1027" i="1" s="1"/>
  <c r="Z1028" i="1"/>
  <c r="AA1028" i="1"/>
  <c r="Y1027" i="1"/>
  <c r="I1028" i="1"/>
  <c r="H1028" i="1"/>
  <c r="A1029" i="1"/>
  <c r="Q1028" i="1"/>
  <c r="E1026" i="1"/>
  <c r="F1026" i="1"/>
  <c r="U1026" i="1"/>
  <c r="W1026" i="1" s="1"/>
  <c r="D1025" i="1"/>
  <c r="G1025" i="1" s="1"/>
  <c r="I1029" i="1" l="1"/>
  <c r="H1029" i="1"/>
  <c r="A1030" i="1"/>
  <c r="Q1029" i="1"/>
  <c r="M1028" i="1"/>
  <c r="N1028" i="1"/>
  <c r="J1028" i="1"/>
  <c r="K1028" i="1" s="1"/>
  <c r="R1028" i="1"/>
  <c r="S1028" i="1" s="1"/>
  <c r="AA1029" i="1"/>
  <c r="Y1028" i="1"/>
  <c r="Z1029" i="1"/>
  <c r="L1025" i="1"/>
  <c r="O1025" i="1" s="1"/>
  <c r="X987" i="1"/>
  <c r="B987" i="1" s="1"/>
  <c r="F1027" i="1"/>
  <c r="E1027" i="1"/>
  <c r="U1027" i="1"/>
  <c r="W1027" i="1" s="1"/>
  <c r="C989" i="1"/>
  <c r="P988" i="1"/>
  <c r="D1026" i="1"/>
  <c r="L1026" i="1" s="1"/>
  <c r="O1026" i="1" s="1"/>
  <c r="G1026" i="1" l="1"/>
  <c r="F1028" i="1"/>
  <c r="E1028" i="1"/>
  <c r="U1028" i="1"/>
  <c r="W1028" i="1" s="1"/>
  <c r="X988" i="1"/>
  <c r="B988" i="1" s="1"/>
  <c r="AA1030" i="1"/>
  <c r="Z1030" i="1"/>
  <c r="Y1029" i="1"/>
  <c r="R1029" i="1"/>
  <c r="S1029" i="1" s="1"/>
  <c r="P989" i="1"/>
  <c r="C990" i="1"/>
  <c r="I1030" i="1"/>
  <c r="A1031" i="1"/>
  <c r="Q1030" i="1"/>
  <c r="H1030" i="1"/>
  <c r="D1027" i="1"/>
  <c r="G1027" i="1" s="1"/>
  <c r="N1029" i="1"/>
  <c r="J1029" i="1"/>
  <c r="K1029" i="1" s="1"/>
  <c r="M1029" i="1"/>
  <c r="Z1031" i="1" l="1"/>
  <c r="Y1030" i="1"/>
  <c r="R1030" i="1"/>
  <c r="S1030" i="1" s="1"/>
  <c r="AA1031" i="1"/>
  <c r="N1030" i="1"/>
  <c r="M1030" i="1"/>
  <c r="J1030" i="1"/>
  <c r="K1030" i="1" s="1"/>
  <c r="I1031" i="1"/>
  <c r="A1032" i="1"/>
  <c r="Q1031" i="1"/>
  <c r="H1031" i="1"/>
  <c r="X989" i="1"/>
  <c r="B989" i="1" s="1"/>
  <c r="L1027" i="1"/>
  <c r="O1027" i="1" s="1"/>
  <c r="E1029" i="1"/>
  <c r="F1029" i="1"/>
  <c r="U1029" i="1"/>
  <c r="W1029" i="1" s="1"/>
  <c r="P990" i="1"/>
  <c r="C991" i="1"/>
  <c r="D1028" i="1"/>
  <c r="G1028" i="1" s="1"/>
  <c r="L1028" i="1" l="1"/>
  <c r="O1028" i="1" s="1"/>
  <c r="E1030" i="1"/>
  <c r="F1030" i="1"/>
  <c r="U1030" i="1"/>
  <c r="W1030" i="1" s="1"/>
  <c r="X990" i="1"/>
  <c r="B990" i="1" s="1"/>
  <c r="I1032" i="1"/>
  <c r="H1032" i="1"/>
  <c r="Q1032" i="1"/>
  <c r="A1033" i="1"/>
  <c r="D1029" i="1"/>
  <c r="L1029" i="1" s="1"/>
  <c r="O1029" i="1" s="1"/>
  <c r="C992" i="1"/>
  <c r="P991" i="1"/>
  <c r="R1031" i="1"/>
  <c r="S1031" i="1" s="1"/>
  <c r="AA1032" i="1"/>
  <c r="Z1032" i="1"/>
  <c r="Y1031" i="1"/>
  <c r="J1031" i="1"/>
  <c r="K1031" i="1" s="1"/>
  <c r="N1031" i="1"/>
  <c r="M1031" i="1"/>
  <c r="G1029" i="1" l="1"/>
  <c r="R1032" i="1"/>
  <c r="S1032" i="1" s="1"/>
  <c r="AA1033" i="1"/>
  <c r="Z1033" i="1"/>
  <c r="Y1032" i="1"/>
  <c r="X991" i="1"/>
  <c r="B991" i="1" s="1"/>
  <c r="C993" i="1"/>
  <c r="P992" i="1"/>
  <c r="N1032" i="1"/>
  <c r="J1032" i="1"/>
  <c r="K1032" i="1" s="1"/>
  <c r="M1032" i="1"/>
  <c r="E1031" i="1"/>
  <c r="F1031" i="1"/>
  <c r="U1031" i="1"/>
  <c r="W1031" i="1" s="1"/>
  <c r="I1033" i="1"/>
  <c r="H1033" i="1"/>
  <c r="A1034" i="1"/>
  <c r="Q1033" i="1"/>
  <c r="D1030" i="1"/>
  <c r="G1030" i="1" s="1"/>
  <c r="L1030" i="1" l="1"/>
  <c r="O1030" i="1" s="1"/>
  <c r="J1033" i="1"/>
  <c r="K1033" i="1" s="1"/>
  <c r="N1033" i="1"/>
  <c r="M1033" i="1"/>
  <c r="P993" i="1"/>
  <c r="C994" i="1"/>
  <c r="E1032" i="1"/>
  <c r="F1032" i="1"/>
  <c r="U1032" i="1"/>
  <c r="W1032" i="1" s="1"/>
  <c r="D1031" i="1"/>
  <c r="G1031" i="1" s="1"/>
  <c r="Y1033" i="1"/>
  <c r="AA1034" i="1"/>
  <c r="Z1034" i="1"/>
  <c r="R1033" i="1"/>
  <c r="S1033" i="1" s="1"/>
  <c r="I1034" i="1"/>
  <c r="Q1034" i="1"/>
  <c r="A1035" i="1"/>
  <c r="H1034" i="1"/>
  <c r="X992" i="1"/>
  <c r="B992" i="1" s="1"/>
  <c r="N1034" i="1" l="1"/>
  <c r="M1034" i="1"/>
  <c r="J1034" i="1"/>
  <c r="K1034" i="1" s="1"/>
  <c r="P994" i="1"/>
  <c r="C995" i="1"/>
  <c r="X993" i="1"/>
  <c r="B993" i="1" s="1"/>
  <c r="I1035" i="1"/>
  <c r="A1036" i="1"/>
  <c r="Q1035" i="1"/>
  <c r="H1035" i="1"/>
  <c r="L1031" i="1"/>
  <c r="O1031" i="1" s="1"/>
  <c r="D1032" i="1"/>
  <c r="G1032" i="1" s="1"/>
  <c r="R1034" i="1"/>
  <c r="S1034" i="1" s="1"/>
  <c r="Z1035" i="1"/>
  <c r="Y1034" i="1"/>
  <c r="AA1035" i="1"/>
  <c r="F1033" i="1"/>
  <c r="E1033" i="1"/>
  <c r="U1033" i="1"/>
  <c r="W1033" i="1" s="1"/>
  <c r="L1032" i="1" l="1"/>
  <c r="O1032" i="1" s="1"/>
  <c r="C996" i="1"/>
  <c r="P995" i="1"/>
  <c r="D1033" i="1"/>
  <c r="G1033" i="1" s="1"/>
  <c r="X994" i="1"/>
  <c r="B994" i="1" s="1"/>
  <c r="M1035" i="1"/>
  <c r="J1035" i="1"/>
  <c r="K1035" i="1" s="1"/>
  <c r="N1035" i="1"/>
  <c r="F1034" i="1"/>
  <c r="E1034" i="1"/>
  <c r="U1034" i="1"/>
  <c r="W1034" i="1" s="1"/>
  <c r="R1035" i="1"/>
  <c r="S1035" i="1" s="1"/>
  <c r="AA1036" i="1"/>
  <c r="Y1035" i="1"/>
  <c r="Z1036" i="1"/>
  <c r="I1036" i="1"/>
  <c r="H1036" i="1"/>
  <c r="A1037" i="1"/>
  <c r="Q1036" i="1"/>
  <c r="I1037" i="1" l="1"/>
  <c r="H1037" i="1"/>
  <c r="A1038" i="1"/>
  <c r="Q1037" i="1"/>
  <c r="D1034" i="1"/>
  <c r="L1034" i="1" s="1"/>
  <c r="O1034" i="1" s="1"/>
  <c r="L1033" i="1"/>
  <c r="O1033" i="1" s="1"/>
  <c r="M1036" i="1"/>
  <c r="J1036" i="1"/>
  <c r="K1036" i="1" s="1"/>
  <c r="N1036" i="1"/>
  <c r="R1036" i="1"/>
  <c r="S1036" i="1" s="1"/>
  <c r="Z1037" i="1"/>
  <c r="AA1037" i="1"/>
  <c r="Y1036" i="1"/>
  <c r="X995" i="1"/>
  <c r="B995" i="1" s="1"/>
  <c r="E1035" i="1"/>
  <c r="F1035" i="1"/>
  <c r="U1035" i="1"/>
  <c r="W1035" i="1" s="1"/>
  <c r="C997" i="1"/>
  <c r="P996" i="1"/>
  <c r="G1034" i="1" l="1"/>
  <c r="X996" i="1"/>
  <c r="B996" i="1" s="1"/>
  <c r="D1035" i="1"/>
  <c r="G1035" i="1" s="1"/>
  <c r="I1038" i="1"/>
  <c r="A1039" i="1"/>
  <c r="Q1038" i="1"/>
  <c r="H1038" i="1"/>
  <c r="C998" i="1"/>
  <c r="P997" i="1"/>
  <c r="Z1038" i="1"/>
  <c r="AA1038" i="1"/>
  <c r="Y1037" i="1"/>
  <c r="R1037" i="1"/>
  <c r="S1037" i="1" s="1"/>
  <c r="E1036" i="1"/>
  <c r="F1036" i="1"/>
  <c r="U1036" i="1"/>
  <c r="W1036" i="1" s="1"/>
  <c r="J1037" i="1"/>
  <c r="K1037" i="1" s="1"/>
  <c r="N1037" i="1"/>
  <c r="M1037" i="1"/>
  <c r="L1035" i="1" l="1"/>
  <c r="O1035" i="1" s="1"/>
  <c r="Z1039" i="1"/>
  <c r="Y1038" i="1"/>
  <c r="R1038" i="1"/>
  <c r="S1038" i="1" s="1"/>
  <c r="AA1039" i="1"/>
  <c r="I1039" i="1"/>
  <c r="A1040" i="1"/>
  <c r="Q1039" i="1"/>
  <c r="H1039" i="1"/>
  <c r="N1038" i="1"/>
  <c r="M1038" i="1"/>
  <c r="J1038" i="1"/>
  <c r="K1038" i="1" s="1"/>
  <c r="E1037" i="1"/>
  <c r="F1037" i="1"/>
  <c r="U1037" i="1"/>
  <c r="W1037" i="1" s="1"/>
  <c r="X997" i="1"/>
  <c r="B997" i="1" s="1"/>
  <c r="P998" i="1"/>
  <c r="C999" i="1"/>
  <c r="D1036" i="1"/>
  <c r="L1036" i="1" s="1"/>
  <c r="O1036" i="1" s="1"/>
  <c r="G1036" i="1" l="1"/>
  <c r="R1039" i="1"/>
  <c r="S1039" i="1" s="1"/>
  <c r="AA1040" i="1"/>
  <c r="Z1040" i="1"/>
  <c r="Y1039" i="1"/>
  <c r="I1040" i="1"/>
  <c r="H1040" i="1"/>
  <c r="A1041" i="1"/>
  <c r="Q1040" i="1"/>
  <c r="J1039" i="1"/>
  <c r="K1039" i="1" s="1"/>
  <c r="N1039" i="1"/>
  <c r="M1039" i="1"/>
  <c r="D1037" i="1"/>
  <c r="L1037" i="1" s="1"/>
  <c r="O1037" i="1" s="1"/>
  <c r="F1038" i="1"/>
  <c r="E1038" i="1"/>
  <c r="U1038" i="1"/>
  <c r="W1038" i="1" s="1"/>
  <c r="C1000" i="1"/>
  <c r="P999" i="1"/>
  <c r="X998" i="1"/>
  <c r="B998" i="1" s="1"/>
  <c r="G1037" i="1" l="1"/>
  <c r="X999" i="1"/>
  <c r="B999" i="1" s="1"/>
  <c r="I1041" i="1"/>
  <c r="H1041" i="1"/>
  <c r="A1042" i="1"/>
  <c r="Q1041" i="1"/>
  <c r="E1039" i="1"/>
  <c r="F1039" i="1"/>
  <c r="U1039" i="1"/>
  <c r="W1039" i="1" s="1"/>
  <c r="N1040" i="1"/>
  <c r="M1040" i="1"/>
  <c r="J1040" i="1"/>
  <c r="K1040" i="1" s="1"/>
  <c r="C1001" i="1"/>
  <c r="P1000" i="1"/>
  <c r="D1038" i="1"/>
  <c r="G1038" i="1" s="1"/>
  <c r="R1040" i="1"/>
  <c r="S1040" i="1" s="1"/>
  <c r="Z1041" i="1"/>
  <c r="AA1041" i="1"/>
  <c r="Y1040" i="1"/>
  <c r="L1038" i="1" l="1"/>
  <c r="O1038" i="1" s="1"/>
  <c r="D1039" i="1"/>
  <c r="G1039" i="1" s="1"/>
  <c r="X1000" i="1"/>
  <c r="B1000" i="1" s="1"/>
  <c r="C1002" i="1"/>
  <c r="P1001" i="1"/>
  <c r="I1042" i="1"/>
  <c r="A1043" i="1"/>
  <c r="Q1042" i="1"/>
  <c r="H1042" i="1"/>
  <c r="Y1041" i="1"/>
  <c r="AA1042" i="1"/>
  <c r="Z1042" i="1"/>
  <c r="R1041" i="1"/>
  <c r="S1041" i="1" s="1"/>
  <c r="F1040" i="1"/>
  <c r="E1040" i="1"/>
  <c r="U1040" i="1"/>
  <c r="W1040" i="1" s="1"/>
  <c r="J1041" i="1"/>
  <c r="K1041" i="1" s="1"/>
  <c r="N1041" i="1"/>
  <c r="M1041" i="1"/>
  <c r="L1039" i="1" l="1"/>
  <c r="O1039" i="1" s="1"/>
  <c r="X1001" i="1"/>
  <c r="B1001" i="1" s="1"/>
  <c r="M1042" i="1"/>
  <c r="N1042" i="1"/>
  <c r="J1042" i="1"/>
  <c r="K1042" i="1" s="1"/>
  <c r="C1003" i="1"/>
  <c r="P1002" i="1"/>
  <c r="D1040" i="1"/>
  <c r="L1040" i="1" s="1"/>
  <c r="O1040" i="1" s="1"/>
  <c r="F1041" i="1"/>
  <c r="E1041" i="1"/>
  <c r="U1041" i="1"/>
  <c r="W1041" i="1" s="1"/>
  <c r="Z1043" i="1"/>
  <c r="AA1043" i="1"/>
  <c r="R1042" i="1"/>
  <c r="S1042" i="1" s="1"/>
  <c r="Y1042" i="1"/>
  <c r="I1043" i="1"/>
  <c r="Q1043" i="1"/>
  <c r="H1043" i="1"/>
  <c r="A1044" i="1"/>
  <c r="G1040" i="1" l="1"/>
  <c r="X1002" i="1"/>
  <c r="B1002" i="1" s="1"/>
  <c r="I1044" i="1"/>
  <c r="A1045" i="1"/>
  <c r="H1044" i="1"/>
  <c r="Q1044" i="1"/>
  <c r="C1004" i="1"/>
  <c r="P1003" i="1"/>
  <c r="F1042" i="1"/>
  <c r="E1042" i="1"/>
  <c r="U1042" i="1"/>
  <c r="W1042" i="1" s="1"/>
  <c r="N1043" i="1"/>
  <c r="J1043" i="1"/>
  <c r="K1043" i="1" s="1"/>
  <c r="M1043" i="1"/>
  <c r="R1043" i="1"/>
  <c r="S1043" i="1" s="1"/>
  <c r="Y1043" i="1"/>
  <c r="Z1044" i="1"/>
  <c r="AA1044" i="1"/>
  <c r="D1041" i="1"/>
  <c r="G1041" i="1" s="1"/>
  <c r="L1041" i="1" l="1"/>
  <c r="O1041" i="1" s="1"/>
  <c r="X1003" i="1"/>
  <c r="B1003" i="1" s="1"/>
  <c r="P1004" i="1"/>
  <c r="C1005" i="1"/>
  <c r="E1043" i="1"/>
  <c r="F1043" i="1"/>
  <c r="U1043" i="1"/>
  <c r="W1043" i="1" s="1"/>
  <c r="R1044" i="1"/>
  <c r="S1044" i="1" s="1"/>
  <c r="Z1045" i="1"/>
  <c r="AA1045" i="1"/>
  <c r="Y1044" i="1"/>
  <c r="I1045" i="1"/>
  <c r="A1046" i="1"/>
  <c r="Q1045" i="1"/>
  <c r="H1045" i="1"/>
  <c r="M1044" i="1"/>
  <c r="N1044" i="1"/>
  <c r="J1044" i="1"/>
  <c r="K1044" i="1" s="1"/>
  <c r="D1042" i="1"/>
  <c r="G1042" i="1" s="1"/>
  <c r="L1042" i="1" l="1"/>
  <c r="O1042" i="1" s="1"/>
  <c r="Y1045" i="1"/>
  <c r="R1045" i="1"/>
  <c r="S1045" i="1" s="1"/>
  <c r="Z1046" i="1"/>
  <c r="AA1046" i="1"/>
  <c r="I1046" i="1"/>
  <c r="A1047" i="1"/>
  <c r="Q1046" i="1"/>
  <c r="H1046" i="1"/>
  <c r="N1045" i="1"/>
  <c r="M1045" i="1"/>
  <c r="J1045" i="1"/>
  <c r="K1045" i="1" s="1"/>
  <c r="D1043" i="1"/>
  <c r="G1043" i="1" s="1"/>
  <c r="P1005" i="1"/>
  <c r="C1006" i="1"/>
  <c r="E1044" i="1"/>
  <c r="F1044" i="1"/>
  <c r="U1044" i="1"/>
  <c r="W1044" i="1" s="1"/>
  <c r="X1004" i="1"/>
  <c r="B1004" i="1" s="1"/>
  <c r="Q1047" i="1" l="1"/>
  <c r="A1048" i="1"/>
  <c r="H1047" i="1"/>
  <c r="I1047" i="1" s="1"/>
  <c r="L1043" i="1"/>
  <c r="O1043" i="1" s="1"/>
  <c r="R1046" i="1"/>
  <c r="U1047" i="1"/>
  <c r="W1047" i="1" s="1"/>
  <c r="AA1047" i="1"/>
  <c r="Z1047" i="1"/>
  <c r="F1045" i="1"/>
  <c r="E1045" i="1"/>
  <c r="U1045" i="1"/>
  <c r="W1045" i="1" s="1"/>
  <c r="X1005" i="1"/>
  <c r="B1005" i="1" s="1"/>
  <c r="N1046" i="1"/>
  <c r="M1046" i="1"/>
  <c r="J1046" i="1"/>
  <c r="K1046" i="1" s="1"/>
  <c r="D1044" i="1"/>
  <c r="G1044" i="1" s="1"/>
  <c r="P1006" i="1"/>
  <c r="C1007" i="1"/>
  <c r="L1044" i="1" l="1"/>
  <c r="O1044" i="1" s="1"/>
  <c r="J1047" i="1"/>
  <c r="K1047" i="1" s="1"/>
  <c r="C1008" i="1"/>
  <c r="P1007" i="1"/>
  <c r="X1006" i="1"/>
  <c r="B1006" i="1" s="1"/>
  <c r="D1045" i="1"/>
  <c r="G1045" i="1" s="1"/>
  <c r="I1048" i="1"/>
  <c r="A1049" i="1"/>
  <c r="Q1048" i="1"/>
  <c r="H1048" i="1"/>
  <c r="AA1048" i="1"/>
  <c r="Y1047" i="1"/>
  <c r="R1047" i="1"/>
  <c r="S1047" i="1" s="1"/>
  <c r="Z1048" i="1"/>
  <c r="E1046" i="1"/>
  <c r="F1046" i="1"/>
  <c r="U1046" i="1"/>
  <c r="W1046" i="1" s="1"/>
  <c r="L1045" i="1" l="1"/>
  <c r="O1045" i="1" s="1"/>
  <c r="R1048" i="1"/>
  <c r="S1048" i="1" s="1"/>
  <c r="Y1048" i="1"/>
  <c r="AA1049" i="1"/>
  <c r="Z1049" i="1"/>
  <c r="D1046" i="1"/>
  <c r="G1046" i="1" s="1"/>
  <c r="I1049" i="1"/>
  <c r="H1049" i="1"/>
  <c r="Q1049" i="1"/>
  <c r="A1050" i="1"/>
  <c r="X1007" i="1"/>
  <c r="B1007" i="1" s="1"/>
  <c r="J1048" i="1"/>
  <c r="K1048" i="1" s="1"/>
  <c r="C1009" i="1"/>
  <c r="P1008" i="1"/>
  <c r="F1047" i="1"/>
  <c r="E1047" i="1"/>
  <c r="F1048" i="1" l="1"/>
  <c r="E1048" i="1"/>
  <c r="U1048" i="1"/>
  <c r="W1048" i="1" s="1"/>
  <c r="L1046" i="1"/>
  <c r="D1047" i="1"/>
  <c r="G1047" i="1" s="1"/>
  <c r="I1050" i="1"/>
  <c r="H1050" i="1"/>
  <c r="A1051" i="1"/>
  <c r="Q1050" i="1"/>
  <c r="X1008" i="1"/>
  <c r="B1008" i="1" s="1"/>
  <c r="C1010" i="1"/>
  <c r="P1009" i="1"/>
  <c r="Y1049" i="1"/>
  <c r="Z1050" i="1"/>
  <c r="AA1050" i="1"/>
  <c r="R1049" i="1"/>
  <c r="S1049" i="1" s="1"/>
  <c r="J1049" i="1"/>
  <c r="K1049" i="1" s="1"/>
  <c r="L1047" i="1" l="1"/>
  <c r="J1050" i="1"/>
  <c r="K1050" i="1" s="1"/>
  <c r="C1011" i="1"/>
  <c r="P1010" i="1"/>
  <c r="X1009" i="1"/>
  <c r="B1009" i="1" s="1"/>
  <c r="E1049" i="1"/>
  <c r="F1049" i="1"/>
  <c r="U1049" i="1"/>
  <c r="W1049" i="1" s="1"/>
  <c r="O1046" i="1"/>
  <c r="M1047" i="1"/>
  <c r="I1051" i="1"/>
  <c r="A1052" i="1"/>
  <c r="Q1051" i="1"/>
  <c r="H1051" i="1"/>
  <c r="Y1050" i="1"/>
  <c r="AA1051" i="1"/>
  <c r="Z1051" i="1"/>
  <c r="R1050" i="1"/>
  <c r="S1050" i="1" s="1"/>
  <c r="D1048" i="1"/>
  <c r="L1048" i="1" s="1"/>
  <c r="G1048" i="1" l="1"/>
  <c r="D1049" i="1"/>
  <c r="G1049" i="1" s="1"/>
  <c r="Z1052" i="1"/>
  <c r="Y1051" i="1"/>
  <c r="R1051" i="1"/>
  <c r="S1051" i="1" s="1"/>
  <c r="AA1052" i="1"/>
  <c r="I1052" i="1"/>
  <c r="A1053" i="1"/>
  <c r="H1052" i="1"/>
  <c r="Q1052" i="1"/>
  <c r="J1051" i="1"/>
  <c r="K1051" i="1" s="1"/>
  <c r="X1010" i="1"/>
  <c r="B1010" i="1" s="1"/>
  <c r="N1047" i="1"/>
  <c r="M1048" i="1"/>
  <c r="M1049" i="1" s="1"/>
  <c r="M1050" i="1" s="1"/>
  <c r="M1051" i="1" s="1"/>
  <c r="C1012" i="1"/>
  <c r="P1011" i="1"/>
  <c r="E1050" i="1"/>
  <c r="F1050" i="1"/>
  <c r="U1050" i="1"/>
  <c r="W1050" i="1" s="1"/>
  <c r="L1049" i="1" l="1"/>
  <c r="X1011" i="1"/>
  <c r="B1011" i="1" s="1"/>
  <c r="D1050" i="1"/>
  <c r="G1050" i="1" s="1"/>
  <c r="R1052" i="1"/>
  <c r="S1052" i="1" s="1"/>
  <c r="Z1053" i="1"/>
  <c r="AA1053" i="1"/>
  <c r="Y1052" i="1"/>
  <c r="N1048" i="1"/>
  <c r="O1047" i="1"/>
  <c r="M1052" i="1"/>
  <c r="J1052" i="1"/>
  <c r="K1052" i="1" s="1"/>
  <c r="E1051" i="1"/>
  <c r="F1051" i="1"/>
  <c r="U1051" i="1"/>
  <c r="W1051" i="1" s="1"/>
  <c r="C1013" i="1"/>
  <c r="P1012" i="1"/>
  <c r="I1053" i="1"/>
  <c r="H1053" i="1"/>
  <c r="Q1053" i="1"/>
  <c r="A1054" i="1"/>
  <c r="L1050" i="1" l="1"/>
  <c r="R1053" i="1"/>
  <c r="S1053" i="1" s="1"/>
  <c r="AA1054" i="1"/>
  <c r="Z1054" i="1"/>
  <c r="Y1053" i="1"/>
  <c r="X1012" i="1"/>
  <c r="B1012" i="1" s="1"/>
  <c r="N1049" i="1"/>
  <c r="O1048" i="1"/>
  <c r="F1052" i="1"/>
  <c r="E1052" i="1"/>
  <c r="U1052" i="1"/>
  <c r="W1052" i="1" s="1"/>
  <c r="J1053" i="1"/>
  <c r="K1053" i="1" s="1"/>
  <c r="M1053" i="1"/>
  <c r="P1013" i="1"/>
  <c r="C1014" i="1"/>
  <c r="I1054" i="1"/>
  <c r="H1054" i="1"/>
  <c r="Q1054" i="1"/>
  <c r="A1055" i="1"/>
  <c r="D1051" i="1"/>
  <c r="G1051" i="1" s="1"/>
  <c r="L1051" i="1" l="1"/>
  <c r="X1013" i="1"/>
  <c r="B1013" i="1" s="1"/>
  <c r="I1055" i="1"/>
  <c r="A1056" i="1"/>
  <c r="Q1055" i="1"/>
  <c r="H1055" i="1"/>
  <c r="N1050" i="1"/>
  <c r="O1049" i="1"/>
  <c r="D1052" i="1"/>
  <c r="G1052" i="1" s="1"/>
  <c r="F1053" i="1"/>
  <c r="E1053" i="1"/>
  <c r="U1053" i="1"/>
  <c r="W1053" i="1" s="1"/>
  <c r="AA1055" i="1"/>
  <c r="Y1054" i="1"/>
  <c r="R1054" i="1"/>
  <c r="S1054" i="1" s="1"/>
  <c r="Z1055" i="1"/>
  <c r="J1054" i="1"/>
  <c r="K1054" i="1" s="1"/>
  <c r="M1054" i="1"/>
  <c r="P1014" i="1"/>
  <c r="L1052" i="1" l="1"/>
  <c r="N1051" i="1"/>
  <c r="O1050" i="1"/>
  <c r="Z1056" i="1"/>
  <c r="Y1055" i="1"/>
  <c r="R1055" i="1"/>
  <c r="S1055" i="1" s="1"/>
  <c r="AA1056" i="1"/>
  <c r="M1055" i="1"/>
  <c r="J1055" i="1"/>
  <c r="K1055" i="1" s="1"/>
  <c r="F1054" i="1"/>
  <c r="E1054" i="1"/>
  <c r="U1054" i="1"/>
  <c r="W1054" i="1" s="1"/>
  <c r="D1053" i="1"/>
  <c r="L1053" i="1" s="1"/>
  <c r="I1056" i="1"/>
  <c r="A1057" i="1"/>
  <c r="H1056" i="1"/>
  <c r="Q1056" i="1"/>
  <c r="X1014" i="1"/>
  <c r="S1014" i="1"/>
  <c r="B1014" i="1" l="1"/>
  <c r="G1053" i="1"/>
  <c r="I1057" i="1"/>
  <c r="H1057" i="1"/>
  <c r="A1058" i="1"/>
  <c r="Q1057" i="1"/>
  <c r="Y1014" i="1"/>
  <c r="C1015" i="1"/>
  <c r="R1056" i="1"/>
  <c r="S1056" i="1" s="1"/>
  <c r="Z1057" i="1"/>
  <c r="AA1057" i="1"/>
  <c r="Y1056" i="1"/>
  <c r="D1054" i="1"/>
  <c r="G1054" i="1" s="1"/>
  <c r="J1056" i="1"/>
  <c r="K1056" i="1" s="1"/>
  <c r="M1056" i="1"/>
  <c r="E1055" i="1"/>
  <c r="F1055" i="1"/>
  <c r="U1055" i="1"/>
  <c r="W1055" i="1" s="1"/>
  <c r="N1052" i="1"/>
  <c r="O1051" i="1"/>
  <c r="F1056" i="1" l="1"/>
  <c r="E1056" i="1"/>
  <c r="U1056" i="1"/>
  <c r="W1056" i="1" s="1"/>
  <c r="N1053" i="1"/>
  <c r="O1052" i="1"/>
  <c r="L1054" i="1"/>
  <c r="R1057" i="1"/>
  <c r="S1057" i="1" s="1"/>
  <c r="AA1058" i="1"/>
  <c r="Z1058" i="1"/>
  <c r="Y1057" i="1"/>
  <c r="D1055" i="1"/>
  <c r="G1055" i="1" s="1"/>
  <c r="C1016" i="1"/>
  <c r="P1015" i="1"/>
  <c r="I1058" i="1"/>
  <c r="H1058" i="1"/>
  <c r="A1059" i="1"/>
  <c r="Q1058" i="1"/>
  <c r="J1057" i="1"/>
  <c r="K1057" i="1" s="1"/>
  <c r="M1057" i="1"/>
  <c r="X1015" i="1" l="1"/>
  <c r="B1015" i="1" s="1"/>
  <c r="C1017" i="1"/>
  <c r="P1016" i="1"/>
  <c r="Z1059" i="1"/>
  <c r="Y1058" i="1"/>
  <c r="AA1059" i="1"/>
  <c r="R1058" i="1"/>
  <c r="S1058" i="1" s="1"/>
  <c r="E1057" i="1"/>
  <c r="F1057" i="1"/>
  <c r="U1057" i="1"/>
  <c r="W1057" i="1" s="1"/>
  <c r="L1055" i="1"/>
  <c r="I1059" i="1"/>
  <c r="A1060" i="1"/>
  <c r="Q1059" i="1"/>
  <c r="H1059" i="1"/>
  <c r="N1054" i="1"/>
  <c r="N1055" i="1" s="1"/>
  <c r="N1056" i="1" s="1"/>
  <c r="N1057" i="1" s="1"/>
  <c r="N1058" i="1" s="1"/>
  <c r="O1053" i="1"/>
  <c r="D1056" i="1"/>
  <c r="G1056" i="1" s="1"/>
  <c r="M1058" i="1"/>
  <c r="J1058" i="1"/>
  <c r="K1058" i="1" s="1"/>
  <c r="O1055" i="1" l="1"/>
  <c r="L1056" i="1"/>
  <c r="O1056" i="1" s="1"/>
  <c r="Z1060" i="1"/>
  <c r="Y1059" i="1"/>
  <c r="R1059" i="1"/>
  <c r="S1059" i="1" s="1"/>
  <c r="AA1060" i="1"/>
  <c r="I1060" i="1"/>
  <c r="A1061" i="1"/>
  <c r="H1060" i="1"/>
  <c r="Q1060" i="1"/>
  <c r="C1018" i="1"/>
  <c r="P1017" i="1"/>
  <c r="M1059" i="1"/>
  <c r="N1059" i="1"/>
  <c r="J1059" i="1"/>
  <c r="K1059" i="1" s="1"/>
  <c r="X1016" i="1"/>
  <c r="B1016" i="1" s="1"/>
  <c r="O1054" i="1"/>
  <c r="D1057" i="1"/>
  <c r="L1057" i="1" s="1"/>
  <c r="O1057" i="1" s="1"/>
  <c r="E1058" i="1"/>
  <c r="F1058" i="1"/>
  <c r="U1058" i="1"/>
  <c r="W1058" i="1" s="1"/>
  <c r="G1057" i="1" l="1"/>
  <c r="I1061" i="1"/>
  <c r="H1061" i="1"/>
  <c r="A1062" i="1"/>
  <c r="Q1061" i="1"/>
  <c r="F1059" i="1"/>
  <c r="E1059" i="1"/>
  <c r="U1059" i="1"/>
  <c r="W1059" i="1" s="1"/>
  <c r="N1060" i="1"/>
  <c r="J1060" i="1"/>
  <c r="K1060" i="1" s="1"/>
  <c r="M1060" i="1"/>
  <c r="D1058" i="1"/>
  <c r="L1058" i="1" s="1"/>
  <c r="O1058" i="1" s="1"/>
  <c r="R1060" i="1"/>
  <c r="S1060" i="1" s="1"/>
  <c r="Z1061" i="1"/>
  <c r="AA1061" i="1"/>
  <c r="Y1060" i="1"/>
  <c r="X1017" i="1"/>
  <c r="B1017" i="1" s="1"/>
  <c r="C1019" i="1"/>
  <c r="P1018" i="1"/>
  <c r="G1058" i="1" l="1"/>
  <c r="R1061" i="1"/>
  <c r="S1061" i="1" s="1"/>
  <c r="Y1061" i="1"/>
  <c r="AA1062" i="1"/>
  <c r="Z1062" i="1"/>
  <c r="I1062" i="1"/>
  <c r="H1062" i="1"/>
  <c r="A1063" i="1"/>
  <c r="Q1062" i="1"/>
  <c r="X1018" i="1"/>
  <c r="B1018" i="1" s="1"/>
  <c r="D1059" i="1"/>
  <c r="L1059" i="1" s="1"/>
  <c r="O1059" i="1" s="1"/>
  <c r="C1020" i="1"/>
  <c r="P1019" i="1"/>
  <c r="E1060" i="1"/>
  <c r="F1060" i="1"/>
  <c r="U1060" i="1"/>
  <c r="W1060" i="1" s="1"/>
  <c r="M1061" i="1"/>
  <c r="N1061" i="1"/>
  <c r="J1061" i="1"/>
  <c r="K1061" i="1" s="1"/>
  <c r="G1059" i="1" l="1"/>
  <c r="X1019" i="1"/>
  <c r="B1019" i="1" s="1"/>
  <c r="I1063" i="1"/>
  <c r="A1064" i="1"/>
  <c r="Q1063" i="1"/>
  <c r="H1063" i="1"/>
  <c r="N1062" i="1"/>
  <c r="J1062" i="1"/>
  <c r="K1062" i="1" s="1"/>
  <c r="M1062" i="1"/>
  <c r="F1061" i="1"/>
  <c r="E1061" i="1"/>
  <c r="U1061" i="1"/>
  <c r="W1061" i="1" s="1"/>
  <c r="P1020" i="1"/>
  <c r="C1021" i="1"/>
  <c r="D1060" i="1"/>
  <c r="G1060" i="1" s="1"/>
  <c r="Z1063" i="1"/>
  <c r="AA1063" i="1"/>
  <c r="Y1062" i="1"/>
  <c r="R1062" i="1"/>
  <c r="S1062" i="1" s="1"/>
  <c r="L1060" i="1" l="1"/>
  <c r="O1060" i="1" s="1"/>
  <c r="E1062" i="1"/>
  <c r="F1062" i="1"/>
  <c r="U1062" i="1"/>
  <c r="W1062" i="1" s="1"/>
  <c r="X1020" i="1"/>
  <c r="B1020" i="1" s="1"/>
  <c r="P1021" i="1"/>
  <c r="C1022" i="1"/>
  <c r="AA1064" i="1"/>
  <c r="Y1063" i="1"/>
  <c r="R1063" i="1"/>
  <c r="S1063" i="1" s="1"/>
  <c r="Z1064" i="1"/>
  <c r="I1064" i="1"/>
  <c r="A1065" i="1"/>
  <c r="Q1064" i="1"/>
  <c r="H1064" i="1"/>
  <c r="J1063" i="1"/>
  <c r="K1063" i="1" s="1"/>
  <c r="M1063" i="1"/>
  <c r="N1063" i="1"/>
  <c r="D1061" i="1"/>
  <c r="L1061" i="1" s="1"/>
  <c r="O1061" i="1" s="1"/>
  <c r="I1065" i="1" l="1"/>
  <c r="H1065" i="1"/>
  <c r="Q1065" i="1"/>
  <c r="A1066" i="1"/>
  <c r="G1061" i="1"/>
  <c r="R1064" i="1"/>
  <c r="S1064" i="1" s="1"/>
  <c r="Z1065" i="1"/>
  <c r="AA1065" i="1"/>
  <c r="Y1064" i="1"/>
  <c r="M1064" i="1"/>
  <c r="J1064" i="1"/>
  <c r="K1064" i="1" s="1"/>
  <c r="N1064" i="1"/>
  <c r="C1023" i="1"/>
  <c r="P1022" i="1"/>
  <c r="X1021" i="1"/>
  <c r="B1021" i="1" s="1"/>
  <c r="F1063" i="1"/>
  <c r="E1063" i="1"/>
  <c r="U1063" i="1"/>
  <c r="W1063" i="1" s="1"/>
  <c r="D1062" i="1"/>
  <c r="L1062" i="1" s="1"/>
  <c r="O1062" i="1" s="1"/>
  <c r="G1062" i="1" l="1"/>
  <c r="E1064" i="1"/>
  <c r="F1064" i="1"/>
  <c r="U1064" i="1"/>
  <c r="W1064" i="1" s="1"/>
  <c r="I1066" i="1"/>
  <c r="H1066" i="1"/>
  <c r="A1067" i="1"/>
  <c r="Q1066" i="1"/>
  <c r="D1063" i="1"/>
  <c r="G1063" i="1" s="1"/>
  <c r="X1022" i="1"/>
  <c r="B1022" i="1" s="1"/>
  <c r="P1023" i="1"/>
  <c r="C1024" i="1"/>
  <c r="R1065" i="1"/>
  <c r="S1065" i="1" s="1"/>
  <c r="AA1066" i="1"/>
  <c r="Z1066" i="1"/>
  <c r="Y1065" i="1"/>
  <c r="J1065" i="1"/>
  <c r="K1065" i="1" s="1"/>
  <c r="N1065" i="1"/>
  <c r="M1065" i="1"/>
  <c r="L1063" i="1" l="1"/>
  <c r="O1063" i="1" s="1"/>
  <c r="Z1067" i="1"/>
  <c r="AA1067" i="1"/>
  <c r="Y1066" i="1"/>
  <c r="R1066" i="1"/>
  <c r="S1066" i="1" s="1"/>
  <c r="X1023" i="1"/>
  <c r="B1023" i="1" s="1"/>
  <c r="F1065" i="1"/>
  <c r="E1065" i="1"/>
  <c r="U1065" i="1"/>
  <c r="W1065" i="1" s="1"/>
  <c r="P1024" i="1"/>
  <c r="C1025" i="1"/>
  <c r="I1067" i="1"/>
  <c r="A1068" i="1"/>
  <c r="Q1067" i="1"/>
  <c r="H1067" i="1"/>
  <c r="J1066" i="1"/>
  <c r="K1066" i="1" s="1"/>
  <c r="N1066" i="1"/>
  <c r="M1066" i="1"/>
  <c r="D1064" i="1"/>
  <c r="L1064" i="1" s="1"/>
  <c r="O1064" i="1" s="1"/>
  <c r="G1064" i="1" l="1"/>
  <c r="X1024" i="1"/>
  <c r="B1024" i="1" s="1"/>
  <c r="AA1068" i="1"/>
  <c r="Y1067" i="1"/>
  <c r="R1067" i="1"/>
  <c r="S1067" i="1" s="1"/>
  <c r="Z1068" i="1"/>
  <c r="I1068" i="1"/>
  <c r="A1069" i="1"/>
  <c r="H1068" i="1"/>
  <c r="Q1068" i="1"/>
  <c r="M1067" i="1"/>
  <c r="N1067" i="1"/>
  <c r="J1067" i="1"/>
  <c r="K1067" i="1" s="1"/>
  <c r="P1025" i="1"/>
  <c r="C1026" i="1"/>
  <c r="E1066" i="1"/>
  <c r="F1066" i="1"/>
  <c r="U1066" i="1"/>
  <c r="W1066" i="1" s="1"/>
  <c r="D1065" i="1"/>
  <c r="L1065" i="1" s="1"/>
  <c r="O1065" i="1" s="1"/>
  <c r="G1065" i="1" l="1"/>
  <c r="X1025" i="1"/>
  <c r="B1025" i="1" s="1"/>
  <c r="R1068" i="1"/>
  <c r="S1068" i="1" s="1"/>
  <c r="Z1069" i="1"/>
  <c r="AA1069" i="1"/>
  <c r="Y1068" i="1"/>
  <c r="D1066" i="1"/>
  <c r="L1066" i="1" s="1"/>
  <c r="O1066" i="1" s="1"/>
  <c r="E1067" i="1"/>
  <c r="F1067" i="1"/>
  <c r="U1067" i="1"/>
  <c r="W1067" i="1" s="1"/>
  <c r="I1069" i="1"/>
  <c r="H1069" i="1"/>
  <c r="A1070" i="1"/>
  <c r="Q1069" i="1"/>
  <c r="P1026" i="1"/>
  <c r="C1027" i="1"/>
  <c r="N1068" i="1"/>
  <c r="M1068" i="1"/>
  <c r="J1068" i="1"/>
  <c r="K1068" i="1" s="1"/>
  <c r="G1066" i="1" l="1"/>
  <c r="I1070" i="1"/>
  <c r="H1070" i="1"/>
  <c r="A1071" i="1"/>
  <c r="Q1070" i="1"/>
  <c r="C1028" i="1"/>
  <c r="P1027" i="1"/>
  <c r="J1069" i="1"/>
  <c r="K1069" i="1" s="1"/>
  <c r="N1069" i="1"/>
  <c r="M1069" i="1"/>
  <c r="D1067" i="1"/>
  <c r="G1067" i="1" s="1"/>
  <c r="E1068" i="1"/>
  <c r="F1068" i="1"/>
  <c r="U1068" i="1"/>
  <c r="W1068" i="1" s="1"/>
  <c r="X1026" i="1"/>
  <c r="B1026" i="1" s="1"/>
  <c r="R1069" i="1"/>
  <c r="S1069" i="1" s="1"/>
  <c r="Z1070" i="1"/>
  <c r="AA1070" i="1"/>
  <c r="Y1069" i="1"/>
  <c r="P1028" i="1" l="1"/>
  <c r="C1029" i="1"/>
  <c r="X1027" i="1"/>
  <c r="B1027" i="1" s="1"/>
  <c r="D1068" i="1"/>
  <c r="L1068" i="1" s="1"/>
  <c r="O1068" i="1" s="1"/>
  <c r="Z1071" i="1"/>
  <c r="AA1071" i="1"/>
  <c r="Y1070" i="1"/>
  <c r="R1070" i="1"/>
  <c r="S1070" i="1" s="1"/>
  <c r="L1067" i="1"/>
  <c r="O1067" i="1" s="1"/>
  <c r="F1069" i="1"/>
  <c r="E1069" i="1"/>
  <c r="U1069" i="1"/>
  <c r="W1069" i="1" s="1"/>
  <c r="I1071" i="1"/>
  <c r="A1072" i="1"/>
  <c r="Q1071" i="1"/>
  <c r="H1071" i="1"/>
  <c r="J1070" i="1"/>
  <c r="K1070" i="1" s="1"/>
  <c r="M1070" i="1"/>
  <c r="N1070" i="1"/>
  <c r="G1068" i="1" l="1"/>
  <c r="E1070" i="1"/>
  <c r="F1070" i="1"/>
  <c r="U1070" i="1"/>
  <c r="W1070" i="1" s="1"/>
  <c r="I1072" i="1"/>
  <c r="A1073" i="1"/>
  <c r="H1072" i="1"/>
  <c r="Q1072" i="1"/>
  <c r="C1030" i="1"/>
  <c r="P1029" i="1"/>
  <c r="D1069" i="1"/>
  <c r="G1069" i="1" s="1"/>
  <c r="Z1072" i="1"/>
  <c r="Y1071" i="1"/>
  <c r="R1071" i="1"/>
  <c r="S1071" i="1" s="1"/>
  <c r="AA1072" i="1"/>
  <c r="M1071" i="1"/>
  <c r="J1071" i="1"/>
  <c r="K1071" i="1" s="1"/>
  <c r="N1071" i="1"/>
  <c r="X1028" i="1"/>
  <c r="B1028" i="1" s="1"/>
  <c r="R1072" i="1" l="1"/>
  <c r="S1072" i="1" s="1"/>
  <c r="Y1072" i="1"/>
  <c r="AA1073" i="1"/>
  <c r="Z1073" i="1"/>
  <c r="E1071" i="1"/>
  <c r="F1071" i="1"/>
  <c r="U1071" i="1"/>
  <c r="W1071" i="1" s="1"/>
  <c r="L1069" i="1"/>
  <c r="O1069" i="1" s="1"/>
  <c r="C1031" i="1"/>
  <c r="P1030" i="1"/>
  <c r="I1073" i="1"/>
  <c r="A1074" i="1"/>
  <c r="H1073" i="1"/>
  <c r="Q1073" i="1"/>
  <c r="M1072" i="1"/>
  <c r="J1072" i="1"/>
  <c r="K1072" i="1" s="1"/>
  <c r="N1072" i="1"/>
  <c r="X1029" i="1"/>
  <c r="B1029" i="1" s="1"/>
  <c r="D1070" i="1"/>
  <c r="L1070" i="1" s="1"/>
  <c r="O1070" i="1" s="1"/>
  <c r="G1070" i="1" l="1"/>
  <c r="J1073" i="1"/>
  <c r="K1073" i="1" s="1"/>
  <c r="N1073" i="1"/>
  <c r="M1073" i="1"/>
  <c r="R1073" i="1"/>
  <c r="S1073" i="1" s="1"/>
  <c r="Z1074" i="1"/>
  <c r="AA1074" i="1"/>
  <c r="Y1073" i="1"/>
  <c r="I1074" i="1"/>
  <c r="H1074" i="1"/>
  <c r="Q1074" i="1"/>
  <c r="A1075" i="1"/>
  <c r="X1030" i="1"/>
  <c r="B1030" i="1" s="1"/>
  <c r="D1071" i="1"/>
  <c r="G1071" i="1" s="1"/>
  <c r="C1032" i="1"/>
  <c r="P1031" i="1"/>
  <c r="E1072" i="1"/>
  <c r="F1072" i="1"/>
  <c r="U1072" i="1"/>
  <c r="W1072" i="1" s="1"/>
  <c r="L1071" i="1" l="1"/>
  <c r="O1071" i="1" s="1"/>
  <c r="M1074" i="1"/>
  <c r="N1074" i="1"/>
  <c r="J1074" i="1"/>
  <c r="K1074" i="1" s="1"/>
  <c r="X1031" i="1"/>
  <c r="B1031" i="1" s="1"/>
  <c r="D1072" i="1"/>
  <c r="L1072" i="1" s="1"/>
  <c r="O1072" i="1" s="1"/>
  <c r="I1075" i="1"/>
  <c r="A1076" i="1"/>
  <c r="Q1075" i="1"/>
  <c r="H1075" i="1"/>
  <c r="Y1074" i="1"/>
  <c r="R1074" i="1"/>
  <c r="S1074" i="1" s="1"/>
  <c r="Z1075" i="1"/>
  <c r="AA1075" i="1"/>
  <c r="P1032" i="1"/>
  <c r="C1033" i="1"/>
  <c r="E1073" i="1"/>
  <c r="F1073" i="1"/>
  <c r="U1073" i="1"/>
  <c r="W1073" i="1" s="1"/>
  <c r="G1072" i="1" l="1"/>
  <c r="D1073" i="1"/>
  <c r="G1073" i="1" s="1"/>
  <c r="P1033" i="1"/>
  <c r="C1034" i="1"/>
  <c r="AA1076" i="1"/>
  <c r="U1076" i="1"/>
  <c r="W1076" i="1" s="1"/>
  <c r="Z1076" i="1"/>
  <c r="E1074" i="1"/>
  <c r="F1074" i="1"/>
  <c r="U1074" i="1"/>
  <c r="W1074" i="1" s="1"/>
  <c r="X1032" i="1"/>
  <c r="B1032" i="1" s="1"/>
  <c r="H1076" i="1"/>
  <c r="I1076" i="1" s="1"/>
  <c r="Q1076" i="1"/>
  <c r="A1077" i="1"/>
  <c r="J1075" i="1"/>
  <c r="K1075" i="1" s="1"/>
  <c r="N1075" i="1"/>
  <c r="M1075" i="1"/>
  <c r="X1033" i="1" l="1"/>
  <c r="B1033" i="1" s="1"/>
  <c r="E1075" i="1"/>
  <c r="F1075" i="1"/>
  <c r="U1075" i="1"/>
  <c r="W1075" i="1" s="1"/>
  <c r="I1077" i="1"/>
  <c r="A1078" i="1"/>
  <c r="Q1077" i="1"/>
  <c r="H1077" i="1"/>
  <c r="D1074" i="1"/>
  <c r="L1074" i="1" s="1"/>
  <c r="O1074" i="1" s="1"/>
  <c r="C1035" i="1"/>
  <c r="P1034" i="1"/>
  <c r="Z1077" i="1"/>
  <c r="AA1077" i="1"/>
  <c r="Y1076" i="1"/>
  <c r="R1076" i="1"/>
  <c r="S1076" i="1" s="1"/>
  <c r="L1073" i="1"/>
  <c r="O1073" i="1" s="1"/>
  <c r="J1076" i="1"/>
  <c r="K1076" i="1" s="1"/>
  <c r="I1078" i="1" l="1"/>
  <c r="Q1078" i="1"/>
  <c r="A1079" i="1"/>
  <c r="H1078" i="1"/>
  <c r="F1076" i="1"/>
  <c r="E1076" i="1"/>
  <c r="X1034" i="1"/>
  <c r="B1034" i="1" s="1"/>
  <c r="J1077" i="1"/>
  <c r="K1077" i="1" s="1"/>
  <c r="C1036" i="1"/>
  <c r="P1035" i="1"/>
  <c r="G1074" i="1"/>
  <c r="D1075" i="1"/>
  <c r="G1075" i="1" s="1"/>
  <c r="Y1077" i="1"/>
  <c r="AA1078" i="1"/>
  <c r="Z1078" i="1"/>
  <c r="R1077" i="1"/>
  <c r="S1077" i="1" s="1"/>
  <c r="L1075" i="1" l="1"/>
  <c r="O1075" i="1" s="1"/>
  <c r="X1035" i="1"/>
  <c r="B1035" i="1" s="1"/>
  <c r="C1037" i="1"/>
  <c r="P1036" i="1"/>
  <c r="I1079" i="1"/>
  <c r="A1080" i="1"/>
  <c r="Q1079" i="1"/>
  <c r="H1079" i="1"/>
  <c r="D1076" i="1"/>
  <c r="G1076" i="1" s="1"/>
  <c r="R1078" i="1"/>
  <c r="S1078" i="1" s="1"/>
  <c r="Z1079" i="1"/>
  <c r="AA1079" i="1"/>
  <c r="Y1078" i="1"/>
  <c r="E1077" i="1"/>
  <c r="F1077" i="1"/>
  <c r="U1077" i="1"/>
  <c r="W1077" i="1" s="1"/>
  <c r="J1078" i="1"/>
  <c r="K1078" i="1" s="1"/>
  <c r="M1076" i="1" l="1"/>
  <c r="N1076" i="1" s="1"/>
  <c r="N1077" i="1" s="1"/>
  <c r="N1078" i="1" s="1"/>
  <c r="N1079" i="1" s="1"/>
  <c r="F1078" i="1"/>
  <c r="E1078" i="1"/>
  <c r="U1078" i="1"/>
  <c r="W1078" i="1" s="1"/>
  <c r="I1080" i="1"/>
  <c r="H1080" i="1"/>
  <c r="A1081" i="1"/>
  <c r="Q1080" i="1"/>
  <c r="J1079" i="1"/>
  <c r="K1079" i="1" s="1"/>
  <c r="P1037" i="1"/>
  <c r="C1038" i="1"/>
  <c r="X1036" i="1"/>
  <c r="B1036" i="1" s="1"/>
  <c r="L1076" i="1"/>
  <c r="D1077" i="1"/>
  <c r="G1077" i="1" s="1"/>
  <c r="R1079" i="1"/>
  <c r="S1079" i="1" s="1"/>
  <c r="AA1080" i="1"/>
  <c r="Z1080" i="1"/>
  <c r="Y1079" i="1"/>
  <c r="L1077" i="1" l="1"/>
  <c r="O1077" i="1" s="1"/>
  <c r="M1077" i="1"/>
  <c r="M1078" i="1" s="1"/>
  <c r="M1079" i="1" s="1"/>
  <c r="M1080" i="1" s="1"/>
  <c r="Z1081" i="1"/>
  <c r="AA1081" i="1"/>
  <c r="Y1080" i="1"/>
  <c r="R1080" i="1"/>
  <c r="S1080" i="1" s="1"/>
  <c r="I1081" i="1"/>
  <c r="A1082" i="1"/>
  <c r="Q1081" i="1"/>
  <c r="H1081" i="1"/>
  <c r="X1037" i="1"/>
  <c r="B1037" i="1" s="1"/>
  <c r="F1079" i="1"/>
  <c r="E1079" i="1"/>
  <c r="U1079" i="1"/>
  <c r="W1079" i="1" s="1"/>
  <c r="D1078" i="1"/>
  <c r="L1078" i="1" s="1"/>
  <c r="O1078" i="1" s="1"/>
  <c r="C1039" i="1"/>
  <c r="P1038" i="1"/>
  <c r="N1080" i="1"/>
  <c r="J1080" i="1"/>
  <c r="K1080" i="1" s="1"/>
  <c r="O1076" i="1"/>
  <c r="G1078" i="1" l="1"/>
  <c r="F1080" i="1"/>
  <c r="E1080" i="1"/>
  <c r="U1080" i="1"/>
  <c r="W1080" i="1" s="1"/>
  <c r="I1082" i="1"/>
  <c r="A1083" i="1"/>
  <c r="Q1082" i="1"/>
  <c r="H1082" i="1"/>
  <c r="D1079" i="1"/>
  <c r="G1079" i="1" s="1"/>
  <c r="C1040" i="1"/>
  <c r="P1039" i="1"/>
  <c r="AA1082" i="1"/>
  <c r="Z1082" i="1"/>
  <c r="Y1081" i="1"/>
  <c r="R1081" i="1"/>
  <c r="S1081" i="1" s="1"/>
  <c r="X1038" i="1"/>
  <c r="B1038" i="1" s="1"/>
  <c r="N1081" i="1"/>
  <c r="M1081" i="1"/>
  <c r="J1081" i="1"/>
  <c r="K1081" i="1" s="1"/>
  <c r="L1079" i="1" l="1"/>
  <c r="O1079" i="1" s="1"/>
  <c r="F1081" i="1"/>
  <c r="E1081" i="1"/>
  <c r="U1081" i="1"/>
  <c r="W1081" i="1" s="1"/>
  <c r="Y1082" i="1"/>
  <c r="R1082" i="1"/>
  <c r="S1082" i="1" s="1"/>
  <c r="AA1083" i="1"/>
  <c r="Z1083" i="1"/>
  <c r="I1083" i="1"/>
  <c r="A1084" i="1"/>
  <c r="Q1083" i="1"/>
  <c r="H1083" i="1"/>
  <c r="X1039" i="1"/>
  <c r="B1039" i="1" s="1"/>
  <c r="N1082" i="1"/>
  <c r="M1082" i="1"/>
  <c r="J1082" i="1"/>
  <c r="K1082" i="1" s="1"/>
  <c r="C1041" i="1"/>
  <c r="P1040" i="1"/>
  <c r="D1080" i="1"/>
  <c r="L1080" i="1" s="1"/>
  <c r="O1080" i="1" s="1"/>
  <c r="G1080" i="1" l="1"/>
  <c r="X1040" i="1"/>
  <c r="B1040" i="1" s="1"/>
  <c r="R1083" i="1"/>
  <c r="S1083" i="1" s="1"/>
  <c r="Z1084" i="1"/>
  <c r="AA1084" i="1"/>
  <c r="Y1083" i="1"/>
  <c r="C1042" i="1"/>
  <c r="P1041" i="1"/>
  <c r="I1084" i="1"/>
  <c r="H1084" i="1"/>
  <c r="A1085" i="1"/>
  <c r="Q1084" i="1"/>
  <c r="D1081" i="1"/>
  <c r="G1081" i="1" s="1"/>
  <c r="F1082" i="1"/>
  <c r="E1082" i="1"/>
  <c r="U1082" i="1"/>
  <c r="W1082" i="1" s="1"/>
  <c r="J1083" i="1"/>
  <c r="K1083" i="1" s="1"/>
  <c r="N1083" i="1"/>
  <c r="M1083" i="1"/>
  <c r="L1081" i="1" l="1"/>
  <c r="O1081" i="1" s="1"/>
  <c r="C1043" i="1"/>
  <c r="P1042" i="1"/>
  <c r="AA1085" i="1"/>
  <c r="Z1085" i="1"/>
  <c r="Y1084" i="1"/>
  <c r="R1084" i="1"/>
  <c r="S1084" i="1" s="1"/>
  <c r="N1084" i="1"/>
  <c r="M1084" i="1"/>
  <c r="J1084" i="1"/>
  <c r="K1084" i="1" s="1"/>
  <c r="F1083" i="1"/>
  <c r="E1083" i="1"/>
  <c r="U1083" i="1"/>
  <c r="W1083" i="1" s="1"/>
  <c r="I1085" i="1"/>
  <c r="Q1085" i="1"/>
  <c r="A1086" i="1"/>
  <c r="H1085" i="1"/>
  <c r="D1082" i="1"/>
  <c r="L1082" i="1" s="1"/>
  <c r="O1082" i="1" s="1"/>
  <c r="X1041" i="1"/>
  <c r="B1041" i="1" s="1"/>
  <c r="G1082" i="1" l="1"/>
  <c r="I1086" i="1"/>
  <c r="A1087" i="1"/>
  <c r="Q1086" i="1"/>
  <c r="H1086" i="1"/>
  <c r="Y1085" i="1"/>
  <c r="R1085" i="1"/>
  <c r="S1085" i="1" s="1"/>
  <c r="Z1086" i="1"/>
  <c r="AA1086" i="1"/>
  <c r="D1083" i="1"/>
  <c r="G1083" i="1" s="1"/>
  <c r="J1085" i="1"/>
  <c r="K1085" i="1" s="1"/>
  <c r="M1085" i="1"/>
  <c r="N1085" i="1"/>
  <c r="X1042" i="1"/>
  <c r="B1042" i="1" s="1"/>
  <c r="F1084" i="1"/>
  <c r="E1084" i="1"/>
  <c r="U1084" i="1"/>
  <c r="W1084" i="1" s="1"/>
  <c r="P1043" i="1"/>
  <c r="C1044" i="1"/>
  <c r="L1083" i="1" l="1"/>
  <c r="O1083" i="1" s="1"/>
  <c r="C1045" i="1"/>
  <c r="P1044" i="1"/>
  <c r="X1043" i="1"/>
  <c r="B1043" i="1" s="1"/>
  <c r="D1084" i="1"/>
  <c r="L1084" i="1" s="1"/>
  <c r="O1084" i="1" s="1"/>
  <c r="I1087" i="1"/>
  <c r="A1088" i="1"/>
  <c r="Q1087" i="1"/>
  <c r="H1087" i="1"/>
  <c r="F1085" i="1"/>
  <c r="E1085" i="1"/>
  <c r="U1085" i="1"/>
  <c r="W1085" i="1" s="1"/>
  <c r="Z1087" i="1"/>
  <c r="R1086" i="1"/>
  <c r="S1086" i="1" s="1"/>
  <c r="Y1086" i="1"/>
  <c r="AA1087" i="1"/>
  <c r="M1086" i="1"/>
  <c r="N1086" i="1"/>
  <c r="J1086" i="1"/>
  <c r="K1086" i="1" s="1"/>
  <c r="E1086" i="1" l="1"/>
  <c r="F1086" i="1"/>
  <c r="U1086" i="1"/>
  <c r="W1086" i="1" s="1"/>
  <c r="D1085" i="1"/>
  <c r="G1085" i="1" s="1"/>
  <c r="J1087" i="1"/>
  <c r="K1087" i="1" s="1"/>
  <c r="N1087" i="1"/>
  <c r="M1087" i="1"/>
  <c r="G1084" i="1"/>
  <c r="R1087" i="1"/>
  <c r="S1087" i="1" s="1"/>
  <c r="Z1088" i="1"/>
  <c r="AA1088" i="1"/>
  <c r="Y1087" i="1"/>
  <c r="X1044" i="1"/>
  <c r="B1044" i="1" s="1"/>
  <c r="I1088" i="1"/>
  <c r="H1088" i="1"/>
  <c r="A1089" i="1"/>
  <c r="Q1088" i="1"/>
  <c r="C1046" i="1"/>
  <c r="P1045" i="1"/>
  <c r="X1045" i="1" l="1"/>
  <c r="B1045" i="1" s="1"/>
  <c r="P1046" i="1"/>
  <c r="Y1088" i="1"/>
  <c r="AA1089" i="1"/>
  <c r="Z1089" i="1"/>
  <c r="R1088" i="1"/>
  <c r="S1088" i="1" s="1"/>
  <c r="E1087" i="1"/>
  <c r="F1087" i="1"/>
  <c r="U1087" i="1"/>
  <c r="W1087" i="1" s="1"/>
  <c r="L1085" i="1"/>
  <c r="O1085" i="1" s="1"/>
  <c r="I1089" i="1"/>
  <c r="A1090" i="1"/>
  <c r="Q1089" i="1"/>
  <c r="H1089" i="1"/>
  <c r="M1088" i="1"/>
  <c r="J1088" i="1"/>
  <c r="K1088" i="1" s="1"/>
  <c r="N1088" i="1"/>
  <c r="D1086" i="1"/>
  <c r="G1086" i="1" s="1"/>
  <c r="I1090" i="1" l="1"/>
  <c r="A1091" i="1"/>
  <c r="Q1090" i="1"/>
  <c r="H1090" i="1"/>
  <c r="Z1090" i="1"/>
  <c r="AA1090" i="1"/>
  <c r="Y1089" i="1"/>
  <c r="R1089" i="1"/>
  <c r="S1089" i="1" s="1"/>
  <c r="L1086" i="1"/>
  <c r="O1086" i="1" s="1"/>
  <c r="J1089" i="1"/>
  <c r="K1089" i="1" s="1"/>
  <c r="N1089" i="1"/>
  <c r="M1089" i="1"/>
  <c r="X1046" i="1"/>
  <c r="S1046" i="1"/>
  <c r="F1088" i="1"/>
  <c r="E1088" i="1"/>
  <c r="U1088" i="1"/>
  <c r="W1088" i="1" s="1"/>
  <c r="D1087" i="1"/>
  <c r="L1087" i="1" s="1"/>
  <c r="O1087" i="1" s="1"/>
  <c r="B1046" i="1" l="1"/>
  <c r="G1087" i="1"/>
  <c r="Y1046" i="1"/>
  <c r="C1047" i="1"/>
  <c r="F1089" i="1"/>
  <c r="E1089" i="1"/>
  <c r="U1089" i="1"/>
  <c r="W1089" i="1" s="1"/>
  <c r="Y1090" i="1"/>
  <c r="R1090" i="1"/>
  <c r="S1090" i="1" s="1"/>
  <c r="Z1091" i="1"/>
  <c r="AA1091" i="1"/>
  <c r="D1088" i="1"/>
  <c r="G1088" i="1" s="1"/>
  <c r="I1091" i="1"/>
  <c r="A1092" i="1"/>
  <c r="Q1091" i="1"/>
  <c r="H1091" i="1"/>
  <c r="N1090" i="1"/>
  <c r="M1090" i="1"/>
  <c r="J1090" i="1"/>
  <c r="K1090" i="1" s="1"/>
  <c r="R1091" i="1" l="1"/>
  <c r="S1091" i="1" s="1"/>
  <c r="AA1092" i="1"/>
  <c r="Z1092" i="1"/>
  <c r="Y1091" i="1"/>
  <c r="I1092" i="1"/>
  <c r="H1092" i="1"/>
  <c r="A1093" i="1"/>
  <c r="Q1092" i="1"/>
  <c r="N1091" i="1"/>
  <c r="M1091" i="1"/>
  <c r="J1091" i="1"/>
  <c r="K1091" i="1" s="1"/>
  <c r="L1088" i="1"/>
  <c r="O1088" i="1" s="1"/>
  <c r="C1048" i="1"/>
  <c r="P1047" i="1"/>
  <c r="E1090" i="1"/>
  <c r="F1090" i="1"/>
  <c r="U1090" i="1"/>
  <c r="W1090" i="1" s="1"/>
  <c r="D1089" i="1"/>
  <c r="G1089" i="1" s="1"/>
  <c r="D1090" i="1" l="1"/>
  <c r="L1090" i="1" s="1"/>
  <c r="O1090" i="1" s="1"/>
  <c r="I1093" i="1"/>
  <c r="Q1093" i="1"/>
  <c r="A1094" i="1"/>
  <c r="H1093" i="1"/>
  <c r="F1091" i="1"/>
  <c r="E1091" i="1"/>
  <c r="U1091" i="1"/>
  <c r="W1091" i="1" s="1"/>
  <c r="X1047" i="1"/>
  <c r="B1047" i="1" s="1"/>
  <c r="C1049" i="1"/>
  <c r="P1048" i="1"/>
  <c r="M1092" i="1"/>
  <c r="N1092" i="1"/>
  <c r="J1092" i="1"/>
  <c r="K1092" i="1" s="1"/>
  <c r="L1089" i="1"/>
  <c r="O1089" i="1" s="1"/>
  <c r="AA1093" i="1"/>
  <c r="Z1093" i="1"/>
  <c r="Y1092" i="1"/>
  <c r="R1092" i="1"/>
  <c r="S1092" i="1" s="1"/>
  <c r="G1090" i="1" l="1"/>
  <c r="X1048" i="1"/>
  <c r="B1048" i="1" s="1"/>
  <c r="I1094" i="1"/>
  <c r="A1095" i="1"/>
  <c r="Q1094" i="1"/>
  <c r="H1094" i="1"/>
  <c r="P1049" i="1"/>
  <c r="C1050" i="1"/>
  <c r="J1093" i="1"/>
  <c r="K1093" i="1" s="1"/>
  <c r="N1093" i="1"/>
  <c r="M1093" i="1"/>
  <c r="Y1093" i="1"/>
  <c r="R1093" i="1"/>
  <c r="S1093" i="1" s="1"/>
  <c r="Z1094" i="1"/>
  <c r="AA1094" i="1"/>
  <c r="F1092" i="1"/>
  <c r="E1092" i="1"/>
  <c r="U1092" i="1"/>
  <c r="W1092" i="1" s="1"/>
  <c r="D1091" i="1"/>
  <c r="G1091" i="1" s="1"/>
  <c r="L1091" i="1" l="1"/>
  <c r="O1091" i="1" s="1"/>
  <c r="I1095" i="1"/>
  <c r="A1096" i="1"/>
  <c r="H1095" i="1"/>
  <c r="Q1095" i="1"/>
  <c r="C1051" i="1"/>
  <c r="P1050" i="1"/>
  <c r="X1049" i="1"/>
  <c r="B1049" i="1" s="1"/>
  <c r="Y1094" i="1"/>
  <c r="R1094" i="1"/>
  <c r="S1094" i="1" s="1"/>
  <c r="AA1095" i="1"/>
  <c r="Z1095" i="1"/>
  <c r="J1094" i="1"/>
  <c r="K1094" i="1" s="1"/>
  <c r="M1094" i="1"/>
  <c r="N1094" i="1"/>
  <c r="D1092" i="1"/>
  <c r="L1092" i="1" s="1"/>
  <c r="O1092" i="1" s="1"/>
  <c r="E1093" i="1"/>
  <c r="F1093" i="1"/>
  <c r="U1093" i="1"/>
  <c r="W1093" i="1" s="1"/>
  <c r="X1050" i="1" l="1"/>
  <c r="B1050" i="1" s="1"/>
  <c r="C1052" i="1"/>
  <c r="P1051" i="1"/>
  <c r="D1093" i="1"/>
  <c r="L1093" i="1" s="1"/>
  <c r="O1093" i="1" s="1"/>
  <c r="I1096" i="1"/>
  <c r="H1096" i="1"/>
  <c r="A1097" i="1"/>
  <c r="Q1096" i="1"/>
  <c r="G1092" i="1"/>
  <c r="M1095" i="1"/>
  <c r="J1095" i="1"/>
  <c r="K1095" i="1" s="1"/>
  <c r="N1095" i="1"/>
  <c r="E1094" i="1"/>
  <c r="F1094" i="1"/>
  <c r="U1094" i="1"/>
  <c r="W1094" i="1" s="1"/>
  <c r="AA1096" i="1"/>
  <c r="Y1095" i="1"/>
  <c r="Z1096" i="1"/>
  <c r="R1095" i="1"/>
  <c r="S1095" i="1" s="1"/>
  <c r="D1094" i="1" l="1"/>
  <c r="G1094" i="1" s="1"/>
  <c r="J1096" i="1"/>
  <c r="K1096" i="1" s="1"/>
  <c r="N1096" i="1"/>
  <c r="M1096" i="1"/>
  <c r="G1093" i="1"/>
  <c r="F1095" i="1"/>
  <c r="E1095" i="1"/>
  <c r="U1095" i="1"/>
  <c r="W1095" i="1" s="1"/>
  <c r="X1051" i="1"/>
  <c r="B1051" i="1" s="1"/>
  <c r="I1097" i="1"/>
  <c r="A1098" i="1"/>
  <c r="Q1097" i="1"/>
  <c r="H1097" i="1"/>
  <c r="Z1097" i="1"/>
  <c r="AA1097" i="1"/>
  <c r="Y1096" i="1"/>
  <c r="R1096" i="1"/>
  <c r="S1096" i="1" s="1"/>
  <c r="C1053" i="1"/>
  <c r="P1052" i="1"/>
  <c r="L1094" i="1" l="1"/>
  <c r="O1094" i="1" s="1"/>
  <c r="C1054" i="1"/>
  <c r="P1053" i="1"/>
  <c r="AA1098" i="1"/>
  <c r="Z1098" i="1"/>
  <c r="Y1097" i="1"/>
  <c r="R1097" i="1"/>
  <c r="S1097" i="1" s="1"/>
  <c r="X1052" i="1"/>
  <c r="B1052" i="1" s="1"/>
  <c r="I1098" i="1"/>
  <c r="A1099" i="1"/>
  <c r="Q1098" i="1"/>
  <c r="H1098" i="1"/>
  <c r="M1097" i="1"/>
  <c r="J1097" i="1"/>
  <c r="K1097" i="1" s="1"/>
  <c r="N1097" i="1"/>
  <c r="F1096" i="1"/>
  <c r="E1096" i="1"/>
  <c r="U1096" i="1"/>
  <c r="W1096" i="1" s="1"/>
  <c r="D1095" i="1"/>
  <c r="L1095" i="1" s="1"/>
  <c r="O1095" i="1" s="1"/>
  <c r="G1095" i="1" l="1"/>
  <c r="Y1098" i="1"/>
  <c r="R1098" i="1"/>
  <c r="S1098" i="1" s="1"/>
  <c r="AA1099" i="1"/>
  <c r="Z1099" i="1"/>
  <c r="X1053" i="1"/>
  <c r="B1053" i="1" s="1"/>
  <c r="E1097" i="1"/>
  <c r="F1097" i="1"/>
  <c r="U1097" i="1"/>
  <c r="W1097" i="1" s="1"/>
  <c r="I1099" i="1"/>
  <c r="H1099" i="1"/>
  <c r="D1096" i="1"/>
  <c r="G1096" i="1" s="1"/>
  <c r="M1098" i="1"/>
  <c r="J1098" i="1"/>
  <c r="K1098" i="1" s="1"/>
  <c r="N1098" i="1"/>
  <c r="P1054" i="1"/>
  <c r="C1055" i="1"/>
  <c r="L1096" i="1" l="1"/>
  <c r="O1096" i="1" s="1"/>
  <c r="D1097" i="1"/>
  <c r="G1097" i="1" s="1"/>
  <c r="C1056" i="1"/>
  <c r="P1055" i="1"/>
  <c r="X1054" i="1"/>
  <c r="B1054" i="1" s="1"/>
  <c r="F1098" i="1"/>
  <c r="E1098" i="1"/>
  <c r="U1098" i="1"/>
  <c r="W1098" i="1" s="1"/>
  <c r="J1099" i="1"/>
  <c r="K1099" i="1" s="1"/>
  <c r="N1099" i="1"/>
  <c r="M1099" i="1"/>
  <c r="L1097" i="1" l="1"/>
  <c r="O1097" i="1" s="1"/>
  <c r="D1098" i="1"/>
  <c r="L1098" i="1" s="1"/>
  <c r="O1098" i="1" s="1"/>
  <c r="E1099" i="1"/>
  <c r="F1099" i="1"/>
  <c r="U1099" i="1"/>
  <c r="W1099" i="1" s="1"/>
  <c r="X1055" i="1"/>
  <c r="B1055" i="1" s="1"/>
  <c r="C1057" i="1"/>
  <c r="P1056" i="1"/>
  <c r="D1099" i="1" l="1"/>
  <c r="L1099" i="1" s="1"/>
  <c r="O1099" i="1" s="1"/>
  <c r="X1056" i="1"/>
  <c r="B1056" i="1" s="1"/>
  <c r="G1098" i="1"/>
  <c r="P1057" i="1"/>
  <c r="C1058" i="1"/>
  <c r="G1099" i="1" l="1"/>
  <c r="P1058" i="1"/>
  <c r="C1059" i="1"/>
  <c r="X1057" i="1"/>
  <c r="B1057" i="1" s="1"/>
  <c r="P1059" i="1" l="1"/>
  <c r="C1060" i="1"/>
  <c r="X1058" i="1"/>
  <c r="B1058" i="1" s="1"/>
  <c r="X1059" i="1" l="1"/>
  <c r="B1059" i="1" s="1"/>
  <c r="P1060" i="1"/>
  <c r="C1061" i="1"/>
  <c r="C1062" i="1" l="1"/>
  <c r="P1061" i="1"/>
  <c r="X1060" i="1"/>
  <c r="B1060" i="1" s="1"/>
  <c r="X1061" i="1" l="1"/>
  <c r="B1061" i="1" s="1"/>
  <c r="P1062" i="1"/>
  <c r="C1063" i="1"/>
  <c r="X1062" i="1" l="1"/>
  <c r="B1062" i="1" s="1"/>
  <c r="C1064" i="1"/>
  <c r="P1063" i="1"/>
  <c r="X1063" i="1" l="1"/>
  <c r="B1063" i="1" s="1"/>
  <c r="C1065" i="1"/>
  <c r="P1064" i="1"/>
  <c r="X1064" i="1" l="1"/>
  <c r="B1064" i="1" s="1"/>
  <c r="P1065" i="1"/>
  <c r="C1066" i="1"/>
  <c r="P1066" i="1" l="1"/>
  <c r="C1067" i="1"/>
  <c r="X1065" i="1"/>
  <c r="B1065" i="1" s="1"/>
  <c r="X1066" i="1" l="1"/>
  <c r="B1066" i="1" s="1"/>
  <c r="P1067" i="1"/>
  <c r="C1068" i="1"/>
  <c r="C1069" i="1" l="1"/>
  <c r="P1068" i="1"/>
  <c r="X1067" i="1"/>
  <c r="B1067" i="1" s="1"/>
  <c r="X1068" i="1" l="1"/>
  <c r="B1068" i="1" s="1"/>
  <c r="C1070" i="1"/>
  <c r="P1069" i="1"/>
  <c r="C1071" i="1" l="1"/>
  <c r="P1070" i="1"/>
  <c r="X1069" i="1"/>
  <c r="B1069" i="1" s="1"/>
  <c r="X1070" i="1" l="1"/>
  <c r="B1070" i="1" s="1"/>
  <c r="C1072" i="1"/>
  <c r="P1071" i="1"/>
  <c r="C1073" i="1" l="1"/>
  <c r="P1072" i="1"/>
  <c r="X1071" i="1"/>
  <c r="B1071" i="1" s="1"/>
  <c r="X1072" i="1" l="1"/>
  <c r="B1072" i="1" s="1"/>
  <c r="P1073" i="1"/>
  <c r="C1074" i="1"/>
  <c r="P1074" i="1" l="1"/>
  <c r="C1075" i="1"/>
  <c r="X1073" i="1"/>
  <c r="B1073" i="1" s="1"/>
  <c r="X1074" i="1" l="1"/>
  <c r="B1074" i="1" s="1"/>
  <c r="P1075" i="1"/>
  <c r="R1075" i="1" s="1"/>
  <c r="X1075" i="1" l="1"/>
  <c r="B1075" i="1" l="1"/>
  <c r="Y1075" i="1"/>
  <c r="C1076" i="1"/>
  <c r="P1076" i="1" l="1"/>
  <c r="C1077" i="1"/>
  <c r="P1077" i="1" l="1"/>
  <c r="C1078" i="1"/>
  <c r="X1076" i="1"/>
  <c r="B1076" i="1" s="1"/>
  <c r="C1079" i="1" l="1"/>
  <c r="P1078" i="1"/>
  <c r="X1077" i="1"/>
  <c r="B1077" i="1" s="1"/>
  <c r="X1078" i="1" l="1"/>
  <c r="B1078" i="1" s="1"/>
  <c r="C1080" i="1"/>
  <c r="P1079" i="1"/>
  <c r="C1081" i="1" l="1"/>
  <c r="P1080" i="1"/>
  <c r="X1079" i="1"/>
  <c r="B1079" i="1" s="1"/>
  <c r="X1080" i="1" l="1"/>
  <c r="B1080" i="1" s="1"/>
  <c r="C1082" i="1"/>
  <c r="P1081" i="1"/>
  <c r="X1081" i="1" l="1"/>
  <c r="B1081" i="1" s="1"/>
  <c r="P1082" i="1"/>
  <c r="C1083" i="1"/>
  <c r="P1083" i="1" l="1"/>
  <c r="C1084" i="1"/>
  <c r="X1082" i="1"/>
  <c r="B1082" i="1" s="1"/>
  <c r="C1085" i="1" l="1"/>
  <c r="P1084" i="1"/>
  <c r="X1083" i="1"/>
  <c r="B1083" i="1" s="1"/>
  <c r="X1084" i="1" l="1"/>
  <c r="B1084" i="1" s="1"/>
  <c r="C1086" i="1"/>
  <c r="P1085" i="1"/>
  <c r="X1085" i="1" l="1"/>
  <c r="B1085" i="1" s="1"/>
  <c r="C1087" i="1"/>
  <c r="P1086" i="1"/>
  <c r="X1086" i="1" l="1"/>
  <c r="B1086" i="1" s="1"/>
  <c r="C1088" i="1"/>
  <c r="P1087" i="1"/>
  <c r="P1088" i="1" l="1"/>
  <c r="C1089" i="1"/>
  <c r="X1087" i="1"/>
  <c r="B1087" i="1" s="1"/>
  <c r="C1090" i="1" l="1"/>
  <c r="P1089" i="1"/>
  <c r="X1088" i="1"/>
  <c r="B1088" i="1" s="1"/>
  <c r="X1089" i="1" l="1"/>
  <c r="B1089" i="1" s="1"/>
  <c r="P1090" i="1"/>
  <c r="C1091" i="1"/>
  <c r="X1090" i="1" l="1"/>
  <c r="B1090" i="1" s="1"/>
  <c r="P1091" i="1"/>
  <c r="C1092" i="1"/>
  <c r="C1093" i="1" l="1"/>
  <c r="P1092" i="1"/>
  <c r="X1091" i="1"/>
  <c r="B1091" i="1" s="1"/>
  <c r="X1092" i="1" l="1"/>
  <c r="B1092" i="1" s="1"/>
  <c r="C1094" i="1"/>
  <c r="P1093" i="1"/>
  <c r="X1093" i="1" l="1"/>
  <c r="B1093" i="1" s="1"/>
  <c r="C1095" i="1"/>
  <c r="P1094" i="1"/>
  <c r="C1096" i="1" l="1"/>
  <c r="P1095" i="1"/>
  <c r="X1094" i="1"/>
  <c r="B1094" i="1" s="1"/>
  <c r="C1097" i="1" l="1"/>
  <c r="P1096" i="1"/>
  <c r="X1095" i="1"/>
  <c r="B1095" i="1" s="1"/>
  <c r="X1096" i="1" l="1"/>
  <c r="B1096" i="1" s="1"/>
  <c r="P1097" i="1"/>
  <c r="C1098" i="1"/>
  <c r="P1098" i="1" l="1"/>
  <c r="C1099" i="1"/>
  <c r="X1097" i="1"/>
  <c r="B1097" i="1" s="1"/>
  <c r="P1099" i="1" l="1"/>
  <c r="S1099" i="1" s="1"/>
  <c r="X1098" i="1"/>
  <c r="B1098" i="1" s="1"/>
  <c r="X1099" i="1" l="1"/>
  <c r="B1099" i="1" l="1"/>
  <c r="Y1099" i="1"/>
</calcChain>
</file>

<file path=xl/sharedStrings.xml><?xml version="1.0" encoding="utf-8"?>
<sst xmlns="http://schemas.openxmlformats.org/spreadsheetml/2006/main" count="322" uniqueCount="117">
  <si>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</si>
  <si>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</si>
  <si>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</si>
  <si>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</si>
  <si>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</si>
  <si>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</si>
  <si>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</si>
  <si>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</si>
  <si>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</si>
  <si>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</si>
  <si>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</si>
  <si>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</si>
  <si>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</si>
  <si>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</si>
  <si>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</si>
  <si>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</si>
  <si>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</si>
  <si>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</si>
  <si>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</si>
  <si>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</si>
  <si>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</si>
  <si>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</si>
  <si>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</si>
  <si>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</si>
  <si>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</si>
  <si>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</si>
  <si>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</si>
  <si>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</si>
  <si>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</si>
  <si>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</si>
  <si>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</si>
  <si>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</si>
  <si>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</si>
  <si>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</si>
  <si>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</si>
  <si>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</si>
  <si>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</si>
  <si>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</si>
  <si>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</si>
  <si>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</si>
  <si>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</si>
  <si>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</si>
  <si>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</si>
  <si>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</si>
  <si>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</si>
  <si>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</si>
  <si>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</si>
  <si>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</si>
  <si>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</si>
  <si>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</si>
  <si>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</si>
  <si>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</si>
  <si>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</si>
  <si>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</si>
  <si>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</si>
  <si>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</si>
  <si>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</si>
  <si>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</si>
  <si>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</si>
  <si>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</si>
  <si>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</si>
  <si>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</si>
  <si>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</si>
  <si>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</si>
  <si>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</si>
  <si>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</si>
  <si>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</si>
  <si>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</si>
  <si>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</si>
  <si>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</si>
  <si>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</si>
  <si>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</si>
  <si>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</si>
  <si>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</si>
  <si>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</si>
  <si>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</si>
  <si>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</si>
  <si>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</si>
  <si>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</si>
  <si>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</si>
  <si>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</si>
  <si>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</si>
  <si>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</si>
  <si>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</si>
  <si>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</si>
  <si>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</si>
  <si>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</si>
  <si>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</si>
  <si>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</si>
  <si>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</si>
  <si>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</si>
  <si>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</si>
  <si>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</si>
  <si>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</si>
  <si>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</si>
  <si>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</si>
  <si>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</si>
  <si>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</si>
  <si>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</si>
  <si>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</si>
  <si>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</si>
  <si>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</si>
  <si>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</si>
  <si>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</si>
  <si>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</si>
  <si>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</si>
  <si>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</si>
  <si>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</si>
  <si>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 xml:space="preserve">IPCA + 9,50% A.A. </t>
  </si>
  <si>
    <t>FORTESEC TOP PARK BA</t>
  </si>
  <si>
    <t>FORTE SECURITIZADORA S.A. - 1ª EMISSÃO DE CRI - 415ª SÉRIE - R$ 2.100.000,00 - 2.100 CRI</t>
  </si>
  <si>
    <t>1ª EMI/415ª SER</t>
  </si>
  <si>
    <t>20I0622323</t>
  </si>
  <si>
    <t>VALOR NOMINAL RESIDUAL</t>
  </si>
  <si>
    <t>JUROS PAGOS</t>
  </si>
  <si>
    <t>PU RESIDUAL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</si>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</sst>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5" formatCode="\R\$\ #,##0.00000000;\-\R\$\ 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1" fillId="11" borderId="0" applyNumberFormat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1" fontId="13" fillId="4" borderId="0" xfId="0" applyNumberFormat="1" applyFont="1" applyFill="1" applyAlignment="1">
      <alignment horizont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2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19" fillId="9" borderId="2" xfId="1" applyBorder="1" applyAlignment="1">
      <alignment horizontal="center"/>
    </xf>
    <xf numFmtId="165" fontId="19" fillId="9" borderId="2" xfId="1" applyNumberFormat="1" applyBorder="1" applyAlignment="1">
      <alignment horizontal="center"/>
    </xf>
    <xf numFmtId="175" fontId="20" fillId="10" borderId="2" xfId="0" applyNumberFormat="1" applyFont="1" applyFill="1" applyBorder="1"/>
    <xf numFmtId="0" fontId="19" fillId="9" borderId="0" xfId="1" applyAlignment="1">
      <alignment horizontal="right" vertical="center"/>
    </xf>
    <xf numFmtId="0" fontId="19" fillId="9" borderId="0" xfId="1" applyAlignment="1">
      <alignment horizontal="left" vertical="center"/>
    </xf>
    <xf numFmtId="0" fontId="19" fillId="9" borderId="0" xfId="1" applyAlignment="1">
      <alignment horizontal="center"/>
    </xf>
    <xf numFmtId="0" fontId="19" fillId="9" borderId="0" xfId="1"/>
    <xf numFmtId="14" fontId="21" fillId="11" borderId="0" xfId="2" applyNumberFormat="1" applyAlignment="1">
      <alignment horizontal="center" vertical="center"/>
    </xf>
    <xf numFmtId="165" fontId="21" fillId="11" borderId="0" xfId="2" applyNumberFormat="1" applyAlignment="1">
      <alignment horizontal="center" vertical="center"/>
    </xf>
    <xf numFmtId="4" fontId="21" fillId="11" borderId="0" xfId="2" applyNumberFormat="1" applyAlignment="1">
      <alignment horizontal="center"/>
    </xf>
    <xf numFmtId="4" fontId="21" fillId="11" borderId="0" xfId="2" applyNumberFormat="1" applyAlignment="1">
      <alignment horizontal="center" vertical="center"/>
    </xf>
    <xf numFmtId="172" fontId="21" fillId="11" borderId="0" xfId="2" applyNumberFormat="1" applyAlignment="1">
      <alignment horizontal="center" vertical="center"/>
    </xf>
    <xf numFmtId="10" fontId="21" fillId="11" borderId="0" xfId="2" applyNumberFormat="1" applyAlignment="1">
      <alignment horizontal="center" vertical="center"/>
    </xf>
    <xf numFmtId="0" fontId="21" fillId="11" borderId="0" xfId="2" applyAlignment="1">
      <alignment horizontal="center" vertical="center"/>
    </xf>
    <xf numFmtId="169" fontId="21" fillId="11" borderId="0" xfId="2" applyNumberFormat="1" applyAlignment="1">
      <alignment horizontal="center" vertical="center"/>
    </xf>
    <xf numFmtId="3" fontId="21" fillId="11" borderId="0" xfId="2" applyNumberFormat="1" applyAlignment="1">
      <alignment horizontal="center" vertical="center"/>
    </xf>
    <xf numFmtId="166" fontId="21" fillId="11" borderId="0" xfId="2" applyNumberFormat="1" applyAlignment="1">
      <alignment horizontal="center" vertical="center"/>
    </xf>
    <xf numFmtId="167" fontId="21" fillId="11" borderId="0" xfId="2" applyNumberFormat="1" applyAlignment="1">
      <alignment horizontal="center" vertical="center"/>
    </xf>
    <xf numFmtId="14" fontId="21" fillId="11" borderId="0" xfId="2" applyNumberFormat="1" applyAlignment="1">
      <alignment horizontal="right" vertical="center"/>
    </xf>
    <xf numFmtId="0" fontId="21" fillId="11" borderId="0" xfId="2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2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3" t="s">
        <v>106</v>
      </c>
      <c r="C1" s="45"/>
      <c r="D1" s="45"/>
      <c r="E1" s="46"/>
      <c r="F1" s="46"/>
      <c r="G1" s="103"/>
      <c r="H1" s="103"/>
      <c r="I1" s="104"/>
      <c r="K1" s="168" t="s">
        <v>70</v>
      </c>
      <c r="L1" s="111">
        <v>44459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110</v>
      </c>
      <c r="C2" s="57"/>
      <c r="D2" s="47"/>
      <c r="E2" s="58"/>
      <c r="G2" s="126"/>
      <c r="H2" s="103"/>
      <c r="I2" s="105"/>
      <c r="K2" s="169" t="s">
        <v>2</v>
      </c>
      <c r="L2" s="111">
        <v>44474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108</v>
      </c>
      <c r="C3" s="60"/>
      <c r="D3" s="71"/>
      <c r="E3" s="46"/>
      <c r="G3" s="128"/>
      <c r="H3" s="127"/>
      <c r="I3" s="106"/>
      <c r="K3" s="170" t="s">
        <v>3</v>
      </c>
      <c r="L3" s="171">
        <f>NETWORKDAYS(L1,L2,AD$176:AD$502)-1</f>
        <v>11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4" t="s">
        <v>80</v>
      </c>
      <c r="C4" s="164" t="s">
        <v>81</v>
      </c>
      <c r="D4" s="164" t="s">
        <v>82</v>
      </c>
      <c r="E4" s="164" t="s">
        <v>83</v>
      </c>
      <c r="F4" s="164" t="s">
        <v>84</v>
      </c>
      <c r="G4" s="164" t="s">
        <v>85</v>
      </c>
      <c r="H4" s="164" t="s">
        <v>86</v>
      </c>
      <c r="I4" s="164" t="s">
        <v>87</v>
      </c>
      <c r="J4" s="164" t="s">
        <v>88</v>
      </c>
      <c r="K4" s="164" t="s">
        <v>89</v>
      </c>
      <c r="L4" s="164" t="s">
        <v>90</v>
      </c>
      <c r="M4" s="164" t="s">
        <v>91</v>
      </c>
      <c r="N4" s="164" t="s">
        <v>92</v>
      </c>
      <c r="O4" s="164" t="s">
        <v>93</v>
      </c>
      <c r="P4" s="164" t="s">
        <v>107</v>
      </c>
      <c r="Q4" s="164" t="s">
        <v>94</v>
      </c>
      <c r="R4" s="164" t="s">
        <v>95</v>
      </c>
      <c r="S4" s="164" t="s">
        <v>96</v>
      </c>
      <c r="T4" s="164" t="s">
        <v>97</v>
      </c>
      <c r="U4" s="164" t="s">
        <v>98</v>
      </c>
      <c r="V4" s="164" t="s">
        <v>99</v>
      </c>
      <c r="W4" s="164" t="s">
        <v>100</v>
      </c>
      <c r="X4" s="164" t="s">
        <v>101</v>
      </c>
      <c r="Y4" s="164" t="s">
        <v>102</v>
      </c>
      <c r="Z4" s="165" t="s">
        <v>103</v>
      </c>
      <c r="AA4" s="164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2">
        <v>44082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74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L2</f>
        <v>44474</v>
      </c>
      <c r="B8" s="79" t="s">
        <v>109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50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3">
        <v>20</v>
      </c>
      <c r="I9" s="80"/>
      <c r="J9" s="80"/>
      <c r="K9" s="80"/>
      <c r="L9" s="153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7"/>
      <c r="AD9" s="158"/>
      <c r="AE9" s="154" t="s">
        <v>59</v>
      </c>
      <c r="AF9" s="154" t="s">
        <v>61</v>
      </c>
      <c r="AG9" s="159">
        <f>T10</f>
        <v>9.5000000000000001E-2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50"/>
      <c r="AO9" s="147"/>
      <c r="AP9" s="147" t="s">
        <v>77</v>
      </c>
      <c r="AQ9" s="147" t="s">
        <v>27</v>
      </c>
      <c r="AR9" s="147" t="s">
        <v>73</v>
      </c>
      <c r="AS9" s="147" t="s">
        <v>27</v>
      </c>
      <c r="AT9" s="14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L1</f>
        <v>44459</v>
      </c>
      <c r="B10" s="8">
        <f t="shared" ref="B10:B73" si="0">(P10+X10)</f>
        <v>1000</v>
      </c>
      <c r="C10" s="166">
        <v>1000</v>
      </c>
      <c r="D10" s="123">
        <f>AP10</f>
        <v>5825.37</v>
      </c>
      <c r="E10" s="123">
        <f>AR10</f>
        <v>5876.05</v>
      </c>
      <c r="F10" s="124">
        <f>AS10</f>
        <v>44428</v>
      </c>
      <c r="G10" s="10">
        <f t="shared" ref="G10:G73" si="1">(E10/D10)-1</f>
        <v>8.699876574363552E-3</v>
      </c>
      <c r="H10" s="118">
        <f>AK176</f>
        <v>44489</v>
      </c>
      <c r="I10" s="41">
        <f>IF(A10&gt;I9,H10,I9)</f>
        <v>44489</v>
      </c>
      <c r="J10" s="119">
        <f>AL176</f>
        <v>21</v>
      </c>
      <c r="K10" s="102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7">
        <v>9.5000000000000001E-2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44489</v>
      </c>
      <c r="AB10" s="4"/>
      <c r="AC10" s="129"/>
      <c r="AD10" s="130">
        <f>A10</f>
        <v>44459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44459</v>
      </c>
      <c r="AP10" s="161">
        <f>VLOOKUP($AO10,[1]Plan1!$EW$172:$EZ$293,2)</f>
        <v>5825.37</v>
      </c>
      <c r="AQ10" s="160">
        <f>EDATE($AO10,-2)</f>
        <v>44397</v>
      </c>
      <c r="AR10" s="161">
        <f>VLOOKUP($AO10,[1]Plan1!$EW$172:$EZ$293,4)</f>
        <v>5876.05</v>
      </c>
      <c r="AS10" s="160">
        <f>EDATE($AO10,-1)</f>
        <v>44428</v>
      </c>
      <c r="AT10" s="162">
        <f>(AR10/AP10)-1</f>
        <v>8.699876574363552E-3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44460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5825.37</v>
      </c>
      <c r="E11" s="115">
        <f>E10</f>
        <v>5876.05</v>
      </c>
      <c r="F11" s="116">
        <f t="shared" ref="F11:F37" si="12">IF(D11=D10,F10,A11)</f>
        <v>44428</v>
      </c>
      <c r="G11" s="117">
        <f t="shared" si="1"/>
        <v>8.699876574363552E-3</v>
      </c>
      <c r="H11" s="118">
        <f>IF(DAY(A11)=H$9,VLOOKUP(A11,AH$118:AN$450,4),H10)</f>
        <v>44489</v>
      </c>
      <c r="I11" s="118">
        <f t="shared" ref="I11:I73" si="13">IF(A11&gt;I10,H11,I10)</f>
        <v>44489</v>
      </c>
      <c r="J11" s="119">
        <f t="shared" ref="J11:J74" si="14">IF(I11=I10,J10,NETWORKDAYS(I10,I11,$AD$176:$AD$502)-1)</f>
        <v>21</v>
      </c>
      <c r="K11" s="102">
        <f t="shared" si="2"/>
        <v>0</v>
      </c>
      <c r="L11" s="8">
        <f t="shared" ref="L11:L74" si="15">IF(E11&lt;D11,1,TRUNC((E11/D11)^TRUNC((K11/J11),9),8))</f>
        <v>1</v>
      </c>
      <c r="M11" s="120">
        <f t="shared" ref="M11:M37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9.5000000000000001E-2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44489</v>
      </c>
      <c r="AB11" s="4"/>
      <c r="AC11" s="129">
        <v>0</v>
      </c>
      <c r="AD11" s="130">
        <f>A8</f>
        <v>44474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79</v>
      </c>
      <c r="AM11" s="135">
        <f t="shared" ref="AM11:AM24" si="20">AD12</f>
        <v>44489</v>
      </c>
      <c r="AN11" s="11"/>
      <c r="AO11" s="135">
        <f t="shared" si="9"/>
        <v>44489</v>
      </c>
      <c r="AP11" s="161">
        <f>VLOOKUP($AO11,[1]Plan1!$EW$172:$EZ$293,2)</f>
        <v>5876.05</v>
      </c>
      <c r="AQ11" s="160">
        <f t="shared" ref="AQ11:AQ74" si="21">EDATE($AO11,-2)</f>
        <v>44428</v>
      </c>
      <c r="AR11" s="161">
        <f>VLOOKUP($AO11,[1]Plan1!$EW$172:$EZ$293,4)</f>
        <v>5944.21</v>
      </c>
      <c r="AS11" s="160">
        <f t="shared" ref="AS11:AS74" si="22">EDATE($AO11,-1)</f>
        <v>44459</v>
      </c>
      <c r="AT11" s="162">
        <f t="shared" ref="AT11:AT74" si="23">(AR11/AP11)-1</f>
        <v>1.159962900247602E-2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44461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5825.37</v>
      </c>
      <c r="E12" s="115">
        <f t="shared" ref="E12:E40" si="25">E11</f>
        <v>5876.05</v>
      </c>
      <c r="F12" s="116">
        <f t="shared" si="12"/>
        <v>44428</v>
      </c>
      <c r="G12" s="117">
        <f t="shared" si="1"/>
        <v>8.699876574363552E-3</v>
      </c>
      <c r="H12" s="118">
        <f t="shared" ref="H12:H75" si="26">IF(DAY(A12)=H$9,VLOOKUP(A12,AH$118:AN$450,4),H11)</f>
        <v>44489</v>
      </c>
      <c r="I12" s="118">
        <f t="shared" si="13"/>
        <v>44489</v>
      </c>
      <c r="J12" s="119">
        <f t="shared" si="14"/>
        <v>21</v>
      </c>
      <c r="K12" s="102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9.5000000000000001E-2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44489</v>
      </c>
      <c r="AB12" s="4"/>
      <c r="AC12" s="129">
        <f t="shared" ref="AC12:AC75" si="30">AC11+1</f>
        <v>1</v>
      </c>
      <c r="AD12" s="135">
        <f t="shared" ref="AD12:AD43" si="31">VLOOKUP(AC12,$AG$176:$AK$358,4,FALSE)</f>
        <v>44489</v>
      </c>
      <c r="AE12" s="131">
        <f t="shared" ref="AE12:AE24" si="32">(AE11-AH12)</f>
        <v>992.1734702</v>
      </c>
      <c r="AF12" s="139">
        <f t="shared" ref="AF12:AF43" si="33">NETWORKDAYS(AD11,AD12,AD$176:AD$502)-1</f>
        <v>10</v>
      </c>
      <c r="AG12" s="140">
        <f>TRUNC(AE11*(ROUND((1+T$10)^(AF12/252),9)-1),8)</f>
        <v>3.60785599</v>
      </c>
      <c r="AH12" s="141">
        <f t="shared" ref="AH12:AH24" si="34">TRUNC((AE11*AI12),8)</f>
        <v>7.8265298000000003</v>
      </c>
      <c r="AI12" s="137">
        <v>7.8265298017175799E-3</v>
      </c>
      <c r="AJ12" s="131">
        <f t="shared" ref="AJ12:AJ18" si="35">(AG12+AH12)</f>
        <v>11.43438579</v>
      </c>
      <c r="AK12" s="129">
        <f t="shared" ref="AK12:AK75" si="36">AK11+1</f>
        <v>1</v>
      </c>
      <c r="AL12" s="138" t="s">
        <v>79</v>
      </c>
      <c r="AM12" s="135">
        <f t="shared" si="20"/>
        <v>44522</v>
      </c>
      <c r="AN12" s="11"/>
      <c r="AO12" s="135">
        <f t="shared" si="9"/>
        <v>44522</v>
      </c>
      <c r="AP12" s="161">
        <f>VLOOKUP($AO12,[1]Plan1!$EW$172:$EZ$293,2)</f>
        <v>5944.21</v>
      </c>
      <c r="AQ12" s="160">
        <f t="shared" si="21"/>
        <v>44461</v>
      </c>
      <c r="AR12" s="161">
        <f>VLOOKUP($AO12,[1]Plan1!$EW$172:$EZ$293,4)</f>
        <v>6018.51</v>
      </c>
      <c r="AS12" s="160">
        <f t="shared" si="22"/>
        <v>44491</v>
      </c>
      <c r="AT12" s="162">
        <f t="shared" si="23"/>
        <v>1.2499558393798349E-2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10"/>
        <v>44462</v>
      </c>
      <c r="B13" s="113">
        <f t="shared" si="0"/>
        <v>1000</v>
      </c>
      <c r="C13" s="113">
        <f t="shared" si="24"/>
        <v>1000</v>
      </c>
      <c r="D13" s="114">
        <f t="shared" si="11"/>
        <v>5825.37</v>
      </c>
      <c r="E13" s="115">
        <f t="shared" si="25"/>
        <v>5876.05</v>
      </c>
      <c r="F13" s="116">
        <f t="shared" si="12"/>
        <v>44428</v>
      </c>
      <c r="G13" s="117">
        <f t="shared" si="1"/>
        <v>8.699876574363552E-3</v>
      </c>
      <c r="H13" s="118">
        <f t="shared" si="26"/>
        <v>44489</v>
      </c>
      <c r="I13" s="118">
        <f t="shared" si="13"/>
        <v>44489</v>
      </c>
      <c r="J13" s="119">
        <f t="shared" si="14"/>
        <v>21</v>
      </c>
      <c r="K13" s="102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9.5000000000000001E-2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44489</v>
      </c>
      <c r="AB13" s="4"/>
      <c r="AC13" s="129">
        <f t="shared" si="30"/>
        <v>2</v>
      </c>
      <c r="AD13" s="135">
        <f t="shared" si="31"/>
        <v>44522</v>
      </c>
      <c r="AE13" s="131">
        <f t="shared" si="32"/>
        <v>988.32954931999996</v>
      </c>
      <c r="AF13" s="133">
        <f t="shared" si="33"/>
        <v>21</v>
      </c>
      <c r="AG13" s="142">
        <f t="shared" ref="AG13:AG18" si="37">TRUNC(AE12*(ROUND((1+T$10)^(AF13/252),9)-1),8)</f>
        <v>7.5321186300000003</v>
      </c>
      <c r="AH13" s="141">
        <f t="shared" si="34"/>
        <v>3.8439208800000002</v>
      </c>
      <c r="AI13" s="137">
        <v>3.8742427646941313E-3</v>
      </c>
      <c r="AJ13" s="131">
        <f t="shared" si="35"/>
        <v>11.37603951</v>
      </c>
      <c r="AK13" s="129">
        <f t="shared" si="36"/>
        <v>2</v>
      </c>
      <c r="AL13" s="138" t="s">
        <v>79</v>
      </c>
      <c r="AM13" s="135">
        <f t="shared" si="20"/>
        <v>44550</v>
      </c>
      <c r="AN13" s="7" t="s">
        <v>105</v>
      </c>
      <c r="AO13" s="135">
        <f t="shared" si="9"/>
        <v>44550</v>
      </c>
      <c r="AP13" s="161">
        <f>VLOOKUP($AO13,[1]Plan1!$EW$172:$EZ$293,2)</f>
        <v>6018.51</v>
      </c>
      <c r="AQ13" s="160">
        <f t="shared" si="21"/>
        <v>44489</v>
      </c>
      <c r="AR13" s="161">
        <f>VLOOKUP($AO13,[1]Plan1!$EW$172:$EZ$293,4)</f>
        <v>6075.69</v>
      </c>
      <c r="AS13" s="160">
        <f t="shared" si="22"/>
        <v>44520</v>
      </c>
      <c r="AT13" s="162">
        <f t="shared" si="23"/>
        <v>9.5006903702077317E-3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10"/>
        <v>44463</v>
      </c>
      <c r="B14" s="113">
        <f t="shared" si="0"/>
        <v>1000</v>
      </c>
      <c r="C14" s="113">
        <f t="shared" si="24"/>
        <v>1000</v>
      </c>
      <c r="D14" s="114">
        <f t="shared" si="11"/>
        <v>5825.37</v>
      </c>
      <c r="E14" s="115">
        <f t="shared" si="25"/>
        <v>5876.05</v>
      </c>
      <c r="F14" s="116">
        <f t="shared" si="12"/>
        <v>44428</v>
      </c>
      <c r="G14" s="117">
        <f t="shared" si="1"/>
        <v>8.699876574363552E-3</v>
      </c>
      <c r="H14" s="118">
        <f t="shared" si="26"/>
        <v>44489</v>
      </c>
      <c r="I14" s="118">
        <f t="shared" si="13"/>
        <v>44489</v>
      </c>
      <c r="J14" s="119">
        <f t="shared" si="14"/>
        <v>21</v>
      </c>
      <c r="K14" s="102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9.5000000000000001E-2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44489</v>
      </c>
      <c r="AB14" s="4"/>
      <c r="AC14" s="129">
        <f t="shared" si="30"/>
        <v>3</v>
      </c>
      <c r="AD14" s="135">
        <f t="shared" si="31"/>
        <v>44550</v>
      </c>
      <c r="AE14" s="131">
        <f t="shared" si="32"/>
        <v>983.27041176</v>
      </c>
      <c r="AF14" s="133">
        <f t="shared" si="33"/>
        <v>20</v>
      </c>
      <c r="AG14" s="142">
        <f t="shared" si="37"/>
        <v>7.1443664699999996</v>
      </c>
      <c r="AH14" s="141">
        <f t="shared" si="34"/>
        <v>5.0591375599999999</v>
      </c>
      <c r="AI14" s="137">
        <v>5.1188771676227403E-3</v>
      </c>
      <c r="AJ14" s="131">
        <f t="shared" si="35"/>
        <v>12.20350403</v>
      </c>
      <c r="AK14" s="129">
        <f t="shared" si="36"/>
        <v>3</v>
      </c>
      <c r="AL14" s="138" t="s">
        <v>79</v>
      </c>
      <c r="AM14" s="135">
        <f t="shared" si="20"/>
        <v>44581</v>
      </c>
      <c r="AN14" s="7"/>
      <c r="AO14" s="135">
        <f t="shared" si="9"/>
        <v>44581</v>
      </c>
      <c r="AP14" s="161">
        <f>VLOOKUP($AO14,[1]Plan1!$EW$172:$EZ$293,2)</f>
        <v>6075.69</v>
      </c>
      <c r="AQ14" s="160">
        <f t="shared" si="21"/>
        <v>44520</v>
      </c>
      <c r="AR14" s="161">
        <f>VLOOKUP($AO14,[1]Plan1!$EW$172:$EZ$293,4)</f>
        <v>6120.04</v>
      </c>
      <c r="AS14" s="160">
        <f t="shared" si="22"/>
        <v>44550</v>
      </c>
      <c r="AT14" s="162">
        <f t="shared" si="23"/>
        <v>7.2995824342585447E-3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10"/>
        <v>44464</v>
      </c>
      <c r="B15" s="113">
        <f t="shared" si="0"/>
        <v>1000</v>
      </c>
      <c r="C15" s="113">
        <f t="shared" si="24"/>
        <v>1000</v>
      </c>
      <c r="D15" s="114">
        <f t="shared" si="11"/>
        <v>5825.37</v>
      </c>
      <c r="E15" s="115">
        <f t="shared" si="25"/>
        <v>5876.05</v>
      </c>
      <c r="F15" s="116">
        <f t="shared" si="12"/>
        <v>44428</v>
      </c>
      <c r="G15" s="117">
        <f t="shared" si="1"/>
        <v>8.699876574363552E-3</v>
      </c>
      <c r="H15" s="118">
        <f t="shared" si="26"/>
        <v>44489</v>
      </c>
      <c r="I15" s="118">
        <f t="shared" si="13"/>
        <v>44489</v>
      </c>
      <c r="J15" s="119">
        <f t="shared" si="14"/>
        <v>21</v>
      </c>
      <c r="K15" s="102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9.5000000000000001E-2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44489</v>
      </c>
      <c r="AB15" s="4"/>
      <c r="AC15" s="129">
        <f t="shared" si="30"/>
        <v>4</v>
      </c>
      <c r="AD15" s="135">
        <f t="shared" si="31"/>
        <v>44581</v>
      </c>
      <c r="AE15" s="131">
        <f t="shared" si="32"/>
        <v>976.63395592999996</v>
      </c>
      <c r="AF15" s="133">
        <f t="shared" si="33"/>
        <v>23</v>
      </c>
      <c r="AG15" s="142">
        <f t="shared" si="37"/>
        <v>8.1783870400000005</v>
      </c>
      <c r="AH15" s="141">
        <f t="shared" si="34"/>
        <v>6.6364558300000001</v>
      </c>
      <c r="AI15" s="137">
        <v>6.7493700156799974E-3</v>
      </c>
      <c r="AJ15" s="131">
        <f t="shared" si="35"/>
        <v>14.81484287</v>
      </c>
      <c r="AK15" s="129">
        <f t="shared" si="36"/>
        <v>4</v>
      </c>
      <c r="AL15" s="138" t="s">
        <v>79</v>
      </c>
      <c r="AM15" s="135">
        <f t="shared" si="20"/>
        <v>44613</v>
      </c>
      <c r="AN15" s="7"/>
      <c r="AO15" s="135">
        <f t="shared" si="9"/>
        <v>44613</v>
      </c>
      <c r="AP15" s="161">
        <f>VLOOKUP($AO15,[1]Plan1!$EW$172:$EZ$293,2)</f>
        <v>6120.04</v>
      </c>
      <c r="AQ15" s="160">
        <f t="shared" si="21"/>
        <v>44551</v>
      </c>
      <c r="AR15" s="161">
        <f>VLOOKUP($AO15,[1]Plan1!$EW$172:$EZ$293,4)</f>
        <v>6153.09</v>
      </c>
      <c r="AS15" s="160">
        <f t="shared" si="22"/>
        <v>44582</v>
      </c>
      <c r="AT15" s="162">
        <f t="shared" si="23"/>
        <v>5.4002915013626751E-3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10"/>
        <v>44465</v>
      </c>
      <c r="B16" s="113">
        <f t="shared" si="0"/>
        <v>1000</v>
      </c>
      <c r="C16" s="113">
        <f t="shared" si="24"/>
        <v>1000</v>
      </c>
      <c r="D16" s="114">
        <f t="shared" si="11"/>
        <v>5825.37</v>
      </c>
      <c r="E16" s="115">
        <f t="shared" si="25"/>
        <v>5876.05</v>
      </c>
      <c r="F16" s="116">
        <f t="shared" si="12"/>
        <v>44428</v>
      </c>
      <c r="G16" s="117">
        <f t="shared" si="1"/>
        <v>8.699876574363552E-3</v>
      </c>
      <c r="H16" s="118">
        <f t="shared" si="26"/>
        <v>44489</v>
      </c>
      <c r="I16" s="118">
        <f t="shared" si="13"/>
        <v>44489</v>
      </c>
      <c r="J16" s="119">
        <f t="shared" si="14"/>
        <v>21</v>
      </c>
      <c r="K16" s="102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9.5000000000000001E-2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44489</v>
      </c>
      <c r="AB16" s="4"/>
      <c r="AC16" s="129">
        <f t="shared" si="30"/>
        <v>5</v>
      </c>
      <c r="AD16" s="135">
        <f t="shared" si="31"/>
        <v>44613</v>
      </c>
      <c r="AE16" s="131">
        <f t="shared" si="32"/>
        <v>971.78751017999991</v>
      </c>
      <c r="AF16" s="133">
        <f t="shared" si="33"/>
        <v>22</v>
      </c>
      <c r="AG16" s="142">
        <f t="shared" si="37"/>
        <v>7.7686054999999996</v>
      </c>
      <c r="AH16" s="141">
        <f t="shared" si="34"/>
        <v>4.84644575</v>
      </c>
      <c r="AI16" s="137">
        <v>4.9623973484702461E-3</v>
      </c>
      <c r="AJ16" s="131">
        <f t="shared" si="35"/>
        <v>12.61505125</v>
      </c>
      <c r="AK16" s="129">
        <f t="shared" si="36"/>
        <v>5</v>
      </c>
      <c r="AL16" s="138" t="s">
        <v>79</v>
      </c>
      <c r="AM16" s="135">
        <f t="shared" si="20"/>
        <v>44641</v>
      </c>
      <c r="AN16" s="7"/>
      <c r="AO16" s="135">
        <f t="shared" si="9"/>
        <v>44641</v>
      </c>
      <c r="AP16" s="161">
        <f>VLOOKUP($AO16,[1]Plan1!$EW$172:$EZ$293,2)</f>
        <v>6153.09</v>
      </c>
      <c r="AQ16" s="160">
        <f t="shared" si="21"/>
        <v>44582</v>
      </c>
      <c r="AR16" s="161">
        <f>VLOOKUP($AO16,[1]Plan1!$EW$172:$EZ$293,4)</f>
        <v>6215.24</v>
      </c>
      <c r="AS16" s="160">
        <f t="shared" si="22"/>
        <v>44613</v>
      </c>
      <c r="AT16" s="162">
        <f t="shared" si="23"/>
        <v>1.0100616113204897E-2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10"/>
        <v>44466</v>
      </c>
      <c r="B17" s="113">
        <f t="shared" si="0"/>
        <v>1000</v>
      </c>
      <c r="C17" s="113">
        <f t="shared" si="24"/>
        <v>1000</v>
      </c>
      <c r="D17" s="114">
        <f>IF(E17=E16,D16,E16)</f>
        <v>5825.37</v>
      </c>
      <c r="E17" s="115">
        <f t="shared" si="25"/>
        <v>5876.05</v>
      </c>
      <c r="F17" s="116">
        <f t="shared" si="12"/>
        <v>44428</v>
      </c>
      <c r="G17" s="117">
        <f t="shared" si="1"/>
        <v>8.699876574363552E-3</v>
      </c>
      <c r="H17" s="118">
        <f t="shared" si="26"/>
        <v>44489</v>
      </c>
      <c r="I17" s="118">
        <f t="shared" si="13"/>
        <v>44489</v>
      </c>
      <c r="J17" s="119">
        <f t="shared" si="14"/>
        <v>21</v>
      </c>
      <c r="K17" s="102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9.5000000000000001E-2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44489</v>
      </c>
      <c r="AB17" s="4"/>
      <c r="AC17" s="129">
        <f t="shared" si="30"/>
        <v>6</v>
      </c>
      <c r="AD17" s="135">
        <f t="shared" si="31"/>
        <v>44641</v>
      </c>
      <c r="AE17" s="131">
        <f t="shared" si="32"/>
        <v>967.14108517999989</v>
      </c>
      <c r="AF17" s="133">
        <f t="shared" si="33"/>
        <v>18</v>
      </c>
      <c r="AG17" s="142">
        <f t="shared" si="37"/>
        <v>6.3200307599999999</v>
      </c>
      <c r="AH17" s="141">
        <f t="shared" si="34"/>
        <v>4.6464249999999998</v>
      </c>
      <c r="AI17" s="137">
        <v>4.7813178866626749E-3</v>
      </c>
      <c r="AJ17" s="131">
        <f t="shared" si="35"/>
        <v>10.966455759999999</v>
      </c>
      <c r="AK17" s="129">
        <f t="shared" si="36"/>
        <v>6</v>
      </c>
      <c r="AL17" s="138" t="s">
        <v>79</v>
      </c>
      <c r="AM17" s="135">
        <f t="shared" si="20"/>
        <v>44671</v>
      </c>
      <c r="AN17" s="7"/>
      <c r="AO17" s="135">
        <f t="shared" si="9"/>
        <v>44671</v>
      </c>
      <c r="AP17" s="161">
        <f>VLOOKUP($AO17,[1]Plan1!$EW$172:$EZ$293,2)</f>
        <v>6215.24</v>
      </c>
      <c r="AQ17" s="160">
        <f t="shared" si="21"/>
        <v>44612</v>
      </c>
      <c r="AR17" s="161">
        <f>VLOOKUP($AO17,[1]Plan1!$EW$172:$EZ$293,4)</f>
        <v>6315.93</v>
      </c>
      <c r="AS17" s="160">
        <f t="shared" si="22"/>
        <v>44640</v>
      </c>
      <c r="AT17" s="162">
        <f t="shared" si="23"/>
        <v>1.6200500704719456E-2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10"/>
        <v>44467</v>
      </c>
      <c r="B18" s="113">
        <f t="shared" si="0"/>
        <v>1000</v>
      </c>
      <c r="C18" s="113">
        <f t="shared" si="24"/>
        <v>1000</v>
      </c>
      <c r="D18" s="114">
        <f t="shared" si="11"/>
        <v>5825.37</v>
      </c>
      <c r="E18" s="115">
        <f t="shared" si="25"/>
        <v>5876.05</v>
      </c>
      <c r="F18" s="116">
        <f t="shared" si="12"/>
        <v>44428</v>
      </c>
      <c r="G18" s="117">
        <f t="shared" si="1"/>
        <v>8.699876574363552E-3</v>
      </c>
      <c r="H18" s="118">
        <f t="shared" si="26"/>
        <v>44489</v>
      </c>
      <c r="I18" s="118">
        <f t="shared" si="13"/>
        <v>44489</v>
      </c>
      <c r="J18" s="119">
        <f t="shared" si="14"/>
        <v>21</v>
      </c>
      <c r="K18" s="102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9.5000000000000001E-2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44489</v>
      </c>
      <c r="AB18" s="4"/>
      <c r="AC18" s="129">
        <f t="shared" si="30"/>
        <v>7</v>
      </c>
      <c r="AD18" s="135">
        <f t="shared" si="31"/>
        <v>44671</v>
      </c>
      <c r="AE18" s="131">
        <f t="shared" si="32"/>
        <v>958.19376811999985</v>
      </c>
      <c r="AF18" s="133">
        <f t="shared" si="33"/>
        <v>21</v>
      </c>
      <c r="AG18" s="142">
        <f t="shared" si="37"/>
        <v>7.3420844299999999</v>
      </c>
      <c r="AH18" s="141">
        <f t="shared" si="34"/>
        <v>8.9473170599999996</v>
      </c>
      <c r="AI18" s="137">
        <v>9.251304905167998E-3</v>
      </c>
      <c r="AJ18" s="131">
        <f t="shared" si="35"/>
        <v>16.289401489999999</v>
      </c>
      <c r="AK18" s="129">
        <f t="shared" si="36"/>
        <v>7</v>
      </c>
      <c r="AL18" s="138" t="s">
        <v>79</v>
      </c>
      <c r="AM18" s="135">
        <f t="shared" si="20"/>
        <v>44701</v>
      </c>
      <c r="AN18" s="7"/>
      <c r="AO18" s="135">
        <f t="shared" si="9"/>
        <v>44701</v>
      </c>
      <c r="AP18" s="161">
        <f>VLOOKUP($AO18,[1]Plan1!$EW$172:$EZ$293,2)</f>
        <v>6315.93</v>
      </c>
      <c r="AQ18" s="160">
        <f t="shared" si="21"/>
        <v>44640</v>
      </c>
      <c r="AR18" s="161">
        <f>VLOOKUP($AO18,[1]Plan1!$EW$172:$EZ$293,4)</f>
        <v>6382.88</v>
      </c>
      <c r="AS18" s="160">
        <f t="shared" si="22"/>
        <v>44671</v>
      </c>
      <c r="AT18" s="162">
        <f t="shared" si="23"/>
        <v>1.0600180812643467E-2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10"/>
        <v>44468</v>
      </c>
      <c r="B19" s="113">
        <f t="shared" si="0"/>
        <v>1000</v>
      </c>
      <c r="C19" s="113">
        <f t="shared" si="24"/>
        <v>1000</v>
      </c>
      <c r="D19" s="114">
        <f t="shared" si="11"/>
        <v>5825.37</v>
      </c>
      <c r="E19" s="115">
        <f t="shared" si="25"/>
        <v>5876.05</v>
      </c>
      <c r="F19" s="116">
        <f t="shared" si="12"/>
        <v>44428</v>
      </c>
      <c r="G19" s="117">
        <f t="shared" si="1"/>
        <v>8.699876574363552E-3</v>
      </c>
      <c r="H19" s="118">
        <f t="shared" si="26"/>
        <v>44489</v>
      </c>
      <c r="I19" s="118">
        <f t="shared" si="13"/>
        <v>44489</v>
      </c>
      <c r="J19" s="119">
        <f t="shared" si="14"/>
        <v>21</v>
      </c>
      <c r="K19" s="102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9.5000000000000001E-2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44489</v>
      </c>
      <c r="AB19" s="4"/>
      <c r="AC19" s="129">
        <f t="shared" si="30"/>
        <v>8</v>
      </c>
      <c r="AD19" s="135">
        <f t="shared" si="31"/>
        <v>44701</v>
      </c>
      <c r="AE19" s="131">
        <f t="shared" si="32"/>
        <v>954.2887879299999</v>
      </c>
      <c r="AF19" s="133">
        <f t="shared" si="33"/>
        <v>21</v>
      </c>
      <c r="AG19" s="142">
        <f t="shared" ref="AG19" si="38">TRUNC(AE18*(ROUND((1+T$10)^(AF19/252),9)-1),8)</f>
        <v>7.2741605600000003</v>
      </c>
      <c r="AH19" s="141">
        <f t="shared" si="34"/>
        <v>3.9049801899999999</v>
      </c>
      <c r="AI19" s="137">
        <v>4.0753554524583045E-3</v>
      </c>
      <c r="AJ19" s="131">
        <f t="shared" ref="AJ19" si="39">(AG19+AH19)</f>
        <v>11.17914075</v>
      </c>
      <c r="AK19" s="129">
        <f t="shared" si="36"/>
        <v>8</v>
      </c>
      <c r="AL19" s="138" t="s">
        <v>79</v>
      </c>
      <c r="AM19" s="135">
        <f t="shared" si="20"/>
        <v>44732</v>
      </c>
      <c r="AN19" s="7"/>
      <c r="AO19" s="135">
        <f t="shared" si="9"/>
        <v>44732</v>
      </c>
      <c r="AP19" s="161">
        <f>VLOOKUP($AO19,[1]Plan1!$EW$172:$EZ$293,2)</f>
        <v>6382.88</v>
      </c>
      <c r="AQ19" s="160">
        <f t="shared" si="21"/>
        <v>44671</v>
      </c>
      <c r="AR19" s="161">
        <f>VLOOKUP($AO19,[1]Plan1!$EW$172:$EZ$293,4)</f>
        <v>6412.88</v>
      </c>
      <c r="AS19" s="160">
        <f t="shared" si="22"/>
        <v>44701</v>
      </c>
      <c r="AT19" s="162">
        <f t="shared" si="23"/>
        <v>4.7000726944577131E-3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10"/>
        <v>44469</v>
      </c>
      <c r="B20" s="113">
        <f t="shared" ref="B20" si="40">(P20+X20)</f>
        <v>1000</v>
      </c>
      <c r="C20" s="113">
        <f t="shared" si="24"/>
        <v>1000</v>
      </c>
      <c r="D20" s="114">
        <f t="shared" ref="D20" si="41">IF(E20=E19,D19,E19)</f>
        <v>5825.37</v>
      </c>
      <c r="E20" s="115">
        <f t="shared" si="25"/>
        <v>5876.05</v>
      </c>
      <c r="F20" s="116">
        <f t="shared" ref="F20" si="42">IF(D20=D19,F19,A20)</f>
        <v>44428</v>
      </c>
      <c r="G20" s="117">
        <f t="shared" ref="G20" si="43">(E20/D20)-1</f>
        <v>8.699876574363552E-3</v>
      </c>
      <c r="H20" s="118">
        <f t="shared" ref="H20" si="44">IF(DAY(A20)=H$9,VLOOKUP(A20,AH$118:AN$450,4),H19)</f>
        <v>44489</v>
      </c>
      <c r="I20" s="118">
        <f t="shared" ref="I20" si="45">IF(A20&gt;I19,H20,I19)</f>
        <v>44489</v>
      </c>
      <c r="J20" s="119">
        <f t="shared" si="14"/>
        <v>21</v>
      </c>
      <c r="K20" s="102">
        <f t="shared" si="2"/>
        <v>0</v>
      </c>
      <c r="L20" s="8">
        <f t="shared" ref="L20" si="46">IF(E20&lt;D20,1,TRUNC((E20/D20)^TRUNC((K20/J20),9),8))</f>
        <v>1</v>
      </c>
      <c r="M20" s="120">
        <f t="shared" ref="M20" si="47">IF(I20&gt;I19,L19,M19)</f>
        <v>1</v>
      </c>
      <c r="N20" s="120">
        <v>1</v>
      </c>
      <c r="O20" s="113">
        <f t="shared" ref="O20" si="48">TRUNC(TRUNC((L20*N20),15),8)</f>
        <v>1</v>
      </c>
      <c r="P20" s="113">
        <f t="shared" ref="P20" si="49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9.5000000000000001E-2</v>
      </c>
      <c r="U20" s="121">
        <f t="shared" ref="U20" si="50">IF(A19&lt;L$2,0,IF(Q19&gt;0,1,IF(K20=K19,U19,U19+1)))</f>
        <v>0</v>
      </c>
      <c r="V20" s="121">
        <v>252</v>
      </c>
      <c r="W20" s="120">
        <f t="shared" ref="W20" si="51">ROUND((1+T20)^TRUNC((U20/V20),9),9)</f>
        <v>1</v>
      </c>
      <c r="X20" s="113">
        <f t="shared" ref="X20" si="52">TRUNC((P20*(W20-1)),8)</f>
        <v>0</v>
      </c>
      <c r="Y20" s="113">
        <f t="shared" ref="Y20" si="53">IF(Q20&gt;0,S20+X20,0)</f>
        <v>0</v>
      </c>
      <c r="Z20" s="125" t="str">
        <f t="shared" si="28"/>
        <v>A+J=</v>
      </c>
      <c r="AA20" s="118">
        <f t="shared" si="29"/>
        <v>44489</v>
      </c>
      <c r="AB20" s="4"/>
      <c r="AC20" s="129">
        <f t="shared" si="30"/>
        <v>9</v>
      </c>
      <c r="AD20" s="135">
        <f t="shared" si="31"/>
        <v>44732</v>
      </c>
      <c r="AE20" s="131">
        <f t="shared" si="32"/>
        <v>950.46623397999986</v>
      </c>
      <c r="AF20" s="133">
        <f t="shared" si="33"/>
        <v>20</v>
      </c>
      <c r="AG20" s="142">
        <f t="shared" ref="AG20:AG22" si="54">TRUNC(AE19*(ROUND((1+T$10)^(AF20/252),9)-1),8)</f>
        <v>6.8982950299999999</v>
      </c>
      <c r="AH20" s="141">
        <f t="shared" si="34"/>
        <v>3.8225539500000001</v>
      </c>
      <c r="AI20" s="137">
        <v>4.0056574127422563E-3</v>
      </c>
      <c r="AJ20" s="131">
        <f t="shared" ref="AJ20:AJ22" si="55">(AG20+AH20)</f>
        <v>10.72084898</v>
      </c>
      <c r="AK20" s="129">
        <f t="shared" si="36"/>
        <v>9</v>
      </c>
      <c r="AL20" s="138" t="s">
        <v>79</v>
      </c>
      <c r="AM20" s="135">
        <f t="shared" si="20"/>
        <v>44762</v>
      </c>
      <c r="AN20" s="7"/>
      <c r="AO20" s="135">
        <f t="shared" si="9"/>
        <v>44762</v>
      </c>
      <c r="AP20" s="161">
        <f>VLOOKUP($AO20,[1]Plan1!$EW$172:$EZ$293,2)</f>
        <v>6412.88</v>
      </c>
      <c r="AQ20" s="160">
        <f t="shared" si="21"/>
        <v>44701</v>
      </c>
      <c r="AR20" s="161">
        <f>VLOOKUP($AO20,[1]Plan1!$EW$172:$EZ$293,4)</f>
        <v>6455.85</v>
      </c>
      <c r="AS20" s="160">
        <f t="shared" si="22"/>
        <v>44732</v>
      </c>
      <c r="AT20" s="162">
        <f t="shared" si="23"/>
        <v>6.7005775876050055E-3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10"/>
        <v>44470</v>
      </c>
      <c r="B21" s="113">
        <f t="shared" si="0"/>
        <v>1000</v>
      </c>
      <c r="C21" s="113">
        <f t="shared" si="24"/>
        <v>1000</v>
      </c>
      <c r="D21" s="114">
        <f t="shared" si="11"/>
        <v>5825.37</v>
      </c>
      <c r="E21" s="115">
        <f t="shared" si="25"/>
        <v>5876.05</v>
      </c>
      <c r="F21" s="116">
        <f t="shared" si="12"/>
        <v>44428</v>
      </c>
      <c r="G21" s="117">
        <f t="shared" si="1"/>
        <v>8.699876574363552E-3</v>
      </c>
      <c r="H21" s="118">
        <f t="shared" si="26"/>
        <v>44489</v>
      </c>
      <c r="I21" s="118">
        <f t="shared" si="13"/>
        <v>44489</v>
      </c>
      <c r="J21" s="119">
        <f t="shared" si="14"/>
        <v>21</v>
      </c>
      <c r="K21" s="102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9.5000000000000001E-2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44489</v>
      </c>
      <c r="AB21" s="4"/>
      <c r="AC21" s="129">
        <f t="shared" si="30"/>
        <v>10</v>
      </c>
      <c r="AD21" s="135">
        <f t="shared" si="31"/>
        <v>44762</v>
      </c>
      <c r="AE21" s="131">
        <f t="shared" si="32"/>
        <v>950.46623397999986</v>
      </c>
      <c r="AF21" s="133">
        <f t="shared" si="33"/>
        <v>22</v>
      </c>
      <c r="AG21" s="142">
        <f t="shared" si="54"/>
        <v>7.5604551400000002</v>
      </c>
      <c r="AH21" s="141">
        <f t="shared" si="34"/>
        <v>0</v>
      </c>
      <c r="AI21" s="137">
        <v>0</v>
      </c>
      <c r="AJ21" s="131">
        <f t="shared" si="55"/>
        <v>7.5604551400000002</v>
      </c>
      <c r="AK21" s="129">
        <f t="shared" si="36"/>
        <v>10</v>
      </c>
      <c r="AL21" s="138" t="s">
        <v>79</v>
      </c>
      <c r="AM21" s="135">
        <f t="shared" si="20"/>
        <v>44795</v>
      </c>
      <c r="AN21" s="7"/>
      <c r="AO21" s="135">
        <f t="shared" si="9"/>
        <v>44795</v>
      </c>
      <c r="AP21" s="161">
        <f>VLOOKUP($AO21,[1]Plan1!$EW$172:$EZ$293,2)</f>
        <v>6455.85</v>
      </c>
      <c r="AQ21" s="160">
        <f t="shared" si="21"/>
        <v>44734</v>
      </c>
      <c r="AR21" s="161">
        <f>VLOOKUP($AO21,[1]Plan1!$EW$172:$EZ$293,4)</f>
        <v>6411.95</v>
      </c>
      <c r="AS21" s="160">
        <f t="shared" si="22"/>
        <v>44764</v>
      </c>
      <c r="AT21" s="162">
        <f t="shared" si="23"/>
        <v>-6.8000340776196433E-3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">
      <c r="A22" s="112">
        <f t="shared" si="10"/>
        <v>44471</v>
      </c>
      <c r="B22" s="113">
        <f t="shared" si="0"/>
        <v>1000</v>
      </c>
      <c r="C22" s="113">
        <f t="shared" si="24"/>
        <v>1000</v>
      </c>
      <c r="D22" s="114">
        <f t="shared" si="11"/>
        <v>5825.37</v>
      </c>
      <c r="E22" s="115">
        <f t="shared" si="25"/>
        <v>5876.05</v>
      </c>
      <c r="F22" s="116">
        <f t="shared" si="12"/>
        <v>44428</v>
      </c>
      <c r="G22" s="117">
        <f t="shared" si="1"/>
        <v>8.699876574363552E-3</v>
      </c>
      <c r="H22" s="118">
        <f t="shared" si="26"/>
        <v>44489</v>
      </c>
      <c r="I22" s="118">
        <f t="shared" si="13"/>
        <v>44489</v>
      </c>
      <c r="J22" s="119">
        <f t="shared" si="14"/>
        <v>21</v>
      </c>
      <c r="K22" s="102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9.5000000000000001E-2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44489</v>
      </c>
      <c r="AB22" s="4"/>
      <c r="AC22" s="129">
        <f t="shared" si="30"/>
        <v>11</v>
      </c>
      <c r="AD22" s="135">
        <f t="shared" si="31"/>
        <v>44795</v>
      </c>
      <c r="AE22" s="176">
        <v>945.17788773999996</v>
      </c>
      <c r="AF22" s="133">
        <f t="shared" si="33"/>
        <v>23</v>
      </c>
      <c r="AG22" s="142">
        <f t="shared" si="54"/>
        <v>7.90553711</v>
      </c>
      <c r="AH22" s="141">
        <f t="shared" si="34"/>
        <v>0</v>
      </c>
      <c r="AI22" s="137">
        <v>0</v>
      </c>
      <c r="AJ22" s="131">
        <f t="shared" si="55"/>
        <v>7.90553711</v>
      </c>
      <c r="AK22" s="129">
        <f t="shared" si="36"/>
        <v>11</v>
      </c>
      <c r="AL22" s="138" t="s">
        <v>79</v>
      </c>
      <c r="AM22" s="135">
        <f t="shared" si="20"/>
        <v>44824</v>
      </c>
      <c r="AN22" s="7"/>
      <c r="AO22" s="135">
        <f t="shared" si="9"/>
        <v>44824</v>
      </c>
      <c r="AP22" s="161">
        <f>VLOOKUP($AO22,[1]Plan1!$EW$172:$EZ$293,2)</f>
        <v>6411.95</v>
      </c>
      <c r="AQ22" s="160">
        <f t="shared" si="21"/>
        <v>44762</v>
      </c>
      <c r="AR22" s="161">
        <f>VLOOKUP($AO22,[1]Plan1!$EW$172:$EZ$293,4)</f>
        <v>6388.87</v>
      </c>
      <c r="AS22" s="160">
        <f t="shared" si="22"/>
        <v>44793</v>
      </c>
      <c r="AT22" s="162">
        <f t="shared" si="23"/>
        <v>-3.599529004437052E-3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">
      <c r="A23" s="112">
        <f t="shared" si="10"/>
        <v>44472</v>
      </c>
      <c r="B23" s="113">
        <f t="shared" si="0"/>
        <v>1000</v>
      </c>
      <c r="C23" s="113">
        <f t="shared" si="24"/>
        <v>1000</v>
      </c>
      <c r="D23" s="114">
        <f t="shared" si="11"/>
        <v>5825.37</v>
      </c>
      <c r="E23" s="115">
        <f t="shared" si="25"/>
        <v>5876.05</v>
      </c>
      <c r="F23" s="116">
        <f t="shared" si="12"/>
        <v>44428</v>
      </c>
      <c r="G23" s="117">
        <f t="shared" si="1"/>
        <v>8.699876574363552E-3</v>
      </c>
      <c r="H23" s="118">
        <f t="shared" si="26"/>
        <v>44489</v>
      </c>
      <c r="I23" s="118">
        <f t="shared" si="13"/>
        <v>44489</v>
      </c>
      <c r="J23" s="119">
        <f t="shared" si="14"/>
        <v>21</v>
      </c>
      <c r="K23" s="102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9.5000000000000001E-2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44489</v>
      </c>
      <c r="AB23" s="4"/>
      <c r="AC23" s="129">
        <f t="shared" si="30"/>
        <v>12</v>
      </c>
      <c r="AD23" s="135">
        <f t="shared" si="31"/>
        <v>44824</v>
      </c>
      <c r="AE23" s="176">
        <f>C376</f>
        <v>941.98431067000001</v>
      </c>
      <c r="AF23" s="133">
        <f t="shared" si="33"/>
        <v>20</v>
      </c>
      <c r="AG23" s="142">
        <f t="shared" ref="AG23:AG24" si="56">TRUNC(AE22*(ROUND((1+T$10)^(AF23/252),9)-1),8)</f>
        <v>6.8324347999999997</v>
      </c>
      <c r="AH23" s="141">
        <f t="shared" si="34"/>
        <v>0</v>
      </c>
      <c r="AI23" s="137">
        <v>0</v>
      </c>
      <c r="AJ23" s="131">
        <f t="shared" ref="AJ23:AJ24" si="57">(AG23+AH23)</f>
        <v>6.8324347999999997</v>
      </c>
      <c r="AK23" s="129">
        <f t="shared" si="36"/>
        <v>12</v>
      </c>
      <c r="AL23" s="138" t="s">
        <v>79</v>
      </c>
      <c r="AM23" s="135">
        <f t="shared" si="20"/>
        <v>44854</v>
      </c>
      <c r="AN23" s="7"/>
      <c r="AO23" s="135">
        <f t="shared" si="9"/>
        <v>44854</v>
      </c>
      <c r="AP23" s="161">
        <f>VLOOKUP($AO23,[1]Plan1!$EW$172:$EZ$293,2)</f>
        <v>6388.87</v>
      </c>
      <c r="AQ23" s="160">
        <f t="shared" si="21"/>
        <v>44793</v>
      </c>
      <c r="AR23" s="161">
        <f>VLOOKUP($AO23,[1]Plan1!$EW$172:$EZ$293,4)</f>
        <v>6370.34</v>
      </c>
      <c r="AS23" s="160">
        <f t="shared" si="22"/>
        <v>44824</v>
      </c>
      <c r="AT23" s="162">
        <f t="shared" si="23"/>
        <v>-2.9003564010536831E-3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10"/>
        <v>44473</v>
      </c>
      <c r="B24" s="113">
        <f t="shared" si="0"/>
        <v>1000</v>
      </c>
      <c r="C24" s="113">
        <f t="shared" si="24"/>
        <v>1000</v>
      </c>
      <c r="D24" s="114">
        <f t="shared" si="11"/>
        <v>5825.37</v>
      </c>
      <c r="E24" s="115">
        <f t="shared" si="25"/>
        <v>5876.05</v>
      </c>
      <c r="F24" s="116">
        <f t="shared" si="12"/>
        <v>44428</v>
      </c>
      <c r="G24" s="117">
        <f t="shared" si="1"/>
        <v>8.699876574363552E-3</v>
      </c>
      <c r="H24" s="118">
        <f t="shared" si="26"/>
        <v>44489</v>
      </c>
      <c r="I24" s="118">
        <f t="shared" si="13"/>
        <v>44489</v>
      </c>
      <c r="J24" s="119">
        <f t="shared" si="14"/>
        <v>21</v>
      </c>
      <c r="K24" s="102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9.5000000000000001E-2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44489</v>
      </c>
      <c r="AB24" s="4"/>
      <c r="AC24" s="129">
        <f t="shared" si="30"/>
        <v>13</v>
      </c>
      <c r="AD24" s="135">
        <f t="shared" si="31"/>
        <v>44854</v>
      </c>
      <c r="AE24" s="131">
        <f t="shared" si="32"/>
        <v>941.98431067000001</v>
      </c>
      <c r="AF24" s="133">
        <f t="shared" si="33"/>
        <v>21</v>
      </c>
      <c r="AG24" s="142">
        <f t="shared" si="56"/>
        <v>7.15110592</v>
      </c>
      <c r="AH24" s="141">
        <f t="shared" si="34"/>
        <v>0</v>
      </c>
      <c r="AI24" s="137">
        <v>0</v>
      </c>
      <c r="AJ24" s="131">
        <f t="shared" si="57"/>
        <v>7.15110592</v>
      </c>
      <c r="AK24" s="129">
        <f t="shared" si="36"/>
        <v>13</v>
      </c>
      <c r="AL24" s="138" t="s">
        <v>79</v>
      </c>
      <c r="AM24" s="135">
        <f t="shared" si="20"/>
        <v>44886</v>
      </c>
      <c r="AN24" s="7"/>
      <c r="AO24" s="135">
        <f t="shared" si="9"/>
        <v>44886</v>
      </c>
      <c r="AP24" s="161">
        <f>VLOOKUP($AO24,[1]Plan1!$EW$172:$EZ$293,2)</f>
        <v>6370.34</v>
      </c>
      <c r="AQ24" s="160">
        <f t="shared" si="21"/>
        <v>44825</v>
      </c>
      <c r="AR24" s="161">
        <f>VLOOKUP($AO24,[1]Plan1!$EW$172:$EZ$293,4)</f>
        <v>6407.93</v>
      </c>
      <c r="AS24" s="160">
        <f t="shared" si="22"/>
        <v>44855</v>
      </c>
      <c r="AT24" s="162">
        <f t="shared" si="23"/>
        <v>5.9007839455980093E-3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10"/>
        <v>44474</v>
      </c>
      <c r="B25" s="113">
        <f t="shared" si="0"/>
        <v>1000</v>
      </c>
      <c r="C25" s="113">
        <f t="shared" si="24"/>
        <v>1000</v>
      </c>
      <c r="D25" s="114">
        <f t="shared" si="11"/>
        <v>5825.37</v>
      </c>
      <c r="E25" s="115">
        <f t="shared" si="25"/>
        <v>5876.05</v>
      </c>
      <c r="F25" s="116">
        <f t="shared" si="12"/>
        <v>44428</v>
      </c>
      <c r="G25" s="117">
        <f t="shared" si="1"/>
        <v>8.699876574363552E-3</v>
      </c>
      <c r="H25" s="118">
        <f t="shared" si="26"/>
        <v>44489</v>
      </c>
      <c r="I25" s="118">
        <f t="shared" si="13"/>
        <v>44489</v>
      </c>
      <c r="J25" s="119">
        <f t="shared" si="14"/>
        <v>21</v>
      </c>
      <c r="K25" s="102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9.5000000000000001E-2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44489</v>
      </c>
      <c r="AB25" s="4"/>
      <c r="AC25" s="129">
        <f t="shared" si="30"/>
        <v>14</v>
      </c>
      <c r="AD25" s="135">
        <f t="shared" si="31"/>
        <v>44886</v>
      </c>
      <c r="AE25" s="131">
        <f t="shared" ref="AE25" si="58">(AE24-AH25)</f>
        <v>941.98431067000001</v>
      </c>
      <c r="AF25" s="133">
        <f t="shared" si="33"/>
        <v>20</v>
      </c>
      <c r="AG25" s="142">
        <f t="shared" ref="AG25" si="59">TRUNC(AE24*(ROUND((1+T$10)^(AF25/252),9)-1),8)</f>
        <v>6.8093493</v>
      </c>
      <c r="AH25" s="141">
        <f t="shared" ref="AH25" si="60">TRUNC((AE24*AI25),8)</f>
        <v>0</v>
      </c>
      <c r="AI25" s="137">
        <v>0</v>
      </c>
      <c r="AJ25" s="131">
        <f t="shared" ref="AJ25" si="61">(AG25+AH25)</f>
        <v>6.8093493</v>
      </c>
      <c r="AK25" s="129">
        <f t="shared" si="36"/>
        <v>14</v>
      </c>
      <c r="AL25" s="138" t="s">
        <v>79</v>
      </c>
      <c r="AM25" s="135">
        <f t="shared" ref="AM25" si="62">AD26</f>
        <v>44915</v>
      </c>
      <c r="AN25" s="7"/>
      <c r="AO25" s="135">
        <f t="shared" si="9"/>
        <v>44915</v>
      </c>
      <c r="AP25" s="161">
        <f>VLOOKUP($AO25,[1]Plan1!$EW$172:$EZ$293,2)</f>
        <v>6407.93</v>
      </c>
      <c r="AQ25" s="160">
        <f t="shared" si="21"/>
        <v>44854</v>
      </c>
      <c r="AR25" s="161">
        <f>VLOOKUP($AO25,[1]Plan1!$EW$172:$EZ$293,4)</f>
        <v>6434.2</v>
      </c>
      <c r="AS25" s="160">
        <f t="shared" si="22"/>
        <v>44885</v>
      </c>
      <c r="AT25" s="162">
        <f t="shared" si="23"/>
        <v>4.0996078296735572E-3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10"/>
        <v>44475</v>
      </c>
      <c r="B26" s="113">
        <f t="shared" ref="B26" si="63">(P26+X26)</f>
        <v>1000.7729195999999</v>
      </c>
      <c r="C26" s="113">
        <f t="shared" si="24"/>
        <v>1000</v>
      </c>
      <c r="D26" s="114">
        <f t="shared" ref="D26" si="64">IF(E26=E25,D25,E25)</f>
        <v>5825.37</v>
      </c>
      <c r="E26" s="115">
        <f t="shared" si="25"/>
        <v>5876.05</v>
      </c>
      <c r="F26" s="116">
        <f t="shared" ref="F26" si="65">IF(D26=D25,F25,A26)</f>
        <v>44428</v>
      </c>
      <c r="G26" s="117">
        <f t="shared" ref="G26" si="66">(E26/D26)-1</f>
        <v>8.699876574363552E-3</v>
      </c>
      <c r="H26" s="118">
        <f t="shared" ref="H26" si="67">IF(DAY(A26)=H$9,VLOOKUP(A26,AH$118:AN$450,4),H25)</f>
        <v>44489</v>
      </c>
      <c r="I26" s="118">
        <f t="shared" ref="I26" si="68">IF(A26&gt;I25,H26,I25)</f>
        <v>44489</v>
      </c>
      <c r="J26" s="119">
        <f t="shared" si="14"/>
        <v>21</v>
      </c>
      <c r="K26" s="102">
        <f t="shared" si="2"/>
        <v>1</v>
      </c>
      <c r="L26" s="8">
        <f t="shared" ref="L26" si="69">IF(E26&lt;D26,1,TRUNC((E26/D26)^TRUNC((K26/J26),9),8))</f>
        <v>1.0004125699999999</v>
      </c>
      <c r="M26" s="120">
        <f t="shared" ref="M26" si="70">IF(I26&gt;I25,L25,M25)</f>
        <v>1</v>
      </c>
      <c r="N26" s="120">
        <v>1</v>
      </c>
      <c r="O26" s="113">
        <f t="shared" ref="O26" si="71">TRUNC(TRUNC((L26*N26),15),8)</f>
        <v>1.0004125699999999</v>
      </c>
      <c r="P26" s="113">
        <f t="shared" ref="P26" si="72">TRUNC(C26*O26,8)</f>
        <v>1000.41257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9.5000000000000001E-2</v>
      </c>
      <c r="U26" s="121">
        <f t="shared" ref="U26" si="73">IF(A25&lt;L$2,0,IF(Q25&gt;0,1,IF(K26=K25,U25,U25+1)))</f>
        <v>1</v>
      </c>
      <c r="V26" s="121">
        <v>252</v>
      </c>
      <c r="W26" s="120">
        <f t="shared" ref="W26" si="74">ROUND((1+T26)^TRUNC((U26/V26),9),9)</f>
        <v>1.0003602009999999</v>
      </c>
      <c r="X26" s="113">
        <f t="shared" ref="X26" si="75">TRUNC((P26*(W26-1)),8)</f>
        <v>0.36034959999999999</v>
      </c>
      <c r="Y26" s="113">
        <f t="shared" ref="Y26" si="76">IF(Q26&gt;0,S26+X26,0)</f>
        <v>0</v>
      </c>
      <c r="Z26" s="125" t="str">
        <f t="shared" si="28"/>
        <v>A+J=</v>
      </c>
      <c r="AA26" s="118">
        <f t="shared" si="29"/>
        <v>44489</v>
      </c>
      <c r="AB26" s="4"/>
      <c r="AC26" s="129">
        <f t="shared" si="30"/>
        <v>15</v>
      </c>
      <c r="AD26" s="135">
        <f t="shared" si="31"/>
        <v>44915</v>
      </c>
      <c r="AE26" s="131">
        <f t="shared" ref="AE26:AE70" si="77">(AE25-AH26)</f>
        <v>933.69057439000005</v>
      </c>
      <c r="AF26" s="133">
        <f t="shared" si="33"/>
        <v>21</v>
      </c>
      <c r="AG26" s="142">
        <f t="shared" ref="AG26:AG70" si="78">TRUNC(AE25*(ROUND((1+T$10)^(AF26/252),9)-1),8)</f>
        <v>7.15110592</v>
      </c>
      <c r="AH26" s="141">
        <f t="shared" ref="AH26:AH70" si="79">TRUNC((AE25*AI26),8)</f>
        <v>8.2937362799999992</v>
      </c>
      <c r="AI26" s="137">
        <v>8.8045375990419752E-3</v>
      </c>
      <c r="AJ26" s="131">
        <f t="shared" ref="AJ26:AJ70" si="80">(AG26+AH26)</f>
        <v>15.4448422</v>
      </c>
      <c r="AK26" s="129">
        <f t="shared" si="36"/>
        <v>15</v>
      </c>
      <c r="AL26" s="138" t="s">
        <v>79</v>
      </c>
      <c r="AM26" s="135">
        <f t="shared" ref="AM26:AM70" si="81">AD27</f>
        <v>44946</v>
      </c>
      <c r="AN26" s="7"/>
      <c r="AO26" s="135">
        <f t="shared" si="9"/>
        <v>44946</v>
      </c>
      <c r="AP26" s="161">
        <f>VLOOKUP($AO26,[1]Plan1!$EW$172:$EZ$293,2)</f>
        <v>6434.2</v>
      </c>
      <c r="AQ26" s="160">
        <f t="shared" si="21"/>
        <v>44885</v>
      </c>
      <c r="AR26" s="161">
        <f>VLOOKUP($AO26,[1]Plan1!$EW$172:$EZ$293,4)</f>
        <v>6474.09</v>
      </c>
      <c r="AS26" s="160">
        <f t="shared" si="22"/>
        <v>44915</v>
      </c>
      <c r="AT26" s="162">
        <f t="shared" si="23"/>
        <v>6.199682944266538E-3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10"/>
        <v>44476</v>
      </c>
      <c r="B27" s="113">
        <f t="shared" si="0"/>
        <v>1001.5464366599999</v>
      </c>
      <c r="C27" s="113">
        <f t="shared" si="24"/>
        <v>1000</v>
      </c>
      <c r="D27" s="114">
        <f t="shared" si="11"/>
        <v>5825.37</v>
      </c>
      <c r="E27" s="115">
        <f t="shared" si="25"/>
        <v>5876.05</v>
      </c>
      <c r="F27" s="116">
        <f t="shared" si="12"/>
        <v>44428</v>
      </c>
      <c r="G27" s="117">
        <f t="shared" si="1"/>
        <v>8.699876574363552E-3</v>
      </c>
      <c r="H27" s="118">
        <f t="shared" si="26"/>
        <v>44489</v>
      </c>
      <c r="I27" s="118">
        <f t="shared" si="13"/>
        <v>44489</v>
      </c>
      <c r="J27" s="119">
        <f t="shared" si="14"/>
        <v>21</v>
      </c>
      <c r="K27" s="102">
        <f t="shared" si="2"/>
        <v>2</v>
      </c>
      <c r="L27" s="8">
        <f t="shared" si="15"/>
        <v>1.00082531</v>
      </c>
      <c r="M27" s="120">
        <f t="shared" si="16"/>
        <v>1</v>
      </c>
      <c r="N27" s="120">
        <v>1</v>
      </c>
      <c r="O27" s="113">
        <f t="shared" si="3"/>
        <v>1.00082531</v>
      </c>
      <c r="P27" s="113">
        <f t="shared" si="4"/>
        <v>1000.8253099999999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9.5000000000000001E-2</v>
      </c>
      <c r="U27" s="121">
        <f t="shared" si="19"/>
        <v>2</v>
      </c>
      <c r="V27" s="121">
        <v>252</v>
      </c>
      <c r="W27" s="120">
        <f t="shared" si="6"/>
        <v>1.0007205320000001</v>
      </c>
      <c r="X27" s="113">
        <f t="shared" si="7"/>
        <v>0.72112666000000003</v>
      </c>
      <c r="Y27" s="113">
        <f t="shared" si="8"/>
        <v>0</v>
      </c>
      <c r="Z27" s="125" t="str">
        <f t="shared" si="28"/>
        <v>A+J=</v>
      </c>
      <c r="AA27" s="118">
        <f t="shared" si="29"/>
        <v>44489</v>
      </c>
      <c r="AB27" s="4"/>
      <c r="AC27" s="129">
        <f t="shared" si="30"/>
        <v>16</v>
      </c>
      <c r="AD27" s="135">
        <f t="shared" si="31"/>
        <v>44946</v>
      </c>
      <c r="AE27" s="131">
        <f t="shared" si="77"/>
        <v>926.94527747000006</v>
      </c>
      <c r="AF27" s="133">
        <f t="shared" si="33"/>
        <v>23</v>
      </c>
      <c r="AG27" s="142">
        <f t="shared" si="78"/>
        <v>7.7660049600000001</v>
      </c>
      <c r="AH27" s="141">
        <f t="shared" si="79"/>
        <v>6.7452969200000004</v>
      </c>
      <c r="AI27" s="137">
        <v>7.2243386713495058E-3</v>
      </c>
      <c r="AJ27" s="131">
        <f t="shared" si="80"/>
        <v>14.511301880000001</v>
      </c>
      <c r="AK27" s="129">
        <f t="shared" si="36"/>
        <v>16</v>
      </c>
      <c r="AL27" s="138" t="s">
        <v>79</v>
      </c>
      <c r="AM27" s="135">
        <f t="shared" si="81"/>
        <v>44979</v>
      </c>
      <c r="AN27" s="7"/>
      <c r="AO27" s="135">
        <f t="shared" si="9"/>
        <v>44979</v>
      </c>
      <c r="AP27" s="161">
        <f>VLOOKUP($AO27,[1]Plan1!$EW$172:$EZ$293,2)</f>
        <v>6474.09</v>
      </c>
      <c r="AQ27" s="160">
        <f t="shared" si="21"/>
        <v>44917</v>
      </c>
      <c r="AR27" s="161">
        <f>VLOOKUP($AO27,[1]Plan1!$EW$172:$EZ$293,4)</f>
        <v>6508.4</v>
      </c>
      <c r="AS27" s="160">
        <f t="shared" si="22"/>
        <v>44948</v>
      </c>
      <c r="AT27" s="162">
        <f t="shared" si="23"/>
        <v>5.2995865055938118E-3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10"/>
        <v>44477</v>
      </c>
      <c r="B28" s="113">
        <f t="shared" si="0"/>
        <v>1002.3205615100001</v>
      </c>
      <c r="C28" s="113">
        <f t="shared" si="24"/>
        <v>1000</v>
      </c>
      <c r="D28" s="114">
        <f t="shared" si="11"/>
        <v>5825.37</v>
      </c>
      <c r="E28" s="115">
        <f t="shared" si="25"/>
        <v>5876.05</v>
      </c>
      <c r="F28" s="116">
        <f t="shared" si="12"/>
        <v>44428</v>
      </c>
      <c r="G28" s="117">
        <f t="shared" si="1"/>
        <v>8.699876574363552E-3</v>
      </c>
      <c r="H28" s="118">
        <f t="shared" si="26"/>
        <v>44489</v>
      </c>
      <c r="I28" s="118">
        <f t="shared" si="13"/>
        <v>44489</v>
      </c>
      <c r="J28" s="119">
        <f t="shared" si="14"/>
        <v>21</v>
      </c>
      <c r="K28" s="102">
        <f t="shared" si="2"/>
        <v>3</v>
      </c>
      <c r="L28" s="8">
        <f t="shared" si="15"/>
        <v>1.00123823</v>
      </c>
      <c r="M28" s="120">
        <f t="shared" si="16"/>
        <v>1</v>
      </c>
      <c r="N28" s="120">
        <v>1</v>
      </c>
      <c r="O28" s="113">
        <f t="shared" si="3"/>
        <v>1.00123823</v>
      </c>
      <c r="P28" s="113">
        <f t="shared" si="4"/>
        <v>1001.23823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9.5000000000000001E-2</v>
      </c>
      <c r="U28" s="121">
        <f t="shared" si="19"/>
        <v>3</v>
      </c>
      <c r="V28" s="121">
        <v>252</v>
      </c>
      <c r="W28" s="120">
        <f t="shared" si="6"/>
        <v>1.001080993</v>
      </c>
      <c r="X28" s="113">
        <f t="shared" si="7"/>
        <v>1.0823315099999999</v>
      </c>
      <c r="Y28" s="113">
        <f t="shared" si="8"/>
        <v>0</v>
      </c>
      <c r="Z28" s="125" t="str">
        <f t="shared" si="28"/>
        <v>A+J=</v>
      </c>
      <c r="AA28" s="118">
        <f t="shared" si="29"/>
        <v>44489</v>
      </c>
      <c r="AB28" s="4"/>
      <c r="AC28" s="129">
        <f t="shared" si="30"/>
        <v>17</v>
      </c>
      <c r="AD28" s="135">
        <f t="shared" si="31"/>
        <v>44979</v>
      </c>
      <c r="AE28" s="131">
        <f t="shared" si="77"/>
        <v>919.68216861000008</v>
      </c>
      <c r="AF28" s="133">
        <f t="shared" si="33"/>
        <v>21</v>
      </c>
      <c r="AG28" s="142">
        <f t="shared" si="78"/>
        <v>7.0369365899999998</v>
      </c>
      <c r="AH28" s="141">
        <f t="shared" si="79"/>
        <v>7.26310886</v>
      </c>
      <c r="AI28" s="137">
        <v>7.8355314351149681E-3</v>
      </c>
      <c r="AJ28" s="131">
        <f t="shared" si="80"/>
        <v>14.300045449999999</v>
      </c>
      <c r="AK28" s="129">
        <f t="shared" si="36"/>
        <v>17</v>
      </c>
      <c r="AL28" s="138" t="s">
        <v>79</v>
      </c>
      <c r="AM28" s="135">
        <f t="shared" si="81"/>
        <v>45005</v>
      </c>
      <c r="AN28" s="7"/>
      <c r="AO28" s="135">
        <f t="shared" si="9"/>
        <v>45005</v>
      </c>
      <c r="AP28" s="161">
        <f>VLOOKUP($AO28,[1]Plan1!$EW$172:$EZ$293,2)</f>
        <v>6508.4</v>
      </c>
      <c r="AQ28" s="160">
        <f t="shared" si="21"/>
        <v>44946</v>
      </c>
      <c r="AR28" s="161">
        <f>VLOOKUP($AO28,[1]Plan1!$EW$172:$EZ$293,4)</f>
        <v>6563.07</v>
      </c>
      <c r="AS28" s="160">
        <f t="shared" si="22"/>
        <v>44977</v>
      </c>
      <c r="AT28" s="162">
        <f t="shared" si="23"/>
        <v>8.3999139573474046E-3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10"/>
        <v>44478</v>
      </c>
      <c r="B29" s="113">
        <f t="shared" si="0"/>
        <v>1003.0952735</v>
      </c>
      <c r="C29" s="113">
        <f t="shared" si="24"/>
        <v>1000</v>
      </c>
      <c r="D29" s="114">
        <f t="shared" si="11"/>
        <v>5825.37</v>
      </c>
      <c r="E29" s="115">
        <f t="shared" si="25"/>
        <v>5876.05</v>
      </c>
      <c r="F29" s="116">
        <f t="shared" si="12"/>
        <v>44428</v>
      </c>
      <c r="G29" s="117">
        <f t="shared" si="1"/>
        <v>8.699876574363552E-3</v>
      </c>
      <c r="H29" s="118">
        <f t="shared" si="26"/>
        <v>44489</v>
      </c>
      <c r="I29" s="118">
        <f t="shared" si="13"/>
        <v>44489</v>
      </c>
      <c r="J29" s="119">
        <f t="shared" si="14"/>
        <v>21</v>
      </c>
      <c r="K29" s="102">
        <f t="shared" si="2"/>
        <v>4</v>
      </c>
      <c r="L29" s="8">
        <f t="shared" si="15"/>
        <v>1.00165131</v>
      </c>
      <c r="M29" s="120">
        <f t="shared" si="16"/>
        <v>1</v>
      </c>
      <c r="N29" s="120">
        <v>1</v>
      </c>
      <c r="O29" s="113">
        <f t="shared" si="3"/>
        <v>1.00165131</v>
      </c>
      <c r="P29" s="113">
        <f t="shared" si="4"/>
        <v>1001.65131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9.5000000000000001E-2</v>
      </c>
      <c r="U29" s="121">
        <f t="shared" si="19"/>
        <v>4</v>
      </c>
      <c r="V29" s="121">
        <v>252</v>
      </c>
      <c r="W29" s="120">
        <f t="shared" si="6"/>
        <v>1.0014415830000001</v>
      </c>
      <c r="X29" s="113">
        <f t="shared" si="7"/>
        <v>1.4439635</v>
      </c>
      <c r="Y29" s="113">
        <f t="shared" si="8"/>
        <v>0</v>
      </c>
      <c r="Z29" s="125" t="str">
        <f t="shared" si="28"/>
        <v>A+J=</v>
      </c>
      <c r="AA29" s="118">
        <f t="shared" si="29"/>
        <v>44489</v>
      </c>
      <c r="AB29" s="4"/>
      <c r="AC29" s="129">
        <f t="shared" si="30"/>
        <v>18</v>
      </c>
      <c r="AD29" s="135">
        <f t="shared" si="31"/>
        <v>45005</v>
      </c>
      <c r="AE29" s="131">
        <f t="shared" si="77"/>
        <v>913.28302008000003</v>
      </c>
      <c r="AF29" s="133">
        <f t="shared" si="33"/>
        <v>18</v>
      </c>
      <c r="AG29" s="142">
        <f t="shared" si="78"/>
        <v>5.9811630999999998</v>
      </c>
      <c r="AH29" s="141">
        <f t="shared" si="79"/>
        <v>6.3991485299999997</v>
      </c>
      <c r="AI29" s="137">
        <v>6.9580000066674251E-3</v>
      </c>
      <c r="AJ29" s="131">
        <f t="shared" si="80"/>
        <v>12.38031163</v>
      </c>
      <c r="AK29" s="129">
        <f t="shared" si="36"/>
        <v>18</v>
      </c>
      <c r="AL29" s="138" t="s">
        <v>79</v>
      </c>
      <c r="AM29" s="135">
        <f t="shared" si="81"/>
        <v>45036</v>
      </c>
      <c r="AN29" s="7"/>
      <c r="AO29" s="135">
        <f t="shared" si="9"/>
        <v>45036</v>
      </c>
      <c r="AP29" s="161">
        <f>VLOOKUP($AO29,[1]Plan1!$EW$172:$EZ$293,2)</f>
        <v>6563.07</v>
      </c>
      <c r="AQ29" s="160">
        <f t="shared" si="21"/>
        <v>44977</v>
      </c>
      <c r="AR29" s="161">
        <f>VLOOKUP($AO29,[1]Plan1!$EW$172:$EZ$293,4)</f>
        <v>6609.67</v>
      </c>
      <c r="AS29" s="160">
        <f t="shared" si="22"/>
        <v>45005</v>
      </c>
      <c r="AT29" s="162">
        <f t="shared" si="23"/>
        <v>7.1003356660832573E-3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10"/>
        <v>44479</v>
      </c>
      <c r="B30" s="113">
        <f t="shared" si="0"/>
        <v>1003.0952735</v>
      </c>
      <c r="C30" s="113">
        <f t="shared" si="24"/>
        <v>1000</v>
      </c>
      <c r="D30" s="114">
        <f t="shared" si="11"/>
        <v>5825.37</v>
      </c>
      <c r="E30" s="115">
        <f t="shared" si="25"/>
        <v>5876.05</v>
      </c>
      <c r="F30" s="116">
        <f t="shared" si="12"/>
        <v>44428</v>
      </c>
      <c r="G30" s="117">
        <f t="shared" si="1"/>
        <v>8.699876574363552E-3</v>
      </c>
      <c r="H30" s="118">
        <f t="shared" si="26"/>
        <v>44489</v>
      </c>
      <c r="I30" s="118">
        <f t="shared" si="13"/>
        <v>44489</v>
      </c>
      <c r="J30" s="119">
        <f t="shared" si="14"/>
        <v>21</v>
      </c>
      <c r="K30" s="102">
        <f t="shared" si="2"/>
        <v>4</v>
      </c>
      <c r="L30" s="8">
        <f t="shared" si="15"/>
        <v>1.00165131</v>
      </c>
      <c r="M30" s="120">
        <f t="shared" si="16"/>
        <v>1</v>
      </c>
      <c r="N30" s="120">
        <v>1</v>
      </c>
      <c r="O30" s="113">
        <f t="shared" si="3"/>
        <v>1.00165131</v>
      </c>
      <c r="P30" s="113">
        <f t="shared" si="4"/>
        <v>1001.65131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9.5000000000000001E-2</v>
      </c>
      <c r="U30" s="121">
        <f t="shared" si="19"/>
        <v>4</v>
      </c>
      <c r="V30" s="121">
        <v>252</v>
      </c>
      <c r="W30" s="120">
        <f t="shared" si="6"/>
        <v>1.0014415830000001</v>
      </c>
      <c r="X30" s="113">
        <f t="shared" si="7"/>
        <v>1.4439635</v>
      </c>
      <c r="Y30" s="113">
        <f t="shared" si="8"/>
        <v>0</v>
      </c>
      <c r="Z30" s="125" t="str">
        <f t="shared" si="28"/>
        <v>A+J=</v>
      </c>
      <c r="AA30" s="118">
        <f t="shared" si="29"/>
        <v>44489</v>
      </c>
      <c r="AB30" s="4"/>
      <c r="AC30" s="129">
        <f t="shared" si="30"/>
        <v>19</v>
      </c>
      <c r="AD30" s="135">
        <f t="shared" si="31"/>
        <v>45036</v>
      </c>
      <c r="AE30" s="131">
        <f t="shared" si="77"/>
        <v>908.14762963999999</v>
      </c>
      <c r="AF30" s="133">
        <f t="shared" si="33"/>
        <v>22</v>
      </c>
      <c r="AG30" s="142">
        <f t="shared" si="78"/>
        <v>7.26468238</v>
      </c>
      <c r="AH30" s="141">
        <f t="shared" si="79"/>
        <v>5.1353904400000001</v>
      </c>
      <c r="AI30" s="137">
        <v>5.6230000267202479E-3</v>
      </c>
      <c r="AJ30" s="131">
        <f t="shared" si="80"/>
        <v>12.40007282</v>
      </c>
      <c r="AK30" s="129">
        <f t="shared" si="36"/>
        <v>19</v>
      </c>
      <c r="AL30" s="138" t="s">
        <v>79</v>
      </c>
      <c r="AM30" s="135">
        <f t="shared" si="81"/>
        <v>45068</v>
      </c>
      <c r="AN30" s="7"/>
      <c r="AO30" s="135">
        <f t="shared" si="9"/>
        <v>45068</v>
      </c>
      <c r="AP30" s="161">
        <f>VLOOKUP($AO30,[1]Plan1!$EW$172:$EZ$293,2)</f>
        <v>6609.67</v>
      </c>
      <c r="AQ30" s="160">
        <f t="shared" si="21"/>
        <v>45007</v>
      </c>
      <c r="AR30" s="161">
        <f>VLOOKUP($AO30,[1]Plan1!$EW$172:$EZ$293,4)</f>
        <v>6649.99</v>
      </c>
      <c r="AS30" s="160">
        <f t="shared" si="22"/>
        <v>45038</v>
      </c>
      <c r="AT30" s="162">
        <f t="shared" si="23"/>
        <v>6.1001532602988906E-3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10"/>
        <v>44480</v>
      </c>
      <c r="B31" s="113">
        <f t="shared" si="0"/>
        <v>1003.0952735</v>
      </c>
      <c r="C31" s="113">
        <f t="shared" si="24"/>
        <v>1000</v>
      </c>
      <c r="D31" s="114">
        <f t="shared" si="11"/>
        <v>5825.37</v>
      </c>
      <c r="E31" s="115">
        <f t="shared" si="25"/>
        <v>5876.05</v>
      </c>
      <c r="F31" s="116">
        <f t="shared" si="12"/>
        <v>44428</v>
      </c>
      <c r="G31" s="117">
        <f t="shared" si="1"/>
        <v>8.699876574363552E-3</v>
      </c>
      <c r="H31" s="118">
        <f t="shared" si="26"/>
        <v>44489</v>
      </c>
      <c r="I31" s="118">
        <f t="shared" si="13"/>
        <v>44489</v>
      </c>
      <c r="J31" s="119">
        <f t="shared" si="14"/>
        <v>21</v>
      </c>
      <c r="K31" s="102">
        <f t="shared" si="2"/>
        <v>4</v>
      </c>
      <c r="L31" s="8">
        <f t="shared" si="15"/>
        <v>1.00165131</v>
      </c>
      <c r="M31" s="120">
        <f t="shared" si="16"/>
        <v>1</v>
      </c>
      <c r="N31" s="120">
        <f t="shared" ref="N31:N94" si="82">IF(I31&gt;I30,N30*M31,N30)</f>
        <v>1</v>
      </c>
      <c r="O31" s="113">
        <f t="shared" si="3"/>
        <v>1.00165131</v>
      </c>
      <c r="P31" s="113">
        <f t="shared" si="4"/>
        <v>1001.65131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9.5000000000000001E-2</v>
      </c>
      <c r="U31" s="121">
        <f t="shared" si="19"/>
        <v>4</v>
      </c>
      <c r="V31" s="121">
        <v>252</v>
      </c>
      <c r="W31" s="120">
        <f t="shared" si="6"/>
        <v>1.0014415830000001</v>
      </c>
      <c r="X31" s="113">
        <f t="shared" si="7"/>
        <v>1.4439635</v>
      </c>
      <c r="Y31" s="113">
        <f t="shared" si="8"/>
        <v>0</v>
      </c>
      <c r="Z31" s="125" t="str">
        <f t="shared" si="28"/>
        <v>A+J=</v>
      </c>
      <c r="AA31" s="118">
        <f t="shared" si="29"/>
        <v>44489</v>
      </c>
      <c r="AB31" s="4"/>
      <c r="AC31" s="129">
        <f t="shared" si="30"/>
        <v>20</v>
      </c>
      <c r="AD31" s="135">
        <f t="shared" si="31"/>
        <v>45068</v>
      </c>
      <c r="AE31" s="131">
        <f t="shared" si="77"/>
        <v>897.98861343999999</v>
      </c>
      <c r="AF31" s="133">
        <f t="shared" si="33"/>
        <v>20</v>
      </c>
      <c r="AG31" s="142">
        <f t="shared" si="78"/>
        <v>6.5647530999999999</v>
      </c>
      <c r="AH31" s="141">
        <f t="shared" si="79"/>
        <v>10.1590162</v>
      </c>
      <c r="AI31" s="137">
        <v>1.1186525043696464E-2</v>
      </c>
      <c r="AJ31" s="131">
        <f t="shared" si="80"/>
        <v>16.723769300000001</v>
      </c>
      <c r="AK31" s="129">
        <f t="shared" si="36"/>
        <v>20</v>
      </c>
      <c r="AL31" s="138" t="s">
        <v>79</v>
      </c>
      <c r="AM31" s="135">
        <f t="shared" si="81"/>
        <v>45097</v>
      </c>
      <c r="AN31" s="7"/>
      <c r="AO31" s="135">
        <f t="shared" si="9"/>
        <v>45097</v>
      </c>
      <c r="AP31" s="161">
        <f>VLOOKUP($AO31,[1]Plan1!$EW$172:$EZ$293,2)</f>
        <v>6649.99</v>
      </c>
      <c r="AQ31" s="160">
        <f t="shared" si="21"/>
        <v>45036</v>
      </c>
      <c r="AR31" s="161">
        <f>VLOOKUP($AO31,[1]Plan1!$EW$172:$EZ$293,4)</f>
        <v>6665.28</v>
      </c>
      <c r="AS31" s="160">
        <f t="shared" si="22"/>
        <v>45066</v>
      </c>
      <c r="AT31" s="162">
        <f t="shared" si="23"/>
        <v>2.2992515778219591E-3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10"/>
        <v>44481</v>
      </c>
      <c r="B32" s="113">
        <f t="shared" si="0"/>
        <v>1003.87058496</v>
      </c>
      <c r="C32" s="113">
        <f t="shared" si="24"/>
        <v>1000</v>
      </c>
      <c r="D32" s="114">
        <f t="shared" si="11"/>
        <v>5825.37</v>
      </c>
      <c r="E32" s="115">
        <f t="shared" si="25"/>
        <v>5876.05</v>
      </c>
      <c r="F32" s="116">
        <f t="shared" si="12"/>
        <v>44428</v>
      </c>
      <c r="G32" s="117">
        <f t="shared" si="1"/>
        <v>8.699876574363552E-3</v>
      </c>
      <c r="H32" s="118">
        <f t="shared" si="26"/>
        <v>44489</v>
      </c>
      <c r="I32" s="118">
        <f t="shared" si="13"/>
        <v>44489</v>
      </c>
      <c r="J32" s="119">
        <f t="shared" si="14"/>
        <v>21</v>
      </c>
      <c r="K32" s="102">
        <f t="shared" si="2"/>
        <v>5</v>
      </c>
      <c r="L32" s="8">
        <f t="shared" si="15"/>
        <v>1.00206456</v>
      </c>
      <c r="M32" s="120">
        <f t="shared" si="16"/>
        <v>1</v>
      </c>
      <c r="N32" s="120">
        <f t="shared" si="82"/>
        <v>1</v>
      </c>
      <c r="O32" s="113">
        <f t="shared" si="3"/>
        <v>1.00206456</v>
      </c>
      <c r="P32" s="113">
        <f t="shared" si="4"/>
        <v>1002.06456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9.5000000000000001E-2</v>
      </c>
      <c r="U32" s="121">
        <f t="shared" si="19"/>
        <v>5</v>
      </c>
      <c r="V32" s="121">
        <v>252</v>
      </c>
      <c r="W32" s="120">
        <f t="shared" si="6"/>
        <v>1.0018023039999999</v>
      </c>
      <c r="X32" s="113">
        <f t="shared" si="7"/>
        <v>1.80602496</v>
      </c>
      <c r="Y32" s="113">
        <f t="shared" si="8"/>
        <v>0</v>
      </c>
      <c r="Z32" s="125" t="str">
        <f t="shared" si="28"/>
        <v>A+J=</v>
      </c>
      <c r="AA32" s="118">
        <f t="shared" si="29"/>
        <v>44489</v>
      </c>
      <c r="AB32" s="4"/>
      <c r="AC32" s="129">
        <f t="shared" si="30"/>
        <v>21</v>
      </c>
      <c r="AD32" s="135">
        <f t="shared" si="31"/>
        <v>45097</v>
      </c>
      <c r="AE32" s="131">
        <f t="shared" si="77"/>
        <v>889.84643587000005</v>
      </c>
      <c r="AF32" s="133">
        <f t="shared" si="33"/>
        <v>20</v>
      </c>
      <c r="AG32" s="142">
        <f t="shared" si="78"/>
        <v>6.4913163300000001</v>
      </c>
      <c r="AH32" s="141">
        <f t="shared" si="79"/>
        <v>8.1421775699999994</v>
      </c>
      <c r="AI32" s="137">
        <v>9.0671278558723568E-3</v>
      </c>
      <c r="AJ32" s="131">
        <f t="shared" si="80"/>
        <v>14.633493899999999</v>
      </c>
      <c r="AK32" s="129">
        <f t="shared" si="36"/>
        <v>21</v>
      </c>
      <c r="AL32" s="138" t="s">
        <v>79</v>
      </c>
      <c r="AM32" s="135">
        <f t="shared" si="81"/>
        <v>45127</v>
      </c>
      <c r="AN32" s="7"/>
      <c r="AO32" s="135">
        <f t="shared" si="9"/>
        <v>45127</v>
      </c>
      <c r="AP32" s="161">
        <f>VLOOKUP($AO32,[1]Plan1!$EW$172:$EZ$293,2)</f>
        <v>6665.28</v>
      </c>
      <c r="AQ32" s="160">
        <f t="shared" si="21"/>
        <v>45066</v>
      </c>
      <c r="AR32" s="161">
        <f>VLOOKUP($AO32,[1]Plan1!$EW$172:$EZ$293,4)</f>
        <v>6659.95</v>
      </c>
      <c r="AS32" s="160">
        <f t="shared" si="22"/>
        <v>45097</v>
      </c>
      <c r="AT32" s="162">
        <f t="shared" si="23"/>
        <v>-7.9966633059680436E-4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10"/>
        <v>44482</v>
      </c>
      <c r="B33" s="113">
        <f t="shared" si="0"/>
        <v>1003.87058496</v>
      </c>
      <c r="C33" s="113">
        <f t="shared" si="24"/>
        <v>1000</v>
      </c>
      <c r="D33" s="114">
        <f t="shared" si="11"/>
        <v>5825.37</v>
      </c>
      <c r="E33" s="115">
        <f t="shared" si="25"/>
        <v>5876.05</v>
      </c>
      <c r="F33" s="116">
        <f t="shared" si="12"/>
        <v>44428</v>
      </c>
      <c r="G33" s="117">
        <f t="shared" si="1"/>
        <v>8.699876574363552E-3</v>
      </c>
      <c r="H33" s="118">
        <f t="shared" si="26"/>
        <v>44489</v>
      </c>
      <c r="I33" s="118">
        <f t="shared" si="13"/>
        <v>44489</v>
      </c>
      <c r="J33" s="119">
        <f t="shared" si="14"/>
        <v>21</v>
      </c>
      <c r="K33" s="102">
        <f t="shared" si="2"/>
        <v>5</v>
      </c>
      <c r="L33" s="8">
        <f t="shared" si="15"/>
        <v>1.00206456</v>
      </c>
      <c r="M33" s="120">
        <f t="shared" si="16"/>
        <v>1</v>
      </c>
      <c r="N33" s="120">
        <f t="shared" si="82"/>
        <v>1</v>
      </c>
      <c r="O33" s="113">
        <f t="shared" si="3"/>
        <v>1.00206456</v>
      </c>
      <c r="P33" s="113">
        <f t="shared" si="4"/>
        <v>1002.06456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9.5000000000000001E-2</v>
      </c>
      <c r="U33" s="121">
        <f t="shared" si="19"/>
        <v>5</v>
      </c>
      <c r="V33" s="121">
        <v>252</v>
      </c>
      <c r="W33" s="120">
        <f t="shared" si="6"/>
        <v>1.0018023039999999</v>
      </c>
      <c r="X33" s="113">
        <f t="shared" si="7"/>
        <v>1.80602496</v>
      </c>
      <c r="Y33" s="113">
        <f t="shared" si="8"/>
        <v>0</v>
      </c>
      <c r="Z33" s="125" t="str">
        <f t="shared" si="28"/>
        <v>A+J=</v>
      </c>
      <c r="AA33" s="118">
        <f t="shared" si="29"/>
        <v>44489</v>
      </c>
      <c r="AB33" s="4"/>
      <c r="AC33" s="129">
        <f t="shared" si="30"/>
        <v>22</v>
      </c>
      <c r="AD33" s="135">
        <f t="shared" si="31"/>
        <v>45127</v>
      </c>
      <c r="AE33" s="131">
        <f t="shared" si="77"/>
        <v>882.56859048000001</v>
      </c>
      <c r="AF33" s="133">
        <f t="shared" si="33"/>
        <v>22</v>
      </c>
      <c r="AG33" s="142">
        <f t="shared" si="78"/>
        <v>7.0782567700000003</v>
      </c>
      <c r="AH33" s="141">
        <f t="shared" si="79"/>
        <v>7.2778453900000004</v>
      </c>
      <c r="AI33" s="137">
        <v>8.1787655752693263E-3</v>
      </c>
      <c r="AJ33" s="131">
        <f t="shared" si="80"/>
        <v>14.356102160000001</v>
      </c>
      <c r="AK33" s="129">
        <f t="shared" si="36"/>
        <v>22</v>
      </c>
      <c r="AL33" s="138" t="s">
        <v>79</v>
      </c>
      <c r="AM33" s="135">
        <f t="shared" si="81"/>
        <v>45159</v>
      </c>
      <c r="AN33" s="7"/>
      <c r="AO33" s="135">
        <f t="shared" si="9"/>
        <v>45159</v>
      </c>
      <c r="AP33" s="161">
        <f>VLOOKUP($AO33,[1]Plan1!$EW$172:$EZ$293,2)</f>
        <v>6659.95</v>
      </c>
      <c r="AQ33" s="160">
        <f t="shared" si="21"/>
        <v>45098</v>
      </c>
      <c r="AR33" s="161">
        <f>VLOOKUP($AO33,[1]Plan1!$EW$172:$EZ$293,4)</f>
        <v>6667.94</v>
      </c>
      <c r="AS33" s="160">
        <f t="shared" si="22"/>
        <v>45128</v>
      </c>
      <c r="AT33" s="162">
        <f t="shared" si="23"/>
        <v>1.1997087065218626E-3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10"/>
        <v>44483</v>
      </c>
      <c r="B34" s="113">
        <f t="shared" si="0"/>
        <v>1004.6465042699999</v>
      </c>
      <c r="C34" s="113">
        <f t="shared" si="24"/>
        <v>1000</v>
      </c>
      <c r="D34" s="114">
        <f t="shared" si="11"/>
        <v>5825.37</v>
      </c>
      <c r="E34" s="115">
        <f t="shared" si="25"/>
        <v>5876.05</v>
      </c>
      <c r="F34" s="116">
        <f t="shared" si="12"/>
        <v>44428</v>
      </c>
      <c r="G34" s="117">
        <f t="shared" si="1"/>
        <v>8.699876574363552E-3</v>
      </c>
      <c r="H34" s="118">
        <f t="shared" si="26"/>
        <v>44489</v>
      </c>
      <c r="I34" s="118">
        <f t="shared" si="13"/>
        <v>44489</v>
      </c>
      <c r="J34" s="119">
        <f t="shared" si="14"/>
        <v>21</v>
      </c>
      <c r="K34" s="102">
        <f t="shared" si="2"/>
        <v>6</v>
      </c>
      <c r="L34" s="8">
        <f t="shared" si="15"/>
        <v>1.00247799</v>
      </c>
      <c r="M34" s="120">
        <f t="shared" si="16"/>
        <v>1</v>
      </c>
      <c r="N34" s="120">
        <f t="shared" si="82"/>
        <v>1</v>
      </c>
      <c r="O34" s="113">
        <f t="shared" si="3"/>
        <v>1.00247799</v>
      </c>
      <c r="P34" s="113">
        <f t="shared" si="4"/>
        <v>1002.47799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9.5000000000000001E-2</v>
      </c>
      <c r="U34" s="121">
        <f t="shared" si="19"/>
        <v>6</v>
      </c>
      <c r="V34" s="121">
        <v>252</v>
      </c>
      <c r="W34" s="120">
        <f t="shared" si="6"/>
        <v>1.002163154</v>
      </c>
      <c r="X34" s="113">
        <f t="shared" si="7"/>
        <v>2.1685142700000002</v>
      </c>
      <c r="Y34" s="113">
        <f t="shared" si="8"/>
        <v>0</v>
      </c>
      <c r="Z34" s="125" t="str">
        <f t="shared" si="28"/>
        <v>A+J=</v>
      </c>
      <c r="AA34" s="118">
        <f t="shared" si="29"/>
        <v>44489</v>
      </c>
      <c r="AB34" s="4"/>
      <c r="AC34" s="129">
        <f t="shared" si="30"/>
        <v>23</v>
      </c>
      <c r="AD34" s="135">
        <f t="shared" si="31"/>
        <v>45159</v>
      </c>
      <c r="AE34" s="131">
        <f t="shared" si="77"/>
        <v>875.33472500000005</v>
      </c>
      <c r="AF34" s="133">
        <f t="shared" si="33"/>
        <v>22</v>
      </c>
      <c r="AG34" s="142">
        <f t="shared" si="78"/>
        <v>7.0203653700000004</v>
      </c>
      <c r="AH34" s="141">
        <f t="shared" si="79"/>
        <v>7.2338654800000004</v>
      </c>
      <c r="AI34" s="137">
        <v>8.1963776628520332E-3</v>
      </c>
      <c r="AJ34" s="131">
        <f t="shared" si="80"/>
        <v>14.254230850000001</v>
      </c>
      <c r="AK34" s="129">
        <f t="shared" si="36"/>
        <v>23</v>
      </c>
      <c r="AL34" s="138" t="s">
        <v>79</v>
      </c>
      <c r="AM34" s="135">
        <f t="shared" si="81"/>
        <v>45189</v>
      </c>
      <c r="AN34" s="7"/>
      <c r="AO34" s="135">
        <f t="shared" si="9"/>
        <v>45189</v>
      </c>
      <c r="AP34" s="161">
        <f>VLOOKUP($AO34,[1]Plan1!$EW$172:$EZ$293,2)</f>
        <v>6667.94</v>
      </c>
      <c r="AQ34" s="160">
        <f t="shared" si="21"/>
        <v>45127</v>
      </c>
      <c r="AR34" s="161">
        <f>VLOOKUP($AO34,[1]Plan1!$EW$172:$EZ$293,4)</f>
        <v>6683.28</v>
      </c>
      <c r="AS34" s="160">
        <f t="shared" si="22"/>
        <v>45158</v>
      </c>
      <c r="AT34" s="162">
        <f t="shared" si="23"/>
        <v>2.3005605929267148E-3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10"/>
        <v>44484</v>
      </c>
      <c r="B35" s="113">
        <f t="shared" si="0"/>
        <v>1005.42301373</v>
      </c>
      <c r="C35" s="113">
        <f t="shared" si="24"/>
        <v>1000</v>
      </c>
      <c r="D35" s="114">
        <f t="shared" si="11"/>
        <v>5825.37</v>
      </c>
      <c r="E35" s="115">
        <f t="shared" si="25"/>
        <v>5876.05</v>
      </c>
      <c r="F35" s="116">
        <f t="shared" si="12"/>
        <v>44428</v>
      </c>
      <c r="G35" s="117">
        <f t="shared" si="1"/>
        <v>8.699876574363552E-3</v>
      </c>
      <c r="H35" s="118">
        <f t="shared" si="26"/>
        <v>44489</v>
      </c>
      <c r="I35" s="118">
        <f t="shared" si="13"/>
        <v>44489</v>
      </c>
      <c r="J35" s="119">
        <f t="shared" si="14"/>
        <v>21</v>
      </c>
      <c r="K35" s="102">
        <f t="shared" si="2"/>
        <v>7</v>
      </c>
      <c r="L35" s="8">
        <f t="shared" si="15"/>
        <v>1.00289158</v>
      </c>
      <c r="M35" s="120">
        <f t="shared" si="16"/>
        <v>1</v>
      </c>
      <c r="N35" s="120">
        <f t="shared" si="82"/>
        <v>1</v>
      </c>
      <c r="O35" s="113">
        <f t="shared" si="3"/>
        <v>1.00289158</v>
      </c>
      <c r="P35" s="113">
        <f t="shared" si="4"/>
        <v>1002.89158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9.5000000000000001E-2</v>
      </c>
      <c r="U35" s="121">
        <f t="shared" si="19"/>
        <v>7</v>
      </c>
      <c r="V35" s="121">
        <v>252</v>
      </c>
      <c r="W35" s="120">
        <f t="shared" si="6"/>
        <v>1.002524135</v>
      </c>
      <c r="X35" s="113">
        <f t="shared" si="7"/>
        <v>2.5314337299999998</v>
      </c>
      <c r="Y35" s="113">
        <f t="shared" si="8"/>
        <v>0</v>
      </c>
      <c r="Z35" s="125" t="str">
        <f t="shared" si="28"/>
        <v>A+J=</v>
      </c>
      <c r="AA35" s="118">
        <f t="shared" si="29"/>
        <v>44489</v>
      </c>
      <c r="AB35" s="4"/>
      <c r="AC35" s="129">
        <f t="shared" si="30"/>
        <v>24</v>
      </c>
      <c r="AD35" s="135">
        <f t="shared" si="31"/>
        <v>45189</v>
      </c>
      <c r="AE35" s="131">
        <f t="shared" si="77"/>
        <v>868.14001874000007</v>
      </c>
      <c r="AF35" s="133">
        <f t="shared" si="33"/>
        <v>21</v>
      </c>
      <c r="AG35" s="142">
        <f t="shared" si="78"/>
        <v>6.6451333200000002</v>
      </c>
      <c r="AH35" s="141">
        <f t="shared" si="79"/>
        <v>7.1947062600000002</v>
      </c>
      <c r="AI35" s="137">
        <v>8.2193771853788216E-3</v>
      </c>
      <c r="AJ35" s="131">
        <f t="shared" si="80"/>
        <v>13.83983958</v>
      </c>
      <c r="AK35" s="129">
        <f t="shared" si="36"/>
        <v>24</v>
      </c>
      <c r="AL35" s="138" t="s">
        <v>79</v>
      </c>
      <c r="AM35" s="135">
        <f t="shared" si="81"/>
        <v>45219</v>
      </c>
      <c r="AN35" s="7"/>
      <c r="AO35" s="135">
        <f t="shared" si="9"/>
        <v>45219</v>
      </c>
      <c r="AP35" s="161">
        <f>VLOOKUP($AO35,[1]Plan1!$EW$172:$EZ$293,2)</f>
        <v>6683.28</v>
      </c>
      <c r="AQ35" s="160">
        <f t="shared" si="21"/>
        <v>45158</v>
      </c>
      <c r="AR35" s="161">
        <f>VLOOKUP($AO35,[1]Plan1!$EW$172:$EZ$293,4)</f>
        <v>6700.66</v>
      </c>
      <c r="AS35" s="160">
        <f t="shared" si="22"/>
        <v>45189</v>
      </c>
      <c r="AT35" s="162">
        <f t="shared" si="23"/>
        <v>2.60051950539264E-3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10"/>
        <v>44485</v>
      </c>
      <c r="B36" s="113">
        <f t="shared" si="0"/>
        <v>1006.20013174</v>
      </c>
      <c r="C36" s="113">
        <f t="shared" si="24"/>
        <v>1000</v>
      </c>
      <c r="D36" s="114">
        <f t="shared" si="11"/>
        <v>5825.37</v>
      </c>
      <c r="E36" s="115">
        <f t="shared" si="25"/>
        <v>5876.05</v>
      </c>
      <c r="F36" s="116">
        <f t="shared" si="12"/>
        <v>44428</v>
      </c>
      <c r="G36" s="117">
        <f t="shared" si="1"/>
        <v>8.699876574363552E-3</v>
      </c>
      <c r="H36" s="118">
        <f t="shared" si="26"/>
        <v>44489</v>
      </c>
      <c r="I36" s="118">
        <f t="shared" si="13"/>
        <v>44489</v>
      </c>
      <c r="J36" s="119">
        <f t="shared" si="14"/>
        <v>21</v>
      </c>
      <c r="K36" s="102">
        <f t="shared" si="2"/>
        <v>8</v>
      </c>
      <c r="L36" s="8">
        <f t="shared" si="15"/>
        <v>1.00330535</v>
      </c>
      <c r="M36" s="120">
        <f t="shared" si="16"/>
        <v>1</v>
      </c>
      <c r="N36" s="120">
        <f t="shared" si="82"/>
        <v>1</v>
      </c>
      <c r="O36" s="113">
        <f t="shared" si="3"/>
        <v>1.00330535</v>
      </c>
      <c r="P36" s="113">
        <f t="shared" si="4"/>
        <v>1003.30535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9.5000000000000001E-2</v>
      </c>
      <c r="U36" s="121">
        <f t="shared" si="19"/>
        <v>8</v>
      </c>
      <c r="V36" s="121">
        <v>252</v>
      </c>
      <c r="W36" s="120">
        <f t="shared" si="6"/>
        <v>1.0028852450000001</v>
      </c>
      <c r="X36" s="113">
        <f t="shared" si="7"/>
        <v>2.89478174</v>
      </c>
      <c r="Y36" s="113">
        <f t="shared" si="8"/>
        <v>0</v>
      </c>
      <c r="Z36" s="125" t="str">
        <f t="shared" si="28"/>
        <v>A+J=</v>
      </c>
      <c r="AA36" s="118">
        <f t="shared" si="29"/>
        <v>44489</v>
      </c>
      <c r="AB36" s="4"/>
      <c r="AC36" s="129">
        <f t="shared" si="30"/>
        <v>25</v>
      </c>
      <c r="AD36" s="135">
        <f t="shared" si="31"/>
        <v>45219</v>
      </c>
      <c r="AE36" s="131">
        <f t="shared" si="77"/>
        <v>861.25966247000008</v>
      </c>
      <c r="AF36" s="133">
        <f t="shared" si="33"/>
        <v>21</v>
      </c>
      <c r="AG36" s="142">
        <f t="shared" si="78"/>
        <v>6.5905144599999996</v>
      </c>
      <c r="AH36" s="141">
        <f t="shared" si="79"/>
        <v>6.8803562700000001</v>
      </c>
      <c r="AI36" s="137">
        <v>7.9253992805383509E-3</v>
      </c>
      <c r="AJ36" s="131">
        <f t="shared" si="80"/>
        <v>13.47087073</v>
      </c>
      <c r="AK36" s="129">
        <f t="shared" si="36"/>
        <v>25</v>
      </c>
      <c r="AL36" s="138" t="s">
        <v>79</v>
      </c>
      <c r="AM36" s="135">
        <f t="shared" si="81"/>
        <v>45250</v>
      </c>
      <c r="AN36" s="7"/>
      <c r="AO36" s="135">
        <f t="shared" si="9"/>
        <v>45250</v>
      </c>
      <c r="AP36" s="161">
        <f>VLOOKUP($AO36,[1]Plan1!$EW$172:$EZ$293,2)</f>
        <v>6700.66</v>
      </c>
      <c r="AQ36" s="160">
        <f t="shared" si="21"/>
        <v>45189</v>
      </c>
      <c r="AR36" s="161">
        <f>VLOOKUP($AO36,[1]Plan1!$EW$172:$EZ$293,4)</f>
        <v>6716.74</v>
      </c>
      <c r="AS36" s="160">
        <f t="shared" si="22"/>
        <v>45219</v>
      </c>
      <c r="AT36" s="162">
        <f t="shared" si="23"/>
        <v>2.3997636053760818E-3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10"/>
        <v>44486</v>
      </c>
      <c r="B37" s="113">
        <f t="shared" si="0"/>
        <v>1006.20013174</v>
      </c>
      <c r="C37" s="113">
        <f t="shared" si="24"/>
        <v>1000</v>
      </c>
      <c r="D37" s="114">
        <f t="shared" si="11"/>
        <v>5825.37</v>
      </c>
      <c r="E37" s="115">
        <f t="shared" si="25"/>
        <v>5876.05</v>
      </c>
      <c r="F37" s="116">
        <f t="shared" si="12"/>
        <v>44428</v>
      </c>
      <c r="G37" s="117">
        <f t="shared" si="1"/>
        <v>8.699876574363552E-3</v>
      </c>
      <c r="H37" s="118">
        <f t="shared" si="26"/>
        <v>44489</v>
      </c>
      <c r="I37" s="118">
        <f t="shared" si="13"/>
        <v>44489</v>
      </c>
      <c r="J37" s="119">
        <f t="shared" si="14"/>
        <v>21</v>
      </c>
      <c r="K37" s="102">
        <f t="shared" si="2"/>
        <v>8</v>
      </c>
      <c r="L37" s="8">
        <f t="shared" si="15"/>
        <v>1.00330535</v>
      </c>
      <c r="M37" s="120">
        <f t="shared" si="16"/>
        <v>1</v>
      </c>
      <c r="N37" s="120">
        <f t="shared" si="82"/>
        <v>1</v>
      </c>
      <c r="O37" s="113">
        <f t="shared" si="3"/>
        <v>1.00330535</v>
      </c>
      <c r="P37" s="113">
        <f t="shared" si="4"/>
        <v>1003.30535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9.5000000000000001E-2</v>
      </c>
      <c r="U37" s="121">
        <f t="shared" ref="U37:U100" si="83">IF(Q36&gt;0,1,IF(K37=K36,U36,U36+1))</f>
        <v>8</v>
      </c>
      <c r="V37" s="121">
        <v>252</v>
      </c>
      <c r="W37" s="120">
        <f t="shared" si="6"/>
        <v>1.0028852450000001</v>
      </c>
      <c r="X37" s="113">
        <f t="shared" si="7"/>
        <v>2.89478174</v>
      </c>
      <c r="Y37" s="113">
        <f t="shared" si="8"/>
        <v>0</v>
      </c>
      <c r="Z37" s="125" t="str">
        <f t="shared" si="28"/>
        <v>A+J=</v>
      </c>
      <c r="AA37" s="118">
        <f t="shared" si="29"/>
        <v>44489</v>
      </c>
      <c r="AB37" s="4"/>
      <c r="AC37" s="129">
        <f t="shared" si="30"/>
        <v>26</v>
      </c>
      <c r="AD37" s="135">
        <f t="shared" si="31"/>
        <v>45250</v>
      </c>
      <c r="AE37" s="131">
        <f t="shared" si="77"/>
        <v>853.71348189000003</v>
      </c>
      <c r="AF37" s="133">
        <f t="shared" si="33"/>
        <v>19</v>
      </c>
      <c r="AG37" s="142">
        <f t="shared" si="78"/>
        <v>5.9134562099999997</v>
      </c>
      <c r="AH37" s="141">
        <f t="shared" si="79"/>
        <v>7.5461805799999997</v>
      </c>
      <c r="AI37" s="137">
        <v>8.7617949725566982E-3</v>
      </c>
      <c r="AJ37" s="131">
        <f t="shared" si="80"/>
        <v>13.459636789999999</v>
      </c>
      <c r="AK37" s="129">
        <f t="shared" si="36"/>
        <v>26</v>
      </c>
      <c r="AL37" s="138" t="s">
        <v>79</v>
      </c>
      <c r="AM37" s="135">
        <f t="shared" si="81"/>
        <v>45280</v>
      </c>
      <c r="AN37" s="7"/>
      <c r="AO37" s="135">
        <f t="shared" si="9"/>
        <v>45280</v>
      </c>
      <c r="AP37" s="161">
        <f>VLOOKUP($AO37,[1]Plan1!$EW$172:$EZ$293,2)</f>
        <v>6716.74</v>
      </c>
      <c r="AQ37" s="160">
        <f t="shared" si="21"/>
        <v>45219</v>
      </c>
      <c r="AR37" s="161">
        <f>VLOOKUP($AO37,[1]Plan1!$EW$172:$EZ$293,4)</f>
        <v>6735.55</v>
      </c>
      <c r="AS37" s="160">
        <f t="shared" si="22"/>
        <v>45250</v>
      </c>
      <c r="AT37" s="162">
        <f t="shared" si="23"/>
        <v>2.8004657021114543E-3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10"/>
        <v>44487</v>
      </c>
      <c r="B38" s="113">
        <f t="shared" ref="B38:B39" si="84">(P38+X38)</f>
        <v>1006.20013174</v>
      </c>
      <c r="C38" s="113">
        <f t="shared" si="24"/>
        <v>1000</v>
      </c>
      <c r="D38" s="114">
        <f t="shared" ref="D38:D39" si="85">IF(E38=E37,D37,E37)</f>
        <v>5825.37</v>
      </c>
      <c r="E38" s="115">
        <f t="shared" si="25"/>
        <v>5876.05</v>
      </c>
      <c r="F38" s="116">
        <f t="shared" ref="F38:F39" si="86">IF(D38=D37,F37,A38)</f>
        <v>44428</v>
      </c>
      <c r="G38" s="117">
        <f t="shared" ref="G38:G39" si="87">(E38/D38)-1</f>
        <v>8.699876574363552E-3</v>
      </c>
      <c r="H38" s="118">
        <f t="shared" ref="H38:H39" si="88">IF(DAY(A38)=H$9,VLOOKUP(A38,AH$118:AN$450,4),H37)</f>
        <v>44489</v>
      </c>
      <c r="I38" s="118">
        <f t="shared" ref="I38:I39" si="89">IF(A38&gt;I37,H38,I37)</f>
        <v>44489</v>
      </c>
      <c r="J38" s="119">
        <f t="shared" si="14"/>
        <v>21</v>
      </c>
      <c r="K38" s="102">
        <f t="shared" si="2"/>
        <v>8</v>
      </c>
      <c r="L38" s="8">
        <f t="shared" ref="L38:L39" si="90">IF(E38&lt;D38,1,TRUNC((E38/D38)^TRUNC((K38/J38),9),8))</f>
        <v>1.00330535</v>
      </c>
      <c r="M38" s="120">
        <f t="shared" ref="M38:M39" si="91">IF(I38&gt;I37,L37,M37)</f>
        <v>1</v>
      </c>
      <c r="N38" s="120">
        <f t="shared" ref="N38:N39" si="92">IF(I38&gt;I37,N37*M38,N37)</f>
        <v>1</v>
      </c>
      <c r="O38" s="113">
        <f t="shared" ref="O38:O39" si="93">TRUNC(TRUNC((L38*N38),15),8)</f>
        <v>1.00330535</v>
      </c>
      <c r="P38" s="113">
        <f t="shared" ref="P38:P39" si="94">TRUNC(C38*O38,8)</f>
        <v>1003.30535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9.5000000000000001E-2</v>
      </c>
      <c r="U38" s="121">
        <f t="shared" ref="U38:U39" si="95">IF(Q37&gt;0,1,IF(K38=K37,U37,U37+1))</f>
        <v>8</v>
      </c>
      <c r="V38" s="121">
        <v>252</v>
      </c>
      <c r="W38" s="120">
        <f t="shared" ref="W38:W39" si="96">ROUND((1+T38)^TRUNC((U38/V38),9),9)</f>
        <v>1.0028852450000001</v>
      </c>
      <c r="X38" s="113">
        <f t="shared" ref="X38:X39" si="97">TRUNC((P38*(W38-1)),8)</f>
        <v>2.89478174</v>
      </c>
      <c r="Y38" s="113">
        <f t="shared" ref="Y38:Y39" si="98">IF(Q38&gt;0,S38+X38,0)</f>
        <v>0</v>
      </c>
      <c r="Z38" s="125" t="str">
        <f t="shared" si="28"/>
        <v>A+J=</v>
      </c>
      <c r="AA38" s="118">
        <f t="shared" si="29"/>
        <v>44489</v>
      </c>
      <c r="AB38" s="4"/>
      <c r="AC38" s="129">
        <f t="shared" si="30"/>
        <v>27</v>
      </c>
      <c r="AD38" s="135">
        <f t="shared" si="31"/>
        <v>45280</v>
      </c>
      <c r="AE38" s="131">
        <f t="shared" si="77"/>
        <v>845.81292461999999</v>
      </c>
      <c r="AF38" s="133">
        <f t="shared" si="33"/>
        <v>22</v>
      </c>
      <c r="AG38" s="142">
        <f t="shared" si="78"/>
        <v>6.79083828</v>
      </c>
      <c r="AH38" s="141">
        <f t="shared" si="79"/>
        <v>7.9005572700000002</v>
      </c>
      <c r="AI38" s="137">
        <v>9.2543428664631586E-3</v>
      </c>
      <c r="AJ38" s="131">
        <f t="shared" si="80"/>
        <v>14.691395549999999</v>
      </c>
      <c r="AK38" s="129">
        <f t="shared" si="36"/>
        <v>27</v>
      </c>
      <c r="AL38" s="138" t="s">
        <v>79</v>
      </c>
      <c r="AM38" s="135">
        <f t="shared" si="81"/>
        <v>45313</v>
      </c>
      <c r="AN38" s="7"/>
      <c r="AO38" s="135">
        <f t="shared" si="9"/>
        <v>45313</v>
      </c>
      <c r="AP38" s="161">
        <f>VLOOKUP($AO38,[1]Plan1!$EW$172:$EZ$293,2)</f>
        <v>6735.55</v>
      </c>
      <c r="AQ38" s="160">
        <f t="shared" si="21"/>
        <v>45252</v>
      </c>
      <c r="AR38" s="161">
        <f>VLOOKUP($AO38,[1]Plan1!$EW$172:$EZ$293,4)</f>
        <v>6773.27</v>
      </c>
      <c r="AS38" s="160">
        <f t="shared" si="22"/>
        <v>45282</v>
      </c>
      <c r="AT38" s="162">
        <f t="shared" si="23"/>
        <v>5.6001365886972909E-3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10"/>
        <v>44488</v>
      </c>
      <c r="B39" s="113">
        <f t="shared" si="84"/>
        <v>1006.97785062</v>
      </c>
      <c r="C39" s="113">
        <f t="shared" si="24"/>
        <v>1000</v>
      </c>
      <c r="D39" s="114">
        <f t="shared" si="85"/>
        <v>5825.37</v>
      </c>
      <c r="E39" s="115">
        <f t="shared" si="25"/>
        <v>5876.05</v>
      </c>
      <c r="F39" s="116">
        <f t="shared" si="86"/>
        <v>44428</v>
      </c>
      <c r="G39" s="117">
        <f t="shared" si="87"/>
        <v>8.699876574363552E-3</v>
      </c>
      <c r="H39" s="118">
        <f t="shared" si="88"/>
        <v>44489</v>
      </c>
      <c r="I39" s="118">
        <f t="shared" si="89"/>
        <v>44489</v>
      </c>
      <c r="J39" s="119">
        <f t="shared" si="14"/>
        <v>21</v>
      </c>
      <c r="K39" s="102">
        <f t="shared" si="2"/>
        <v>9</v>
      </c>
      <c r="L39" s="8">
        <f t="shared" si="90"/>
        <v>1.00371929</v>
      </c>
      <c r="M39" s="120">
        <f t="shared" si="91"/>
        <v>1</v>
      </c>
      <c r="N39" s="120">
        <f t="shared" si="92"/>
        <v>1</v>
      </c>
      <c r="O39" s="113">
        <f t="shared" si="93"/>
        <v>1.00371929</v>
      </c>
      <c r="P39" s="113">
        <f t="shared" si="94"/>
        <v>1003.71929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9.5000000000000001E-2</v>
      </c>
      <c r="U39" s="121">
        <f t="shared" si="95"/>
        <v>9</v>
      </c>
      <c r="V39" s="121">
        <v>252</v>
      </c>
      <c r="W39" s="120">
        <f t="shared" si="96"/>
        <v>1.0032464860000001</v>
      </c>
      <c r="X39" s="113">
        <f t="shared" si="97"/>
        <v>3.2585606199999999</v>
      </c>
      <c r="Y39" s="113">
        <f t="shared" si="98"/>
        <v>0</v>
      </c>
      <c r="Z39" s="125" t="str">
        <f t="shared" si="28"/>
        <v>A+J=</v>
      </c>
      <c r="AA39" s="118">
        <f t="shared" si="29"/>
        <v>44489</v>
      </c>
      <c r="AB39" s="4"/>
      <c r="AC39" s="129">
        <f t="shared" si="30"/>
        <v>28</v>
      </c>
      <c r="AD39" s="135">
        <f t="shared" si="31"/>
        <v>45313</v>
      </c>
      <c r="AE39" s="131">
        <f t="shared" si="77"/>
        <v>838.38710858000002</v>
      </c>
      <c r="AF39" s="133">
        <f t="shared" si="33"/>
        <v>21</v>
      </c>
      <c r="AG39" s="142">
        <f t="shared" si="78"/>
        <v>6.4210175700000001</v>
      </c>
      <c r="AH39" s="141">
        <f t="shared" si="79"/>
        <v>7.42581604</v>
      </c>
      <c r="AI39" s="137">
        <v>8.7795017425312729E-3</v>
      </c>
      <c r="AJ39" s="131">
        <f t="shared" si="80"/>
        <v>13.846833610000001</v>
      </c>
      <c r="AK39" s="129">
        <f t="shared" si="36"/>
        <v>28</v>
      </c>
      <c r="AL39" s="138" t="s">
        <v>79</v>
      </c>
      <c r="AM39" s="135">
        <f t="shared" si="81"/>
        <v>45342</v>
      </c>
      <c r="AN39" s="7"/>
      <c r="AO39" s="135">
        <f t="shared" si="9"/>
        <v>45342</v>
      </c>
      <c r="AP39" s="161">
        <f>VLOOKUP($AO39,[1]Plan1!$EW$172:$EZ$293,2)</f>
        <v>6773.27</v>
      </c>
      <c r="AQ39" s="160">
        <f t="shared" si="21"/>
        <v>45280</v>
      </c>
      <c r="AR39" s="161">
        <f>VLOOKUP($AO39,[1]Plan1!$EW$172:$EZ$293,4)</f>
        <v>6801.72</v>
      </c>
      <c r="AS39" s="160">
        <f t="shared" si="22"/>
        <v>45311</v>
      </c>
      <c r="AT39" s="162">
        <f t="shared" si="23"/>
        <v>4.2003345503722755E-3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10"/>
        <v>44489</v>
      </c>
      <c r="B40" s="113">
        <f t="shared" ref="B40:B42" si="99">(P40+X40)</f>
        <v>1007.75616871</v>
      </c>
      <c r="C40" s="113">
        <f t="shared" ref="C40:C42" si="100">TRUNC(IF(Q39&gt;0,VLOOKUP(A39,$AD$12:$AE$170,2),C39),8)</f>
        <v>1000</v>
      </c>
      <c r="D40" s="114">
        <f t="shared" ref="D40:D42" si="101">IF(E40=E39,D39,E39)</f>
        <v>5825.37</v>
      </c>
      <c r="E40" s="115">
        <f t="shared" si="25"/>
        <v>5876.05</v>
      </c>
      <c r="F40" s="116">
        <f t="shared" ref="F40" si="102">IF(D40=D39,F39,A40)</f>
        <v>44428</v>
      </c>
      <c r="G40" s="117">
        <f t="shared" ref="G40:G42" si="103">(E40/D40)-1</f>
        <v>8.699876574363552E-3</v>
      </c>
      <c r="H40" s="118">
        <f t="shared" ref="H40:H42" si="104">IF(DAY(A40)=H$9,VLOOKUP(A40,AH$118:AN$450,4),H39)</f>
        <v>44522</v>
      </c>
      <c r="I40" s="118">
        <f t="shared" ref="I40:I42" si="105">IF(A40&gt;I39,H40,I39)</f>
        <v>44489</v>
      </c>
      <c r="J40" s="119">
        <f t="shared" ref="J40:J42" si="106">IF(I40=I39,J39,NETWORKDAYS(I39,I40,$AD$176:$AD$502)-1)</f>
        <v>21</v>
      </c>
      <c r="K40" s="102">
        <f t="shared" ref="K40" si="107">IF(A40&lt;L$2,0,(J40-(NETWORKDAYS(A40,I40,AD$176:AD$502)-1))-L$3)</f>
        <v>10</v>
      </c>
      <c r="L40" s="8">
        <f t="shared" ref="L40:L42" si="108">IF(E40&lt;D40,1,TRUNC((E40/D40)^TRUNC((K40/J40),9),8))</f>
        <v>1.0041334</v>
      </c>
      <c r="M40" s="120">
        <f t="shared" ref="M40:M42" si="109">IF(I40&gt;I39,L39,M39)</f>
        <v>1</v>
      </c>
      <c r="N40" s="120">
        <f t="shared" ref="N40:N42" si="110">IF(I40&gt;I39,N39*M40,N39)</f>
        <v>1</v>
      </c>
      <c r="O40" s="113">
        <f t="shared" ref="O40:O42" si="111">TRUNC(TRUNC((L40*N40),15),8)</f>
        <v>1.0041334</v>
      </c>
      <c r="P40" s="113">
        <f t="shared" ref="P40:P42" si="112">TRUNC(C40*O40,8)</f>
        <v>1004.1334000000001</v>
      </c>
      <c r="Q40" s="11">
        <f t="shared" ref="Q40:Q42" si="113">IF(VLOOKUP(A40,AD$10:AK$170,8)=VLOOKUP(A39,AD$10:AK$170,8),0,VLOOKUP(A40,AD$10:AK$170,8))</f>
        <v>1</v>
      </c>
      <c r="R40" s="30">
        <f t="shared" ref="R40:R42" si="114">IF(Q40&gt;0,VLOOKUP($A40,$AD$10:$AI$170,6),0)</f>
        <v>7.8265298017175799E-3</v>
      </c>
      <c r="S40" s="8">
        <f t="shared" ref="S40:S42" si="115">IF(R40&gt;0,TRUNC(R40*P40,8),0)</f>
        <v>7.8588799800000002</v>
      </c>
      <c r="T40" s="122">
        <f t="shared" si="18"/>
        <v>9.5000000000000001E-2</v>
      </c>
      <c r="U40" s="121">
        <f t="shared" ref="U40:U42" si="116">IF(Q39&gt;0,1,IF(K40=K39,U39,U39+1))</f>
        <v>10</v>
      </c>
      <c r="V40" s="121">
        <v>252</v>
      </c>
      <c r="W40" s="120">
        <f t="shared" ref="W40:W42" si="117">ROUND((1+T40)^TRUNC((U40/V40),9),9)</f>
        <v>1.0036078559999999</v>
      </c>
      <c r="X40" s="113">
        <f t="shared" ref="X40:X42" si="118">TRUNC((P40*(W40-1)),8)</f>
        <v>3.6227687099999999</v>
      </c>
      <c r="Y40" s="113">
        <f t="shared" ref="Y40:Y42" si="119">IF(Q40&gt;0,S40+X40,0)</f>
        <v>11.48164869</v>
      </c>
      <c r="Z40" s="125" t="str">
        <f t="shared" si="28"/>
        <v>A+J=</v>
      </c>
      <c r="AA40" s="118">
        <f t="shared" si="29"/>
        <v>44489</v>
      </c>
      <c r="AB40" s="4"/>
      <c r="AC40" s="129">
        <f t="shared" si="30"/>
        <v>29</v>
      </c>
      <c r="AD40" s="135">
        <f t="shared" si="31"/>
        <v>45342</v>
      </c>
      <c r="AE40" s="131">
        <f t="shared" si="77"/>
        <v>830.52113810000003</v>
      </c>
      <c r="AF40" s="133">
        <f t="shared" si="33"/>
        <v>19</v>
      </c>
      <c r="AG40" s="142">
        <f t="shared" si="78"/>
        <v>5.7564119900000001</v>
      </c>
      <c r="AH40" s="141">
        <f t="shared" si="79"/>
        <v>7.8659704799999997</v>
      </c>
      <c r="AI40" s="137">
        <v>9.3822655465701336E-3</v>
      </c>
      <c r="AJ40" s="131">
        <f t="shared" si="80"/>
        <v>13.62238247</v>
      </c>
      <c r="AK40" s="129">
        <f t="shared" si="36"/>
        <v>29</v>
      </c>
      <c r="AL40" s="138" t="s">
        <v>79</v>
      </c>
      <c r="AM40" s="135">
        <f t="shared" si="81"/>
        <v>45371</v>
      </c>
      <c r="AN40" s="7"/>
      <c r="AO40" s="135">
        <f t="shared" si="9"/>
        <v>45371</v>
      </c>
      <c r="AP40" s="161">
        <f>VLOOKUP($AO40,[1]Plan1!$EW$172:$EZ$293,2)</f>
        <v>6801.72</v>
      </c>
      <c r="AQ40" s="160">
        <f t="shared" si="21"/>
        <v>45311</v>
      </c>
      <c r="AR40" s="161">
        <f>VLOOKUP($AO40,[1]Plan1!$EW$172:$EZ$293,4)</f>
        <v>6858.17</v>
      </c>
      <c r="AS40" s="160">
        <f t="shared" si="22"/>
        <v>45342</v>
      </c>
      <c r="AT40" s="162">
        <f t="shared" si="23"/>
        <v>8.2993713354857501E-3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10"/>
        <v>44490</v>
      </c>
      <c r="B41" s="113">
        <f t="shared" si="99"/>
        <v>997.18085910999991</v>
      </c>
      <c r="C41" s="113">
        <f t="shared" si="100"/>
        <v>992.1734702</v>
      </c>
      <c r="D41" s="114">
        <f t="shared" si="101"/>
        <v>5876.05</v>
      </c>
      <c r="E41" s="115">
        <f t="shared" ref="E41:E105" si="120">IF($K41=1,VLOOKUP($A40,$AO$10:$AS$131,4),E40)</f>
        <v>5944.21</v>
      </c>
      <c r="F41" s="116">
        <f t="shared" ref="F41:F105" si="121">IF($K41=1,VLOOKUP($A40,$AO$10:$AS$131,5),F40)</f>
        <v>44459</v>
      </c>
      <c r="G41" s="117">
        <f t="shared" si="103"/>
        <v>1.159962900247602E-2</v>
      </c>
      <c r="H41" s="118">
        <f t="shared" si="104"/>
        <v>44522</v>
      </c>
      <c r="I41" s="118">
        <f t="shared" si="105"/>
        <v>44522</v>
      </c>
      <c r="J41" s="119">
        <f t="shared" si="106"/>
        <v>21</v>
      </c>
      <c r="K41" s="119">
        <f t="shared" ref="K41:K42" si="122">(J41-(NETWORKDAYS(A41,I41,AD$176:AD$502)-1))</f>
        <v>1</v>
      </c>
      <c r="L41" s="8">
        <f t="shared" si="108"/>
        <v>1.0005493299999999</v>
      </c>
      <c r="M41" s="120">
        <f t="shared" si="109"/>
        <v>1.0041334</v>
      </c>
      <c r="N41" s="120">
        <f t="shared" si="110"/>
        <v>1.0041334</v>
      </c>
      <c r="O41" s="113">
        <f t="shared" si="111"/>
        <v>1.0046850000000001</v>
      </c>
      <c r="P41" s="113">
        <f t="shared" si="112"/>
        <v>996.82180289999997</v>
      </c>
      <c r="Q41" s="11">
        <f t="shared" si="113"/>
        <v>0</v>
      </c>
      <c r="R41" s="30">
        <f t="shared" si="114"/>
        <v>0</v>
      </c>
      <c r="S41" s="8">
        <f t="shared" si="115"/>
        <v>0</v>
      </c>
      <c r="T41" s="122">
        <f t="shared" si="18"/>
        <v>9.5000000000000001E-2</v>
      </c>
      <c r="U41" s="121">
        <f t="shared" si="116"/>
        <v>1</v>
      </c>
      <c r="V41" s="121">
        <v>252</v>
      </c>
      <c r="W41" s="120">
        <f t="shared" si="117"/>
        <v>1.0003602009999999</v>
      </c>
      <c r="X41" s="113">
        <f t="shared" si="118"/>
        <v>0.35905620999999999</v>
      </c>
      <c r="Y41" s="113">
        <f t="shared" si="119"/>
        <v>0</v>
      </c>
      <c r="Z41" s="125" t="str">
        <f t="shared" si="28"/>
        <v>A+J=</v>
      </c>
      <c r="AA41" s="118">
        <f t="shared" si="29"/>
        <v>44522</v>
      </c>
      <c r="AB41" s="4"/>
      <c r="AC41" s="129">
        <f t="shared" si="30"/>
        <v>30</v>
      </c>
      <c r="AD41" s="135">
        <f t="shared" si="31"/>
        <v>45371</v>
      </c>
      <c r="AE41" s="131">
        <f t="shared" si="77"/>
        <v>823.66880130000004</v>
      </c>
      <c r="AF41" s="133">
        <f t="shared" si="33"/>
        <v>21</v>
      </c>
      <c r="AG41" s="142">
        <f t="shared" si="78"/>
        <v>6.3049294500000004</v>
      </c>
      <c r="AH41" s="141">
        <f t="shared" si="79"/>
        <v>6.8523367999999998</v>
      </c>
      <c r="AI41" s="137">
        <v>8.2506470786884722E-3</v>
      </c>
      <c r="AJ41" s="131">
        <f t="shared" si="80"/>
        <v>13.157266249999999</v>
      </c>
      <c r="AK41" s="129">
        <f t="shared" si="36"/>
        <v>30</v>
      </c>
      <c r="AL41" s="138" t="s">
        <v>79</v>
      </c>
      <c r="AM41" s="135">
        <f t="shared" si="81"/>
        <v>45404</v>
      </c>
      <c r="AN41" s="7"/>
      <c r="AO41" s="135">
        <f t="shared" si="9"/>
        <v>45404</v>
      </c>
      <c r="AP41" s="161">
        <f>VLOOKUP($AO41,[1]Plan1!$EW$172:$EZ$293,2)</f>
        <v>6858.17</v>
      </c>
      <c r="AQ41" s="160">
        <f t="shared" si="21"/>
        <v>45344</v>
      </c>
      <c r="AR41" s="161">
        <f>VLOOKUP($AO41,[1]Plan1!$EW$172:$EZ$293,4)</f>
        <v>6869.14</v>
      </c>
      <c r="AS41" s="160">
        <f t="shared" si="22"/>
        <v>45373</v>
      </c>
      <c r="AT41" s="162">
        <f t="shared" si="23"/>
        <v>1.5995520670966101E-3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10"/>
        <v>44491</v>
      </c>
      <c r="B42" s="113">
        <f t="shared" si="99"/>
        <v>998.08802992000005</v>
      </c>
      <c r="C42" s="113">
        <f t="shared" si="100"/>
        <v>992.1734702</v>
      </c>
      <c r="D42" s="114">
        <f t="shared" si="101"/>
        <v>5876.05</v>
      </c>
      <c r="E42" s="115">
        <f t="shared" si="120"/>
        <v>5944.21</v>
      </c>
      <c r="F42" s="116">
        <f t="shared" si="121"/>
        <v>44459</v>
      </c>
      <c r="G42" s="117">
        <f t="shared" si="103"/>
        <v>1.159962900247602E-2</v>
      </c>
      <c r="H42" s="118">
        <f t="shared" si="104"/>
        <v>44522</v>
      </c>
      <c r="I42" s="118">
        <f t="shared" si="105"/>
        <v>44522</v>
      </c>
      <c r="J42" s="119">
        <f t="shared" si="106"/>
        <v>21</v>
      </c>
      <c r="K42" s="119">
        <f t="shared" si="122"/>
        <v>2</v>
      </c>
      <c r="L42" s="8">
        <f t="shared" si="108"/>
        <v>1.0010989699999999</v>
      </c>
      <c r="M42" s="120">
        <f t="shared" si="109"/>
        <v>1.0041334</v>
      </c>
      <c r="N42" s="120">
        <f t="shared" si="110"/>
        <v>1.0041334</v>
      </c>
      <c r="O42" s="113">
        <f t="shared" si="111"/>
        <v>1.00523691</v>
      </c>
      <c r="P42" s="113">
        <f t="shared" si="112"/>
        <v>997.36939336</v>
      </c>
      <c r="Q42" s="11">
        <f t="shared" si="113"/>
        <v>0</v>
      </c>
      <c r="R42" s="30">
        <f t="shared" si="114"/>
        <v>0</v>
      </c>
      <c r="S42" s="8">
        <f t="shared" si="115"/>
        <v>0</v>
      </c>
      <c r="T42" s="122">
        <f t="shared" si="18"/>
        <v>9.5000000000000001E-2</v>
      </c>
      <c r="U42" s="121">
        <f t="shared" si="116"/>
        <v>2</v>
      </c>
      <c r="V42" s="121">
        <v>252</v>
      </c>
      <c r="W42" s="120">
        <f t="shared" si="117"/>
        <v>1.0007205320000001</v>
      </c>
      <c r="X42" s="113">
        <f t="shared" si="118"/>
        <v>0.71863655999999998</v>
      </c>
      <c r="Y42" s="113">
        <f t="shared" si="119"/>
        <v>0</v>
      </c>
      <c r="Z42" s="125" t="str">
        <f t="shared" si="28"/>
        <v>A+J=</v>
      </c>
      <c r="AA42" s="118">
        <f t="shared" si="29"/>
        <v>44522</v>
      </c>
      <c r="AB42" s="4"/>
      <c r="AC42" s="129">
        <f t="shared" si="30"/>
        <v>31</v>
      </c>
      <c r="AD42" s="135">
        <f t="shared" si="31"/>
        <v>45404</v>
      </c>
      <c r="AE42" s="131">
        <f t="shared" si="77"/>
        <v>817.58608115000004</v>
      </c>
      <c r="AF42" s="133">
        <f t="shared" si="33"/>
        <v>22</v>
      </c>
      <c r="AG42" s="142">
        <f t="shared" si="78"/>
        <v>6.5518487600000004</v>
      </c>
      <c r="AH42" s="141">
        <f t="shared" si="79"/>
        <v>6.0827201500000001</v>
      </c>
      <c r="AI42" s="137">
        <v>7.3849102230630218E-3</v>
      </c>
      <c r="AJ42" s="131">
        <f t="shared" si="80"/>
        <v>12.63456891</v>
      </c>
      <c r="AK42" s="129">
        <f t="shared" si="36"/>
        <v>31</v>
      </c>
      <c r="AL42" s="138" t="s">
        <v>79</v>
      </c>
      <c r="AM42" s="135">
        <f t="shared" si="81"/>
        <v>45432</v>
      </c>
      <c r="AN42" s="7"/>
      <c r="AO42" s="135">
        <f t="shared" ref="AO42:AO73" si="123">AJ208</f>
        <v>45432</v>
      </c>
      <c r="AP42" s="161">
        <f>VLOOKUP($AO42,[1]Plan1!$EW$172:$EZ$293,2)</f>
        <v>6869.14</v>
      </c>
      <c r="AQ42" s="160">
        <f t="shared" si="21"/>
        <v>45371</v>
      </c>
      <c r="AR42" s="161">
        <f>VLOOKUP($AO42,[1]Plan1!$EW$172:$EZ$293,4)</f>
        <v>6895.24</v>
      </c>
      <c r="AS42" s="160">
        <f t="shared" si="22"/>
        <v>45402</v>
      </c>
      <c r="AT42" s="162">
        <f t="shared" si="23"/>
        <v>3.7996022791790818E-3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10"/>
        <v>44492</v>
      </c>
      <c r="B43" s="113">
        <f t="shared" si="0"/>
        <v>998.99602306000008</v>
      </c>
      <c r="C43" s="113">
        <f t="shared" si="24"/>
        <v>992.1734702</v>
      </c>
      <c r="D43" s="114">
        <f t="shared" si="11"/>
        <v>5876.05</v>
      </c>
      <c r="E43" s="115">
        <f t="shared" si="120"/>
        <v>5944.21</v>
      </c>
      <c r="F43" s="116">
        <f t="shared" si="121"/>
        <v>44459</v>
      </c>
      <c r="G43" s="117">
        <f t="shared" si="1"/>
        <v>1.159962900247602E-2</v>
      </c>
      <c r="H43" s="118">
        <f t="shared" si="26"/>
        <v>44522</v>
      </c>
      <c r="I43" s="118">
        <f t="shared" si="13"/>
        <v>44522</v>
      </c>
      <c r="J43" s="119">
        <f t="shared" si="14"/>
        <v>21</v>
      </c>
      <c r="K43" s="119">
        <f t="shared" ref="K43:K105" si="124">(J43-(NETWORKDAYS(A43,I43,AD$176:AD$502)-1))</f>
        <v>3</v>
      </c>
      <c r="L43" s="8">
        <f t="shared" si="15"/>
        <v>1.0016489099999999</v>
      </c>
      <c r="M43" s="120">
        <f t="shared" ref="M43:M105" si="125">IF(I43&gt;I42,L42,M42)</f>
        <v>1.0041334</v>
      </c>
      <c r="N43" s="120">
        <f t="shared" si="82"/>
        <v>1.0041334</v>
      </c>
      <c r="O43" s="113">
        <f t="shared" ref="O43:O104" si="126">TRUNC(TRUNC((L43*N43),15),8)</f>
        <v>1.00578912</v>
      </c>
      <c r="P43" s="113">
        <f t="shared" si="4"/>
        <v>997.91728147000003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9.5000000000000001E-2</v>
      </c>
      <c r="U43" s="121">
        <f t="shared" si="83"/>
        <v>3</v>
      </c>
      <c r="V43" s="121">
        <v>252</v>
      </c>
      <c r="W43" s="120">
        <f t="shared" si="6"/>
        <v>1.001080993</v>
      </c>
      <c r="X43" s="113">
        <f t="shared" si="7"/>
        <v>1.0787415899999999</v>
      </c>
      <c r="Y43" s="113">
        <f t="shared" si="8"/>
        <v>0</v>
      </c>
      <c r="Z43" s="125" t="str">
        <f t="shared" si="28"/>
        <v>A+J=</v>
      </c>
      <c r="AA43" s="118">
        <f t="shared" si="29"/>
        <v>44522</v>
      </c>
      <c r="AB43" s="4"/>
      <c r="AC43" s="129">
        <f t="shared" si="30"/>
        <v>32</v>
      </c>
      <c r="AD43" s="135">
        <f t="shared" si="31"/>
        <v>45432</v>
      </c>
      <c r="AE43" s="131">
        <f t="shared" si="77"/>
        <v>810.24983138000005</v>
      </c>
      <c r="AF43" s="133">
        <f t="shared" si="33"/>
        <v>19</v>
      </c>
      <c r="AG43" s="142">
        <f t="shared" si="78"/>
        <v>5.6135910000000004</v>
      </c>
      <c r="AH43" s="141">
        <f t="shared" si="79"/>
        <v>7.3362497700000002</v>
      </c>
      <c r="AI43" s="137">
        <v>8.9730609980721611E-3</v>
      </c>
      <c r="AJ43" s="131">
        <f t="shared" si="80"/>
        <v>12.949840770000002</v>
      </c>
      <c r="AK43" s="129">
        <f t="shared" si="36"/>
        <v>32</v>
      </c>
      <c r="AL43" s="138" t="s">
        <v>79</v>
      </c>
      <c r="AM43" s="135">
        <f t="shared" si="81"/>
        <v>45463</v>
      </c>
      <c r="AN43" s="7"/>
      <c r="AO43" s="135">
        <f t="shared" si="123"/>
        <v>45463</v>
      </c>
      <c r="AP43" s="161">
        <f>VLOOKUP($AO43,[1]Plan1!$EW$172:$EZ$293,2)</f>
        <v>6895.24</v>
      </c>
      <c r="AQ43" s="160">
        <f t="shared" si="21"/>
        <v>45402</v>
      </c>
      <c r="AR43" s="161">
        <f>VLOOKUP($AO43,[1]Plan1!$EW$172:$EZ$293,4)</f>
        <v>6926.96</v>
      </c>
      <c r="AS43" s="160">
        <f t="shared" si="22"/>
        <v>45432</v>
      </c>
      <c r="AT43" s="162">
        <f t="shared" si="23"/>
        <v>4.600274972299756E-3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10"/>
        <v>44493</v>
      </c>
      <c r="B44" s="113">
        <f t="shared" si="0"/>
        <v>998.99602306000008</v>
      </c>
      <c r="C44" s="113">
        <f t="shared" si="24"/>
        <v>992.1734702</v>
      </c>
      <c r="D44" s="114">
        <f t="shared" si="11"/>
        <v>5876.05</v>
      </c>
      <c r="E44" s="115">
        <f t="shared" si="120"/>
        <v>5944.21</v>
      </c>
      <c r="F44" s="116">
        <f t="shared" si="121"/>
        <v>44459</v>
      </c>
      <c r="G44" s="117">
        <f t="shared" si="1"/>
        <v>1.159962900247602E-2</v>
      </c>
      <c r="H44" s="118">
        <f t="shared" si="26"/>
        <v>44522</v>
      </c>
      <c r="I44" s="118">
        <f t="shared" si="13"/>
        <v>44522</v>
      </c>
      <c r="J44" s="119">
        <f t="shared" si="14"/>
        <v>21</v>
      </c>
      <c r="K44" s="119">
        <f t="shared" si="124"/>
        <v>3</v>
      </c>
      <c r="L44" s="8">
        <f t="shared" si="15"/>
        <v>1.0016489099999999</v>
      </c>
      <c r="M44" s="120">
        <f t="shared" si="125"/>
        <v>1.0041334</v>
      </c>
      <c r="N44" s="120">
        <f t="shared" si="82"/>
        <v>1.0041334</v>
      </c>
      <c r="O44" s="113">
        <f t="shared" si="126"/>
        <v>1.00578912</v>
      </c>
      <c r="P44" s="113">
        <f t="shared" si="4"/>
        <v>997.91728147000003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9.5000000000000001E-2</v>
      </c>
      <c r="U44" s="121">
        <f t="shared" si="83"/>
        <v>3</v>
      </c>
      <c r="V44" s="121">
        <v>252</v>
      </c>
      <c r="W44" s="120">
        <f t="shared" si="6"/>
        <v>1.001080993</v>
      </c>
      <c r="X44" s="113">
        <f t="shared" si="7"/>
        <v>1.0787415899999999</v>
      </c>
      <c r="Y44" s="113">
        <f t="shared" si="8"/>
        <v>0</v>
      </c>
      <c r="Z44" s="125" t="str">
        <f t="shared" si="28"/>
        <v>A+J=</v>
      </c>
      <c r="AA44" s="118">
        <f t="shared" si="29"/>
        <v>44522</v>
      </c>
      <c r="AB44" s="4"/>
      <c r="AC44" s="129">
        <f t="shared" si="30"/>
        <v>33</v>
      </c>
      <c r="AD44" s="135">
        <f t="shared" ref="AD44:AD70" si="127">VLOOKUP(AC44,$AG$176:$AK$358,4,FALSE)</f>
        <v>45463</v>
      </c>
      <c r="AE44" s="131">
        <f t="shared" si="77"/>
        <v>803.69478150000009</v>
      </c>
      <c r="AF44" s="133">
        <f t="shared" ref="AF44:AF70" si="128">NETWORKDAYS(AD43,AD44,AD$176:AD$502)-1</f>
        <v>22</v>
      </c>
      <c r="AG44" s="142">
        <f t="shared" si="78"/>
        <v>6.4451079699999996</v>
      </c>
      <c r="AH44" s="141">
        <f t="shared" si="79"/>
        <v>6.5550498800000003</v>
      </c>
      <c r="AI44" s="137">
        <v>8.0901588976256961E-3</v>
      </c>
      <c r="AJ44" s="131">
        <f t="shared" si="80"/>
        <v>13.000157850000001</v>
      </c>
      <c r="AK44" s="129">
        <f t="shared" si="36"/>
        <v>33</v>
      </c>
      <c r="AL44" s="138" t="s">
        <v>79</v>
      </c>
      <c r="AM44" s="135">
        <f t="shared" si="81"/>
        <v>45495</v>
      </c>
      <c r="AN44" s="7"/>
      <c r="AO44" s="135">
        <f t="shared" si="123"/>
        <v>45495</v>
      </c>
      <c r="AP44" s="161">
        <f>VLOOKUP($AO44,[1]Plan1!$EW$172:$EZ$293,2)</f>
        <v>6926.96</v>
      </c>
      <c r="AQ44" s="160">
        <f t="shared" si="21"/>
        <v>45434</v>
      </c>
      <c r="AR44" s="161">
        <f>VLOOKUP($AO44,[1]Plan1!$EW$172:$EZ$293,4)</f>
        <v>6941.51</v>
      </c>
      <c r="AS44" s="160">
        <f t="shared" si="22"/>
        <v>45465</v>
      </c>
      <c r="AT44" s="162">
        <f t="shared" si="23"/>
        <v>2.1004885259912065E-3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10"/>
        <v>44494</v>
      </c>
      <c r="B45" s="113">
        <f t="shared" si="0"/>
        <v>998.99602306000008</v>
      </c>
      <c r="C45" s="113">
        <f t="shared" si="24"/>
        <v>992.1734702</v>
      </c>
      <c r="D45" s="114">
        <f t="shared" si="11"/>
        <v>5876.05</v>
      </c>
      <c r="E45" s="115">
        <f t="shared" si="120"/>
        <v>5944.21</v>
      </c>
      <c r="F45" s="116">
        <f t="shared" si="121"/>
        <v>44459</v>
      </c>
      <c r="G45" s="117">
        <f t="shared" si="1"/>
        <v>1.159962900247602E-2</v>
      </c>
      <c r="H45" s="118">
        <f t="shared" si="26"/>
        <v>44522</v>
      </c>
      <c r="I45" s="118">
        <f t="shared" si="13"/>
        <v>44522</v>
      </c>
      <c r="J45" s="119">
        <f t="shared" si="14"/>
        <v>21</v>
      </c>
      <c r="K45" s="119">
        <f t="shared" si="124"/>
        <v>3</v>
      </c>
      <c r="L45" s="8">
        <f t="shared" si="15"/>
        <v>1.0016489099999999</v>
      </c>
      <c r="M45" s="120">
        <f t="shared" si="125"/>
        <v>1.0041334</v>
      </c>
      <c r="N45" s="120">
        <f t="shared" si="82"/>
        <v>1.0041334</v>
      </c>
      <c r="O45" s="113">
        <f t="shared" si="126"/>
        <v>1.00578912</v>
      </c>
      <c r="P45" s="113">
        <f t="shared" si="4"/>
        <v>997.91728147000003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9.5000000000000001E-2</v>
      </c>
      <c r="U45" s="121">
        <f t="shared" si="83"/>
        <v>3</v>
      </c>
      <c r="V45" s="121">
        <v>252</v>
      </c>
      <c r="W45" s="120">
        <f t="shared" si="6"/>
        <v>1.001080993</v>
      </c>
      <c r="X45" s="113">
        <f t="shared" si="7"/>
        <v>1.0787415899999999</v>
      </c>
      <c r="Y45" s="113">
        <f t="shared" si="8"/>
        <v>0</v>
      </c>
      <c r="Z45" s="125" t="str">
        <f t="shared" si="28"/>
        <v>A+J=</v>
      </c>
      <c r="AA45" s="118">
        <f t="shared" si="29"/>
        <v>44522</v>
      </c>
      <c r="AB45" s="4"/>
      <c r="AC45" s="129">
        <f t="shared" si="30"/>
        <v>34</v>
      </c>
      <c r="AD45" s="135">
        <f t="shared" si="127"/>
        <v>45495</v>
      </c>
      <c r="AE45" s="131">
        <f t="shared" si="77"/>
        <v>797.21680523000009</v>
      </c>
      <c r="AF45" s="133">
        <f t="shared" si="128"/>
        <v>22</v>
      </c>
      <c r="AG45" s="142">
        <f t="shared" si="78"/>
        <v>6.3929660200000002</v>
      </c>
      <c r="AH45" s="141">
        <f t="shared" si="79"/>
        <v>6.4779762700000001</v>
      </c>
      <c r="AI45" s="137">
        <v>8.0602442952822911E-3</v>
      </c>
      <c r="AJ45" s="131">
        <f t="shared" si="80"/>
        <v>12.87094229</v>
      </c>
      <c r="AK45" s="129">
        <f t="shared" si="36"/>
        <v>34</v>
      </c>
      <c r="AL45" s="138" t="s">
        <v>79</v>
      </c>
      <c r="AM45" s="135">
        <f t="shared" si="81"/>
        <v>45524</v>
      </c>
      <c r="AN45" s="7"/>
      <c r="AO45" s="135">
        <f t="shared" si="123"/>
        <v>45524</v>
      </c>
      <c r="AP45" s="161">
        <f>VLOOKUP($AO45,[1]Plan1!$EW$172:$EZ$293,2)</f>
        <v>6941.51</v>
      </c>
      <c r="AQ45" s="160">
        <f t="shared" si="21"/>
        <v>45463</v>
      </c>
      <c r="AR45" s="161">
        <f>VLOOKUP($AO45,[1]Plan1!$EW$172:$EZ$293,4)</f>
        <v>6967.89</v>
      </c>
      <c r="AS45" s="160">
        <f t="shared" si="22"/>
        <v>45493</v>
      </c>
      <c r="AT45" s="162">
        <f t="shared" si="23"/>
        <v>3.8003258656977845E-3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10"/>
        <v>44495</v>
      </c>
      <c r="B46" s="113">
        <f t="shared" si="0"/>
        <v>999.90483807999999</v>
      </c>
      <c r="C46" s="113">
        <f t="shared" si="24"/>
        <v>992.1734702</v>
      </c>
      <c r="D46" s="114">
        <f t="shared" si="11"/>
        <v>5876.05</v>
      </c>
      <c r="E46" s="115">
        <f t="shared" si="120"/>
        <v>5944.21</v>
      </c>
      <c r="F46" s="116">
        <f t="shared" si="121"/>
        <v>44459</v>
      </c>
      <c r="G46" s="117">
        <f t="shared" si="1"/>
        <v>1.159962900247602E-2</v>
      </c>
      <c r="H46" s="118">
        <f t="shared" si="26"/>
        <v>44522</v>
      </c>
      <c r="I46" s="118">
        <f t="shared" si="13"/>
        <v>44522</v>
      </c>
      <c r="J46" s="119">
        <f t="shared" si="14"/>
        <v>21</v>
      </c>
      <c r="K46" s="119">
        <f t="shared" si="124"/>
        <v>4</v>
      </c>
      <c r="L46" s="8">
        <f t="shared" si="15"/>
        <v>1.00219915</v>
      </c>
      <c r="M46" s="120">
        <f t="shared" si="125"/>
        <v>1.0041334</v>
      </c>
      <c r="N46" s="120">
        <f t="shared" si="82"/>
        <v>1.0041334</v>
      </c>
      <c r="O46" s="113">
        <f t="shared" si="126"/>
        <v>1.0063416300000001</v>
      </c>
      <c r="P46" s="113">
        <f t="shared" si="4"/>
        <v>998.46546723999995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9.5000000000000001E-2</v>
      </c>
      <c r="U46" s="121">
        <f t="shared" si="83"/>
        <v>4</v>
      </c>
      <c r="V46" s="121">
        <v>252</v>
      </c>
      <c r="W46" s="120">
        <f t="shared" si="6"/>
        <v>1.0014415830000001</v>
      </c>
      <c r="X46" s="113">
        <f t="shared" si="7"/>
        <v>1.43937084</v>
      </c>
      <c r="Y46" s="113">
        <f t="shared" si="8"/>
        <v>0</v>
      </c>
      <c r="Z46" s="125" t="str">
        <f t="shared" si="28"/>
        <v>A+J=</v>
      </c>
      <c r="AA46" s="118">
        <f t="shared" si="29"/>
        <v>44522</v>
      </c>
      <c r="AB46" s="4"/>
      <c r="AC46" s="129">
        <f t="shared" si="30"/>
        <v>35</v>
      </c>
      <c r="AD46" s="135">
        <f t="shared" si="127"/>
        <v>45524</v>
      </c>
      <c r="AE46" s="131">
        <f t="shared" si="77"/>
        <v>791.05192775000012</v>
      </c>
      <c r="AF46" s="133">
        <f t="shared" si="128"/>
        <v>21</v>
      </c>
      <c r="AG46" s="142">
        <f t="shared" si="78"/>
        <v>6.0520984799999997</v>
      </c>
      <c r="AH46" s="141">
        <f t="shared" si="79"/>
        <v>6.1648774800000004</v>
      </c>
      <c r="AI46" s="137">
        <v>7.7329999072349312E-3</v>
      </c>
      <c r="AJ46" s="131">
        <f t="shared" si="80"/>
        <v>12.216975959999999</v>
      </c>
      <c r="AK46" s="129">
        <f t="shared" si="36"/>
        <v>35</v>
      </c>
      <c r="AL46" s="138" t="s">
        <v>79</v>
      </c>
      <c r="AM46" s="135">
        <f t="shared" si="81"/>
        <v>45555</v>
      </c>
      <c r="AN46" s="7"/>
      <c r="AO46" s="135">
        <f t="shared" si="123"/>
        <v>45555</v>
      </c>
      <c r="AP46" s="161">
        <f>VLOOKUP($AO46,[1]Plan1!$EW$172:$EZ$293,2)</f>
        <v>6967.89</v>
      </c>
      <c r="AQ46" s="160">
        <f t="shared" si="21"/>
        <v>45493</v>
      </c>
      <c r="AR46" s="161">
        <f>VLOOKUP($AO46,[1]Plan1!$EW$172:$EZ$293,4)</f>
        <v>6966.5</v>
      </c>
      <c r="AS46" s="160">
        <f t="shared" si="22"/>
        <v>45524</v>
      </c>
      <c r="AT46" s="162">
        <f t="shared" si="23"/>
        <v>-1.9948650165257931E-4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10"/>
        <v>44496</v>
      </c>
      <c r="B47" s="113">
        <f t="shared" si="0"/>
        <v>1000.81448743</v>
      </c>
      <c r="C47" s="113">
        <f t="shared" si="24"/>
        <v>992.1734702</v>
      </c>
      <c r="D47" s="114">
        <f t="shared" si="11"/>
        <v>5876.05</v>
      </c>
      <c r="E47" s="115">
        <f t="shared" si="120"/>
        <v>5944.21</v>
      </c>
      <c r="F47" s="116">
        <f t="shared" si="121"/>
        <v>44459</v>
      </c>
      <c r="G47" s="117">
        <f t="shared" si="1"/>
        <v>1.159962900247602E-2</v>
      </c>
      <c r="H47" s="118">
        <f t="shared" si="26"/>
        <v>44522</v>
      </c>
      <c r="I47" s="118">
        <f t="shared" si="13"/>
        <v>44522</v>
      </c>
      <c r="J47" s="119">
        <f t="shared" si="14"/>
        <v>21</v>
      </c>
      <c r="K47" s="119">
        <f t="shared" si="124"/>
        <v>5</v>
      </c>
      <c r="L47" s="8">
        <f t="shared" si="15"/>
        <v>1.0027496899999999</v>
      </c>
      <c r="M47" s="120">
        <f t="shared" si="125"/>
        <v>1.0041334</v>
      </c>
      <c r="N47" s="120">
        <f t="shared" si="82"/>
        <v>1.0041334</v>
      </c>
      <c r="O47" s="113">
        <f t="shared" si="126"/>
        <v>1.0068944500000001</v>
      </c>
      <c r="P47" s="113">
        <f t="shared" si="4"/>
        <v>999.01396058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9.5000000000000001E-2</v>
      </c>
      <c r="U47" s="121">
        <f t="shared" si="83"/>
        <v>5</v>
      </c>
      <c r="V47" s="121">
        <v>252</v>
      </c>
      <c r="W47" s="120">
        <f t="shared" si="6"/>
        <v>1.0018023039999999</v>
      </c>
      <c r="X47" s="113">
        <f t="shared" si="7"/>
        <v>1.80052685</v>
      </c>
      <c r="Y47" s="113">
        <f t="shared" si="8"/>
        <v>0</v>
      </c>
      <c r="Z47" s="125" t="str">
        <f t="shared" si="28"/>
        <v>A+J=</v>
      </c>
      <c r="AA47" s="118">
        <f t="shared" si="29"/>
        <v>44522</v>
      </c>
      <c r="AB47" s="4"/>
      <c r="AC47" s="129">
        <f t="shared" si="30"/>
        <v>36</v>
      </c>
      <c r="AD47" s="135">
        <f t="shared" si="127"/>
        <v>45555</v>
      </c>
      <c r="AE47" s="131">
        <f t="shared" si="77"/>
        <v>785.38799595000012</v>
      </c>
      <c r="AF47" s="133">
        <f t="shared" si="128"/>
        <v>23</v>
      </c>
      <c r="AG47" s="142">
        <f t="shared" si="78"/>
        <v>6.5796028800000004</v>
      </c>
      <c r="AH47" s="141">
        <f t="shared" si="79"/>
        <v>5.6639318000000003</v>
      </c>
      <c r="AI47" s="137">
        <v>7.1599999999999997E-3</v>
      </c>
      <c r="AJ47" s="131">
        <f t="shared" si="80"/>
        <v>12.24353468</v>
      </c>
      <c r="AK47" s="129">
        <f t="shared" si="36"/>
        <v>36</v>
      </c>
      <c r="AL47" s="138" t="s">
        <v>79</v>
      </c>
      <c r="AM47" s="135">
        <f t="shared" si="81"/>
        <v>45586</v>
      </c>
      <c r="AN47" s="7"/>
      <c r="AO47" s="135">
        <f t="shared" si="123"/>
        <v>45586</v>
      </c>
      <c r="AP47" s="161">
        <f>VLOOKUP($AO47,[1]Plan1!$EW$172:$EZ$293,2)</f>
        <v>6966.5</v>
      </c>
      <c r="AQ47" s="160">
        <f t="shared" si="21"/>
        <v>45525</v>
      </c>
      <c r="AR47" s="161">
        <f>VLOOKUP($AO47,[1]Plan1!$EW$172:$EZ$293,4)</f>
        <v>6997.15</v>
      </c>
      <c r="AS47" s="160">
        <f t="shared" si="22"/>
        <v>45556</v>
      </c>
      <c r="AT47" s="162">
        <f t="shared" si="23"/>
        <v>4.39962678532968E-3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10"/>
        <v>44497</v>
      </c>
      <c r="B48" s="113">
        <f t="shared" si="0"/>
        <v>1001.72496967</v>
      </c>
      <c r="C48" s="113">
        <f t="shared" si="24"/>
        <v>992.1734702</v>
      </c>
      <c r="D48" s="114">
        <f t="shared" si="11"/>
        <v>5876.05</v>
      </c>
      <c r="E48" s="115">
        <f t="shared" si="120"/>
        <v>5944.21</v>
      </c>
      <c r="F48" s="116">
        <f t="shared" si="121"/>
        <v>44459</v>
      </c>
      <c r="G48" s="117">
        <f t="shared" si="1"/>
        <v>1.159962900247602E-2</v>
      </c>
      <c r="H48" s="118">
        <f t="shared" si="26"/>
        <v>44522</v>
      </c>
      <c r="I48" s="118">
        <f t="shared" si="13"/>
        <v>44522</v>
      </c>
      <c r="J48" s="119">
        <f t="shared" si="14"/>
        <v>21</v>
      </c>
      <c r="K48" s="119">
        <f t="shared" si="124"/>
        <v>6</v>
      </c>
      <c r="L48" s="8">
        <f t="shared" si="15"/>
        <v>1.0033005399999999</v>
      </c>
      <c r="M48" s="120">
        <f t="shared" si="125"/>
        <v>1.0041334</v>
      </c>
      <c r="N48" s="120">
        <f t="shared" si="82"/>
        <v>1.0041334</v>
      </c>
      <c r="O48" s="113">
        <f t="shared" si="126"/>
        <v>1.00744758</v>
      </c>
      <c r="P48" s="113">
        <f t="shared" si="4"/>
        <v>999.56276148999996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9.5000000000000001E-2</v>
      </c>
      <c r="U48" s="121">
        <f t="shared" si="83"/>
        <v>6</v>
      </c>
      <c r="V48" s="121">
        <v>252</v>
      </c>
      <c r="W48" s="120">
        <f t="shared" si="6"/>
        <v>1.002163154</v>
      </c>
      <c r="X48" s="113">
        <f t="shared" si="7"/>
        <v>2.1622081799999999</v>
      </c>
      <c r="Y48" s="113">
        <f t="shared" si="8"/>
        <v>0</v>
      </c>
      <c r="Z48" s="125" t="str">
        <f t="shared" si="28"/>
        <v>A+J=</v>
      </c>
      <c r="AA48" s="118">
        <f t="shared" si="29"/>
        <v>44522</v>
      </c>
      <c r="AB48" s="4"/>
      <c r="AC48" s="129">
        <f t="shared" si="30"/>
        <v>37</v>
      </c>
      <c r="AD48" s="135">
        <f t="shared" si="127"/>
        <v>45586</v>
      </c>
      <c r="AE48" s="131">
        <f t="shared" si="77"/>
        <v>779.08447190000015</v>
      </c>
      <c r="AF48" s="133">
        <f t="shared" si="128"/>
        <v>21</v>
      </c>
      <c r="AG48" s="142">
        <f t="shared" si="78"/>
        <v>5.9622996700000002</v>
      </c>
      <c r="AH48" s="141">
        <f t="shared" si="79"/>
        <v>6.30352405</v>
      </c>
      <c r="AI48" s="137">
        <v>8.0260000000000001E-3</v>
      </c>
      <c r="AJ48" s="131">
        <f t="shared" si="80"/>
        <v>12.26582372</v>
      </c>
      <c r="AK48" s="129">
        <f t="shared" si="36"/>
        <v>37</v>
      </c>
      <c r="AL48" s="138" t="s">
        <v>79</v>
      </c>
      <c r="AM48" s="135">
        <f t="shared" si="81"/>
        <v>45617</v>
      </c>
      <c r="AN48" s="7"/>
      <c r="AO48" s="135">
        <f t="shared" si="123"/>
        <v>45617</v>
      </c>
      <c r="AP48" s="161">
        <f>VLOOKUP($AO48,[1]Plan1!$EW$172:$EZ$293,2)</f>
        <v>6997.15</v>
      </c>
      <c r="AQ48" s="160">
        <f t="shared" si="21"/>
        <v>45556</v>
      </c>
      <c r="AR48" s="161">
        <f>VLOOKUP($AO48,[1]Plan1!$EW$172:$EZ$293,4)</f>
        <v>7036.33</v>
      </c>
      <c r="AS48" s="160">
        <f t="shared" si="22"/>
        <v>45586</v>
      </c>
      <c r="AT48" s="162">
        <f t="shared" si="23"/>
        <v>5.5994226220676957E-3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10"/>
        <v>44498</v>
      </c>
      <c r="B49" s="113">
        <f t="shared" si="0"/>
        <v>1002.63626745</v>
      </c>
      <c r="C49" s="113">
        <f t="shared" si="24"/>
        <v>992.1734702</v>
      </c>
      <c r="D49" s="114">
        <f t="shared" si="11"/>
        <v>5876.05</v>
      </c>
      <c r="E49" s="115">
        <f t="shared" si="120"/>
        <v>5944.21</v>
      </c>
      <c r="F49" s="116">
        <f t="shared" si="121"/>
        <v>44459</v>
      </c>
      <c r="G49" s="117">
        <f t="shared" si="1"/>
        <v>1.159962900247602E-2</v>
      </c>
      <c r="H49" s="118">
        <f t="shared" si="26"/>
        <v>44522</v>
      </c>
      <c r="I49" s="118">
        <f t="shared" si="13"/>
        <v>44522</v>
      </c>
      <c r="J49" s="119">
        <f t="shared" si="14"/>
        <v>21</v>
      </c>
      <c r="K49" s="119">
        <f t="shared" si="124"/>
        <v>7</v>
      </c>
      <c r="L49" s="8">
        <f t="shared" si="15"/>
        <v>1.0038516799999999</v>
      </c>
      <c r="M49" s="120">
        <f t="shared" si="125"/>
        <v>1.0041334</v>
      </c>
      <c r="N49" s="120">
        <f t="shared" si="82"/>
        <v>1.0041334</v>
      </c>
      <c r="O49" s="113">
        <f t="shared" si="126"/>
        <v>1.0080009999999999</v>
      </c>
      <c r="P49" s="113">
        <f t="shared" si="4"/>
        <v>1000.11185013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9.5000000000000001E-2</v>
      </c>
      <c r="U49" s="121">
        <f t="shared" si="83"/>
        <v>7</v>
      </c>
      <c r="V49" s="121">
        <v>252</v>
      </c>
      <c r="W49" s="120">
        <f t="shared" si="6"/>
        <v>1.002524135</v>
      </c>
      <c r="X49" s="113">
        <f t="shared" si="7"/>
        <v>2.52441732</v>
      </c>
      <c r="Y49" s="113">
        <f t="shared" si="8"/>
        <v>0</v>
      </c>
      <c r="Z49" s="125" t="str">
        <f t="shared" si="28"/>
        <v>A+J=</v>
      </c>
      <c r="AA49" s="118">
        <f t="shared" si="29"/>
        <v>44522</v>
      </c>
      <c r="AB49" s="4"/>
      <c r="AC49" s="129">
        <f t="shared" si="30"/>
        <v>38</v>
      </c>
      <c r="AD49" s="135">
        <f t="shared" si="127"/>
        <v>45617</v>
      </c>
      <c r="AE49" s="131">
        <f t="shared" si="77"/>
        <v>772.69364198000017</v>
      </c>
      <c r="AF49" s="133">
        <f t="shared" si="128"/>
        <v>21</v>
      </c>
      <c r="AG49" s="142">
        <f t="shared" si="78"/>
        <v>5.9144462500000001</v>
      </c>
      <c r="AH49" s="141">
        <f t="shared" si="79"/>
        <v>6.3908299199999998</v>
      </c>
      <c r="AI49" s="137">
        <v>8.2030000000000002E-3</v>
      </c>
      <c r="AJ49" s="131">
        <f t="shared" si="80"/>
        <v>12.305276169999999</v>
      </c>
      <c r="AK49" s="129">
        <f t="shared" si="36"/>
        <v>38</v>
      </c>
      <c r="AL49" s="138" t="s">
        <v>79</v>
      </c>
      <c r="AM49" s="135">
        <f t="shared" si="81"/>
        <v>45646</v>
      </c>
      <c r="AN49" s="7"/>
      <c r="AO49" s="135">
        <f t="shared" si="123"/>
        <v>45646</v>
      </c>
      <c r="AP49" s="161">
        <f>VLOOKUP($AO49,[1]Plan1!$EW$172:$EZ$293,2)</f>
        <v>7036.33</v>
      </c>
      <c r="AQ49" s="160">
        <f t="shared" si="21"/>
        <v>45585</v>
      </c>
      <c r="AR49" s="161">
        <f>VLOOKUP($AO49,[1]Plan1!$EW$172:$EZ$293,4)</f>
        <v>7063.77</v>
      </c>
      <c r="AS49" s="160">
        <f t="shared" si="22"/>
        <v>45616</v>
      </c>
      <c r="AT49" s="162">
        <f t="shared" si="23"/>
        <v>3.8997602443320289E-3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10"/>
        <v>44499</v>
      </c>
      <c r="B50" s="113">
        <f t="shared" si="0"/>
        <v>1003.54838924</v>
      </c>
      <c r="C50" s="113">
        <f t="shared" si="24"/>
        <v>992.1734702</v>
      </c>
      <c r="D50" s="114">
        <f t="shared" si="11"/>
        <v>5876.05</v>
      </c>
      <c r="E50" s="115">
        <f t="shared" si="120"/>
        <v>5944.21</v>
      </c>
      <c r="F50" s="116">
        <f t="shared" si="121"/>
        <v>44459</v>
      </c>
      <c r="G50" s="117">
        <f t="shared" si="1"/>
        <v>1.159962900247602E-2</v>
      </c>
      <c r="H50" s="118">
        <f t="shared" si="26"/>
        <v>44522</v>
      </c>
      <c r="I50" s="118">
        <f t="shared" si="13"/>
        <v>44522</v>
      </c>
      <c r="J50" s="119">
        <f t="shared" si="14"/>
        <v>21</v>
      </c>
      <c r="K50" s="119">
        <f t="shared" si="124"/>
        <v>8</v>
      </c>
      <c r="L50" s="8">
        <f t="shared" si="15"/>
        <v>1.00440313</v>
      </c>
      <c r="M50" s="120">
        <f t="shared" si="125"/>
        <v>1.0041334</v>
      </c>
      <c r="N50" s="120">
        <f t="shared" si="82"/>
        <v>1.0041334</v>
      </c>
      <c r="O50" s="113">
        <f t="shared" si="126"/>
        <v>1.00855472</v>
      </c>
      <c r="P50" s="113">
        <f t="shared" si="4"/>
        <v>1000.66123642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9.5000000000000001E-2</v>
      </c>
      <c r="U50" s="121">
        <f t="shared" si="83"/>
        <v>8</v>
      </c>
      <c r="V50" s="121">
        <v>252</v>
      </c>
      <c r="W50" s="120">
        <f t="shared" si="6"/>
        <v>1.0028852450000001</v>
      </c>
      <c r="X50" s="113">
        <f t="shared" si="7"/>
        <v>2.8871528199999998</v>
      </c>
      <c r="Y50" s="113">
        <f t="shared" si="8"/>
        <v>0</v>
      </c>
      <c r="Z50" s="125" t="str">
        <f t="shared" si="28"/>
        <v>A+J=</v>
      </c>
      <c r="AA50" s="118">
        <f t="shared" si="29"/>
        <v>44522</v>
      </c>
      <c r="AB50" s="4"/>
      <c r="AC50" s="129">
        <f t="shared" si="30"/>
        <v>39</v>
      </c>
      <c r="AD50" s="135">
        <f t="shared" si="127"/>
        <v>45646</v>
      </c>
      <c r="AE50" s="131">
        <f t="shared" si="77"/>
        <v>766.50204783000015</v>
      </c>
      <c r="AF50" s="133">
        <f t="shared" si="128"/>
        <v>21</v>
      </c>
      <c r="AG50" s="142">
        <f t="shared" si="78"/>
        <v>5.8659300500000002</v>
      </c>
      <c r="AH50" s="141">
        <f t="shared" si="79"/>
        <v>6.1915941500000002</v>
      </c>
      <c r="AI50" s="137">
        <v>8.0129999999999993E-3</v>
      </c>
      <c r="AJ50" s="131">
        <f t="shared" si="80"/>
        <v>12.0575242</v>
      </c>
      <c r="AK50" s="129">
        <f t="shared" si="36"/>
        <v>39</v>
      </c>
      <c r="AL50" s="138" t="s">
        <v>79</v>
      </c>
      <c r="AM50" s="135">
        <f t="shared" si="81"/>
        <v>45677</v>
      </c>
      <c r="AN50" s="7"/>
      <c r="AO50" s="135">
        <f t="shared" si="123"/>
        <v>45677</v>
      </c>
      <c r="AP50" s="161">
        <f>VLOOKUP($AO50,[1]Plan1!$EW$172:$EZ$293,2)</f>
        <v>7063.77</v>
      </c>
      <c r="AQ50" s="160">
        <f t="shared" si="21"/>
        <v>45616</v>
      </c>
      <c r="AR50" s="161">
        <f>VLOOKUP($AO50,[1]Plan1!$EW$172:$EZ$293,4)</f>
        <v>7100.5</v>
      </c>
      <c r="AS50" s="160">
        <f t="shared" si="22"/>
        <v>45646</v>
      </c>
      <c r="AT50" s="162">
        <f t="shared" si="23"/>
        <v>5.1997729257888814E-3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10"/>
        <v>44500</v>
      </c>
      <c r="B51" s="113">
        <f t="shared" si="0"/>
        <v>1003.54838924</v>
      </c>
      <c r="C51" s="113">
        <f t="shared" si="24"/>
        <v>992.1734702</v>
      </c>
      <c r="D51" s="114">
        <f t="shared" si="11"/>
        <v>5876.05</v>
      </c>
      <c r="E51" s="115">
        <f t="shared" si="120"/>
        <v>5944.21</v>
      </c>
      <c r="F51" s="116">
        <f t="shared" si="121"/>
        <v>44459</v>
      </c>
      <c r="G51" s="117">
        <f t="shared" si="1"/>
        <v>1.159962900247602E-2</v>
      </c>
      <c r="H51" s="118">
        <f t="shared" si="26"/>
        <v>44522</v>
      </c>
      <c r="I51" s="118">
        <f t="shared" si="13"/>
        <v>44522</v>
      </c>
      <c r="J51" s="119">
        <f t="shared" si="14"/>
        <v>21</v>
      </c>
      <c r="K51" s="119">
        <f t="shared" si="124"/>
        <v>8</v>
      </c>
      <c r="L51" s="8">
        <f t="shared" si="15"/>
        <v>1.00440313</v>
      </c>
      <c r="M51" s="120">
        <f t="shared" si="125"/>
        <v>1.0041334</v>
      </c>
      <c r="N51" s="120">
        <f t="shared" si="82"/>
        <v>1.0041334</v>
      </c>
      <c r="O51" s="113">
        <f t="shared" si="126"/>
        <v>1.00855472</v>
      </c>
      <c r="P51" s="113">
        <f t="shared" si="4"/>
        <v>1000.66123642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9.5000000000000001E-2</v>
      </c>
      <c r="U51" s="121">
        <f t="shared" si="83"/>
        <v>8</v>
      </c>
      <c r="V51" s="121">
        <v>252</v>
      </c>
      <c r="W51" s="120">
        <f t="shared" si="6"/>
        <v>1.0028852450000001</v>
      </c>
      <c r="X51" s="113">
        <f t="shared" si="7"/>
        <v>2.8871528199999998</v>
      </c>
      <c r="Y51" s="113">
        <f t="shared" si="8"/>
        <v>0</v>
      </c>
      <c r="Z51" s="125" t="str">
        <f t="shared" si="28"/>
        <v>A+J=</v>
      </c>
      <c r="AA51" s="118">
        <f t="shared" si="29"/>
        <v>44522</v>
      </c>
      <c r="AB51" s="4"/>
      <c r="AC51" s="129">
        <f t="shared" si="30"/>
        <v>40</v>
      </c>
      <c r="AD51" s="135">
        <f t="shared" si="127"/>
        <v>45677</v>
      </c>
      <c r="AE51" s="131">
        <f t="shared" si="77"/>
        <v>759.38430982000011</v>
      </c>
      <c r="AF51" s="133">
        <f t="shared" si="128"/>
        <v>19</v>
      </c>
      <c r="AG51" s="142">
        <f t="shared" si="78"/>
        <v>5.2628452100000001</v>
      </c>
      <c r="AH51" s="141">
        <f t="shared" si="79"/>
        <v>7.1177380100000001</v>
      </c>
      <c r="AI51" s="137">
        <v>9.2860000000000009E-3</v>
      </c>
      <c r="AJ51" s="131">
        <f t="shared" si="80"/>
        <v>12.38058322</v>
      </c>
      <c r="AK51" s="129">
        <f t="shared" si="36"/>
        <v>40</v>
      </c>
      <c r="AL51" s="138" t="s">
        <v>79</v>
      </c>
      <c r="AM51" s="135">
        <f t="shared" si="81"/>
        <v>45708</v>
      </c>
      <c r="AN51" s="7"/>
      <c r="AO51" s="135">
        <f t="shared" si="123"/>
        <v>45708</v>
      </c>
      <c r="AP51" s="161">
        <f>VLOOKUP($AO51,[1]Plan1!$EW$172:$EZ$293,2)</f>
        <v>7100.5</v>
      </c>
      <c r="AQ51" s="160">
        <f t="shared" si="21"/>
        <v>45646</v>
      </c>
      <c r="AR51" s="161">
        <f>VLOOKUP($AO51,[1]Plan1!$EW$172:$EZ$293,4)</f>
        <v>7111.86</v>
      </c>
      <c r="AS51" s="160">
        <f t="shared" si="22"/>
        <v>45677</v>
      </c>
      <c r="AT51" s="162">
        <f t="shared" si="23"/>
        <v>1.5998873318778806E-3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10"/>
        <v>44501</v>
      </c>
      <c r="B52" s="113">
        <f t="shared" si="0"/>
        <v>1003.54838924</v>
      </c>
      <c r="C52" s="113">
        <f t="shared" si="24"/>
        <v>992.1734702</v>
      </c>
      <c r="D52" s="114">
        <f t="shared" si="11"/>
        <v>5876.05</v>
      </c>
      <c r="E52" s="115">
        <f t="shared" si="120"/>
        <v>5944.21</v>
      </c>
      <c r="F52" s="116">
        <f t="shared" si="121"/>
        <v>44459</v>
      </c>
      <c r="G52" s="117">
        <f t="shared" si="1"/>
        <v>1.159962900247602E-2</v>
      </c>
      <c r="H52" s="118">
        <f t="shared" si="26"/>
        <v>44522</v>
      </c>
      <c r="I52" s="118">
        <f t="shared" si="13"/>
        <v>44522</v>
      </c>
      <c r="J52" s="119">
        <f t="shared" si="14"/>
        <v>21</v>
      </c>
      <c r="K52" s="119">
        <f t="shared" si="124"/>
        <v>8</v>
      </c>
      <c r="L52" s="8">
        <f t="shared" si="15"/>
        <v>1.00440313</v>
      </c>
      <c r="M52" s="120">
        <f t="shared" si="125"/>
        <v>1.0041334</v>
      </c>
      <c r="N52" s="120">
        <f t="shared" si="82"/>
        <v>1.0041334</v>
      </c>
      <c r="O52" s="113">
        <f t="shared" si="126"/>
        <v>1.00855472</v>
      </c>
      <c r="P52" s="113">
        <f t="shared" si="4"/>
        <v>1000.66123642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9.5000000000000001E-2</v>
      </c>
      <c r="U52" s="121">
        <f t="shared" si="83"/>
        <v>8</v>
      </c>
      <c r="V52" s="121">
        <v>252</v>
      </c>
      <c r="W52" s="120">
        <f t="shared" si="6"/>
        <v>1.0028852450000001</v>
      </c>
      <c r="X52" s="113">
        <f t="shared" si="7"/>
        <v>2.8871528199999998</v>
      </c>
      <c r="Y52" s="113">
        <f t="shared" si="8"/>
        <v>0</v>
      </c>
      <c r="Z52" s="125" t="str">
        <f t="shared" si="28"/>
        <v>A+J=</v>
      </c>
      <c r="AA52" s="118">
        <f t="shared" si="29"/>
        <v>44522</v>
      </c>
      <c r="AB52" s="4"/>
      <c r="AC52" s="129">
        <f t="shared" si="30"/>
        <v>41</v>
      </c>
      <c r="AD52" s="135">
        <f t="shared" si="127"/>
        <v>45708</v>
      </c>
      <c r="AE52" s="131">
        <f t="shared" si="77"/>
        <v>753.30164150000007</v>
      </c>
      <c r="AF52" s="133">
        <f t="shared" si="128"/>
        <v>23</v>
      </c>
      <c r="AG52" s="142">
        <f t="shared" si="78"/>
        <v>6.31620633</v>
      </c>
      <c r="AH52" s="141">
        <f t="shared" si="79"/>
        <v>6.0826683199999998</v>
      </c>
      <c r="AI52" s="137">
        <v>8.0099999999999998E-3</v>
      </c>
      <c r="AJ52" s="131">
        <f t="shared" si="80"/>
        <v>12.39887465</v>
      </c>
      <c r="AK52" s="129">
        <f t="shared" si="36"/>
        <v>41</v>
      </c>
      <c r="AL52" s="138" t="s">
        <v>79</v>
      </c>
      <c r="AM52" s="135">
        <f t="shared" si="81"/>
        <v>45736</v>
      </c>
      <c r="AN52" s="7"/>
      <c r="AO52" s="135">
        <f t="shared" si="123"/>
        <v>45736</v>
      </c>
      <c r="AP52" s="161">
        <f>VLOOKUP($AO52,[1]Plan1!$EW$172:$EZ$293,2)</f>
        <v>7111.86</v>
      </c>
      <c r="AQ52" s="160">
        <f t="shared" si="21"/>
        <v>45677</v>
      </c>
      <c r="AR52" s="161">
        <f>VLOOKUP($AO52,[1]Plan1!$EW$172:$EZ$293,4)</f>
        <v>7205.03</v>
      </c>
      <c r="AS52" s="160">
        <f t="shared" si="22"/>
        <v>45708</v>
      </c>
      <c r="AT52" s="162">
        <f t="shared" si="23"/>
        <v>1.3100651587629741E-2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10"/>
        <v>44502</v>
      </c>
      <c r="B53" s="113">
        <f t="shared" si="0"/>
        <v>1004.46136747</v>
      </c>
      <c r="C53" s="113">
        <f t="shared" si="24"/>
        <v>992.1734702</v>
      </c>
      <c r="D53" s="114">
        <f t="shared" si="11"/>
        <v>5876.05</v>
      </c>
      <c r="E53" s="115">
        <f t="shared" si="120"/>
        <v>5944.21</v>
      </c>
      <c r="F53" s="116">
        <f t="shared" si="121"/>
        <v>44459</v>
      </c>
      <c r="G53" s="117">
        <f t="shared" si="1"/>
        <v>1.159962900247602E-2</v>
      </c>
      <c r="H53" s="118">
        <f t="shared" si="26"/>
        <v>44522</v>
      </c>
      <c r="I53" s="118">
        <f t="shared" si="13"/>
        <v>44522</v>
      </c>
      <c r="J53" s="119">
        <f t="shared" si="14"/>
        <v>21</v>
      </c>
      <c r="K53" s="119">
        <f t="shared" si="124"/>
        <v>9</v>
      </c>
      <c r="L53" s="8">
        <f t="shared" si="15"/>
        <v>1.00495489</v>
      </c>
      <c r="M53" s="120">
        <f t="shared" si="125"/>
        <v>1.0041334</v>
      </c>
      <c r="N53" s="120">
        <f t="shared" si="82"/>
        <v>1.0041334</v>
      </c>
      <c r="O53" s="113">
        <f t="shared" si="126"/>
        <v>1.0091087700000001</v>
      </c>
      <c r="P53" s="113">
        <f t="shared" si="4"/>
        <v>1001.21095014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9.5000000000000001E-2</v>
      </c>
      <c r="U53" s="121">
        <f t="shared" si="83"/>
        <v>9</v>
      </c>
      <c r="V53" s="121">
        <v>252</v>
      </c>
      <c r="W53" s="120">
        <f t="shared" si="6"/>
        <v>1.0032464860000001</v>
      </c>
      <c r="X53" s="113">
        <f t="shared" si="7"/>
        <v>3.2504173299999999</v>
      </c>
      <c r="Y53" s="113">
        <f t="shared" si="8"/>
        <v>0</v>
      </c>
      <c r="Z53" s="125" t="str">
        <f t="shared" si="28"/>
        <v>A+J=</v>
      </c>
      <c r="AA53" s="118">
        <f t="shared" si="29"/>
        <v>44522</v>
      </c>
      <c r="AB53" s="4"/>
      <c r="AC53" s="129">
        <f t="shared" si="30"/>
        <v>42</v>
      </c>
      <c r="AD53" s="135">
        <f t="shared" si="127"/>
        <v>45736</v>
      </c>
      <c r="AE53" s="131">
        <f t="shared" si="77"/>
        <v>745.79423735000012</v>
      </c>
      <c r="AF53" s="133">
        <f t="shared" si="128"/>
        <v>18</v>
      </c>
      <c r="AG53" s="142">
        <f t="shared" si="78"/>
        <v>4.8991055100000001</v>
      </c>
      <c r="AH53" s="141">
        <f t="shared" si="79"/>
        <v>7.5074041500000002</v>
      </c>
      <c r="AI53" s="137">
        <v>9.9659999999999992E-3</v>
      </c>
      <c r="AJ53" s="131">
        <f t="shared" si="80"/>
        <v>12.406509660000001</v>
      </c>
      <c r="AK53" s="129">
        <f t="shared" si="36"/>
        <v>42</v>
      </c>
      <c r="AL53" s="138" t="s">
        <v>79</v>
      </c>
      <c r="AM53" s="135">
        <f t="shared" si="81"/>
        <v>45769</v>
      </c>
      <c r="AN53" s="7"/>
      <c r="AO53" s="135">
        <f t="shared" si="123"/>
        <v>45769</v>
      </c>
      <c r="AP53" s="161">
        <f>VLOOKUP($AO53,[1]Plan1!$EW$172:$EZ$293,2)</f>
        <v>7205.03</v>
      </c>
      <c r="AQ53" s="160">
        <f t="shared" si="21"/>
        <v>45710</v>
      </c>
      <c r="AR53" s="161">
        <f>VLOOKUP($AO53,[1]Plan1!$EW$172:$EZ$293,4)</f>
        <v>7245.38</v>
      </c>
      <c r="AS53" s="160">
        <f t="shared" si="22"/>
        <v>45738</v>
      </c>
      <c r="AT53" s="162">
        <f t="shared" si="23"/>
        <v>5.6002542668107669E-3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10"/>
        <v>44503</v>
      </c>
      <c r="B54" s="113">
        <f t="shared" si="0"/>
        <v>1004.46136747</v>
      </c>
      <c r="C54" s="113">
        <f t="shared" si="24"/>
        <v>992.1734702</v>
      </c>
      <c r="D54" s="114">
        <f t="shared" si="11"/>
        <v>5876.05</v>
      </c>
      <c r="E54" s="115">
        <f t="shared" si="120"/>
        <v>5944.21</v>
      </c>
      <c r="F54" s="116">
        <f t="shared" si="121"/>
        <v>44459</v>
      </c>
      <c r="G54" s="117">
        <f t="shared" si="1"/>
        <v>1.159962900247602E-2</v>
      </c>
      <c r="H54" s="118">
        <f t="shared" si="26"/>
        <v>44522</v>
      </c>
      <c r="I54" s="118">
        <f t="shared" si="13"/>
        <v>44522</v>
      </c>
      <c r="J54" s="119">
        <f t="shared" si="14"/>
        <v>21</v>
      </c>
      <c r="K54" s="119">
        <f t="shared" si="124"/>
        <v>9</v>
      </c>
      <c r="L54" s="8">
        <f t="shared" si="15"/>
        <v>1.00495489</v>
      </c>
      <c r="M54" s="120">
        <f t="shared" si="125"/>
        <v>1.0041334</v>
      </c>
      <c r="N54" s="120">
        <f t="shared" si="82"/>
        <v>1.0041334</v>
      </c>
      <c r="O54" s="113">
        <f t="shared" si="126"/>
        <v>1.0091087700000001</v>
      </c>
      <c r="P54" s="113">
        <f t="shared" si="4"/>
        <v>1001.21095014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9.5000000000000001E-2</v>
      </c>
      <c r="U54" s="121">
        <f t="shared" si="83"/>
        <v>9</v>
      </c>
      <c r="V54" s="121">
        <v>252</v>
      </c>
      <c r="W54" s="120">
        <f t="shared" si="6"/>
        <v>1.0032464860000001</v>
      </c>
      <c r="X54" s="113">
        <f t="shared" si="7"/>
        <v>3.2504173299999999</v>
      </c>
      <c r="Y54" s="113">
        <f t="shared" si="8"/>
        <v>0</v>
      </c>
      <c r="Z54" s="125" t="str">
        <f t="shared" si="28"/>
        <v>A+J=</v>
      </c>
      <c r="AA54" s="118">
        <f t="shared" si="29"/>
        <v>44522</v>
      </c>
      <c r="AB54" s="4"/>
      <c r="AC54" s="129">
        <f t="shared" si="30"/>
        <v>43</v>
      </c>
      <c r="AD54" s="135">
        <f t="shared" si="127"/>
        <v>45769</v>
      </c>
      <c r="AE54" s="131">
        <f t="shared" si="77"/>
        <v>739.02839203000008</v>
      </c>
      <c r="AF54" s="133">
        <f t="shared" si="128"/>
        <v>21</v>
      </c>
      <c r="AG54" s="142">
        <f t="shared" si="78"/>
        <v>5.6617223000000001</v>
      </c>
      <c r="AH54" s="141">
        <f t="shared" si="79"/>
        <v>6.7658453200000004</v>
      </c>
      <c r="AI54" s="137">
        <v>9.0720000000000002E-3</v>
      </c>
      <c r="AJ54" s="131">
        <f t="shared" si="80"/>
        <v>12.427567620000001</v>
      </c>
      <c r="AK54" s="129">
        <f t="shared" si="36"/>
        <v>43</v>
      </c>
      <c r="AL54" s="138" t="s">
        <v>79</v>
      </c>
      <c r="AM54" s="135">
        <f t="shared" si="81"/>
        <v>45797</v>
      </c>
      <c r="AN54" s="7"/>
      <c r="AO54" s="135">
        <f t="shared" si="123"/>
        <v>45797</v>
      </c>
      <c r="AP54" s="161">
        <f>VLOOKUP($AO54,[1]Plan1!$EW$172:$EZ$293,2)</f>
        <v>7245.38</v>
      </c>
      <c r="AQ54" s="160">
        <f t="shared" si="21"/>
        <v>45736</v>
      </c>
      <c r="AR54" s="161">
        <f>VLOOKUP($AO54,[1]Plan1!$EW$172:$EZ$293,4)</f>
        <v>7276.54</v>
      </c>
      <c r="AS54" s="160">
        <f t="shared" si="22"/>
        <v>45767</v>
      </c>
      <c r="AT54" s="162">
        <f t="shared" si="23"/>
        <v>4.3006716003852752E-3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10"/>
        <v>44504</v>
      </c>
      <c r="B55" s="113">
        <f t="shared" si="0"/>
        <v>1005.37516083</v>
      </c>
      <c r="C55" s="113">
        <f t="shared" si="24"/>
        <v>992.1734702</v>
      </c>
      <c r="D55" s="114">
        <f t="shared" si="11"/>
        <v>5876.05</v>
      </c>
      <c r="E55" s="115">
        <f t="shared" si="120"/>
        <v>5944.21</v>
      </c>
      <c r="F55" s="116">
        <f t="shared" si="121"/>
        <v>44459</v>
      </c>
      <c r="G55" s="117">
        <f t="shared" si="1"/>
        <v>1.159962900247602E-2</v>
      </c>
      <c r="H55" s="118">
        <f t="shared" si="26"/>
        <v>44522</v>
      </c>
      <c r="I55" s="118">
        <f t="shared" si="13"/>
        <v>44522</v>
      </c>
      <c r="J55" s="119">
        <f t="shared" si="14"/>
        <v>21</v>
      </c>
      <c r="K55" s="119">
        <f t="shared" si="124"/>
        <v>10</v>
      </c>
      <c r="L55" s="8">
        <f t="shared" si="15"/>
        <v>1.00550695</v>
      </c>
      <c r="M55" s="120">
        <f t="shared" si="125"/>
        <v>1.0041334</v>
      </c>
      <c r="N55" s="120">
        <f t="shared" si="82"/>
        <v>1.0041334</v>
      </c>
      <c r="O55" s="113">
        <f t="shared" si="126"/>
        <v>1.00966311</v>
      </c>
      <c r="P55" s="113">
        <f t="shared" si="4"/>
        <v>1001.76095158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9.5000000000000001E-2</v>
      </c>
      <c r="U55" s="121">
        <f t="shared" si="83"/>
        <v>10</v>
      </c>
      <c r="V55" s="121">
        <v>252</v>
      </c>
      <c r="W55" s="120">
        <f t="shared" si="6"/>
        <v>1.0036078559999999</v>
      </c>
      <c r="X55" s="113">
        <f t="shared" si="7"/>
        <v>3.61420925</v>
      </c>
      <c r="Y55" s="113">
        <f t="shared" si="8"/>
        <v>0</v>
      </c>
      <c r="Z55" s="125" t="str">
        <f t="shared" si="28"/>
        <v>A+J=</v>
      </c>
      <c r="AA55" s="118">
        <f t="shared" si="29"/>
        <v>44522</v>
      </c>
      <c r="AB55" s="4"/>
      <c r="AC55" s="129">
        <f t="shared" si="30"/>
        <v>44</v>
      </c>
      <c r="AD55" s="135">
        <f t="shared" si="127"/>
        <v>45797</v>
      </c>
      <c r="AE55" s="131">
        <f t="shared" si="77"/>
        <v>731.6514106300001</v>
      </c>
      <c r="AF55" s="133">
        <f t="shared" si="128"/>
        <v>19</v>
      </c>
      <c r="AG55" s="142">
        <f t="shared" si="78"/>
        <v>5.0742095799999998</v>
      </c>
      <c r="AH55" s="141">
        <f t="shared" si="79"/>
        <v>7.3769814</v>
      </c>
      <c r="AI55" s="137">
        <v>9.9819999999999996E-3</v>
      </c>
      <c r="AJ55" s="131">
        <f t="shared" si="80"/>
        <v>12.45119098</v>
      </c>
      <c r="AK55" s="129">
        <f t="shared" si="36"/>
        <v>44</v>
      </c>
      <c r="AL55" s="138" t="s">
        <v>79</v>
      </c>
      <c r="AM55" s="135">
        <f t="shared" si="81"/>
        <v>45828</v>
      </c>
      <c r="AN55" s="7"/>
      <c r="AO55" s="135">
        <f t="shared" si="123"/>
        <v>45828</v>
      </c>
      <c r="AP55" s="161">
        <f>VLOOKUP($AO55,[1]Plan1!$EW$172:$EZ$293,2)</f>
        <v>7276.54</v>
      </c>
      <c r="AQ55" s="160">
        <f t="shared" si="21"/>
        <v>45767</v>
      </c>
      <c r="AR55" s="161">
        <f>VLOOKUP($AO55,[1]Plan1!$EW$172:$EZ$293,4)</f>
        <v>7276.54</v>
      </c>
      <c r="AS55" s="160">
        <f t="shared" si="22"/>
        <v>45797</v>
      </c>
      <c r="AT55" s="16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10"/>
        <v>44505</v>
      </c>
      <c r="B56" s="113">
        <f t="shared" si="0"/>
        <v>1006.28978184</v>
      </c>
      <c r="C56" s="113">
        <f t="shared" si="24"/>
        <v>992.1734702</v>
      </c>
      <c r="D56" s="114">
        <f t="shared" si="11"/>
        <v>5876.05</v>
      </c>
      <c r="E56" s="115">
        <f t="shared" si="120"/>
        <v>5944.21</v>
      </c>
      <c r="F56" s="116">
        <f t="shared" si="121"/>
        <v>44459</v>
      </c>
      <c r="G56" s="117">
        <f t="shared" si="1"/>
        <v>1.159962900247602E-2</v>
      </c>
      <c r="H56" s="118">
        <f t="shared" si="26"/>
        <v>44522</v>
      </c>
      <c r="I56" s="118">
        <f t="shared" si="13"/>
        <v>44522</v>
      </c>
      <c r="J56" s="119">
        <f t="shared" si="14"/>
        <v>21</v>
      </c>
      <c r="K56" s="119">
        <f t="shared" si="124"/>
        <v>11</v>
      </c>
      <c r="L56" s="8">
        <f t="shared" si="15"/>
        <v>1.0060593099999999</v>
      </c>
      <c r="M56" s="120">
        <f t="shared" si="125"/>
        <v>1.0041334</v>
      </c>
      <c r="N56" s="120">
        <f t="shared" si="82"/>
        <v>1.0041334</v>
      </c>
      <c r="O56" s="113">
        <f t="shared" si="126"/>
        <v>1.01021775</v>
      </c>
      <c r="P56" s="113">
        <f t="shared" si="4"/>
        <v>1002.31125067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9.5000000000000001E-2</v>
      </c>
      <c r="U56" s="121">
        <f t="shared" si="83"/>
        <v>11</v>
      </c>
      <c r="V56" s="121">
        <v>252</v>
      </c>
      <c r="W56" s="120">
        <f t="shared" si="6"/>
        <v>1.0039693569999999</v>
      </c>
      <c r="X56" s="113">
        <f t="shared" si="7"/>
        <v>3.9785311700000001</v>
      </c>
      <c r="Y56" s="113">
        <f t="shared" si="8"/>
        <v>0</v>
      </c>
      <c r="Z56" s="125" t="str">
        <f t="shared" si="28"/>
        <v>A+J=</v>
      </c>
      <c r="AA56" s="118">
        <f t="shared" si="29"/>
        <v>44522</v>
      </c>
      <c r="AB56" s="4"/>
      <c r="AC56" s="129">
        <f t="shared" si="30"/>
        <v>45</v>
      </c>
      <c r="AD56" s="135">
        <f t="shared" si="127"/>
        <v>45828</v>
      </c>
      <c r="AE56" s="131">
        <f t="shared" si="77"/>
        <v>724.97948142000007</v>
      </c>
      <c r="AF56" s="133">
        <f t="shared" si="128"/>
        <v>22</v>
      </c>
      <c r="AG56" s="142">
        <f t="shared" si="78"/>
        <v>5.8198991900000001</v>
      </c>
      <c r="AH56" s="141">
        <f t="shared" si="79"/>
        <v>6.6719292100000001</v>
      </c>
      <c r="AI56" s="137">
        <v>9.1190000000000004E-3</v>
      </c>
      <c r="AJ56" s="131">
        <f t="shared" si="80"/>
        <v>12.491828399999999</v>
      </c>
      <c r="AK56" s="129">
        <f t="shared" si="36"/>
        <v>45</v>
      </c>
      <c r="AL56" s="138" t="s">
        <v>79</v>
      </c>
      <c r="AM56" s="135">
        <f t="shared" si="81"/>
        <v>45859</v>
      </c>
      <c r="AN56" s="7"/>
      <c r="AO56" s="135">
        <f t="shared" si="123"/>
        <v>45859</v>
      </c>
      <c r="AP56" s="161">
        <f>VLOOKUP($AO56,[1]Plan1!$EW$172:$EZ$293,2)</f>
        <v>7276.54</v>
      </c>
      <c r="AQ56" s="160">
        <f t="shared" si="21"/>
        <v>45798</v>
      </c>
      <c r="AR56" s="161">
        <f>VLOOKUP($AO56,[1]Plan1!$EW$172:$EZ$293,4)</f>
        <v>7276.54</v>
      </c>
      <c r="AS56" s="160">
        <f t="shared" si="22"/>
        <v>45829</v>
      </c>
      <c r="AT56" s="16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10"/>
        <v>44506</v>
      </c>
      <c r="B57" s="113">
        <f t="shared" si="0"/>
        <v>1007.2052300400001</v>
      </c>
      <c r="C57" s="113">
        <f t="shared" si="24"/>
        <v>992.1734702</v>
      </c>
      <c r="D57" s="114">
        <f t="shared" si="11"/>
        <v>5876.05</v>
      </c>
      <c r="E57" s="115">
        <f t="shared" si="120"/>
        <v>5944.21</v>
      </c>
      <c r="F57" s="116">
        <f t="shared" si="121"/>
        <v>44459</v>
      </c>
      <c r="G57" s="117">
        <f t="shared" si="1"/>
        <v>1.159962900247602E-2</v>
      </c>
      <c r="H57" s="118">
        <f t="shared" si="26"/>
        <v>44522</v>
      </c>
      <c r="I57" s="118">
        <f t="shared" si="13"/>
        <v>44522</v>
      </c>
      <c r="J57" s="119">
        <f t="shared" si="14"/>
        <v>21</v>
      </c>
      <c r="K57" s="119">
        <f t="shared" si="124"/>
        <v>12</v>
      </c>
      <c r="L57" s="8">
        <f t="shared" si="15"/>
        <v>1.00661197</v>
      </c>
      <c r="M57" s="120">
        <f t="shared" si="125"/>
        <v>1.0041334</v>
      </c>
      <c r="N57" s="120">
        <f t="shared" si="82"/>
        <v>1.0041334</v>
      </c>
      <c r="O57" s="113">
        <f t="shared" si="126"/>
        <v>1.01077269</v>
      </c>
      <c r="P57" s="113">
        <f t="shared" si="4"/>
        <v>1002.86184742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9.5000000000000001E-2</v>
      </c>
      <c r="U57" s="121">
        <f t="shared" si="83"/>
        <v>12</v>
      </c>
      <c r="V57" s="121">
        <v>252</v>
      </c>
      <c r="W57" s="120">
        <f t="shared" si="6"/>
        <v>1.004330988</v>
      </c>
      <c r="X57" s="113">
        <f t="shared" si="7"/>
        <v>4.3433826199999999</v>
      </c>
      <c r="Y57" s="113">
        <f t="shared" si="8"/>
        <v>0</v>
      </c>
      <c r="Z57" s="125" t="str">
        <f t="shared" si="28"/>
        <v>A+J=</v>
      </c>
      <c r="AA57" s="118">
        <f t="shared" si="29"/>
        <v>44522</v>
      </c>
      <c r="AB57" s="4"/>
      <c r="AC57" s="129">
        <f t="shared" si="30"/>
        <v>46</v>
      </c>
      <c r="AD57" s="135">
        <f t="shared" si="127"/>
        <v>45859</v>
      </c>
      <c r="AE57" s="131">
        <f t="shared" si="77"/>
        <v>717.95370527000011</v>
      </c>
      <c r="AF57" s="133">
        <f t="shared" si="128"/>
        <v>21</v>
      </c>
      <c r="AG57" s="142">
        <f t="shared" si="78"/>
        <v>5.5037063799999997</v>
      </c>
      <c r="AH57" s="141">
        <f t="shared" si="79"/>
        <v>7.0257761500000004</v>
      </c>
      <c r="AI57" s="137">
        <v>9.691E-3</v>
      </c>
      <c r="AJ57" s="131">
        <f t="shared" si="80"/>
        <v>12.529482529999999</v>
      </c>
      <c r="AK57" s="129">
        <f t="shared" si="36"/>
        <v>46</v>
      </c>
      <c r="AL57" s="138" t="s">
        <v>79</v>
      </c>
      <c r="AM57" s="135">
        <f t="shared" si="81"/>
        <v>45889</v>
      </c>
      <c r="AN57" s="7"/>
      <c r="AO57" s="135">
        <f t="shared" si="123"/>
        <v>45889</v>
      </c>
      <c r="AP57" s="161">
        <f>VLOOKUP($AO57,[1]Plan1!$EW$172:$EZ$293,2)</f>
        <v>7276.54</v>
      </c>
      <c r="AQ57" s="160">
        <f t="shared" si="21"/>
        <v>45828</v>
      </c>
      <c r="AR57" s="161">
        <f>VLOOKUP($AO57,[1]Plan1!$EW$172:$EZ$293,4)</f>
        <v>7276.54</v>
      </c>
      <c r="AS57" s="160">
        <f t="shared" si="22"/>
        <v>45858</v>
      </c>
      <c r="AT57" s="16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10"/>
        <v>44507</v>
      </c>
      <c r="B58" s="113">
        <f t="shared" si="0"/>
        <v>1007.2052300400001</v>
      </c>
      <c r="C58" s="113">
        <f t="shared" si="24"/>
        <v>992.1734702</v>
      </c>
      <c r="D58" s="114">
        <f t="shared" si="11"/>
        <v>5876.05</v>
      </c>
      <c r="E58" s="115">
        <f t="shared" si="120"/>
        <v>5944.21</v>
      </c>
      <c r="F58" s="116">
        <f t="shared" si="121"/>
        <v>44459</v>
      </c>
      <c r="G58" s="117">
        <f t="shared" si="1"/>
        <v>1.159962900247602E-2</v>
      </c>
      <c r="H58" s="118">
        <f t="shared" si="26"/>
        <v>44522</v>
      </c>
      <c r="I58" s="118">
        <f t="shared" si="13"/>
        <v>44522</v>
      </c>
      <c r="J58" s="119">
        <f t="shared" si="14"/>
        <v>21</v>
      </c>
      <c r="K58" s="119">
        <f t="shared" si="124"/>
        <v>12</v>
      </c>
      <c r="L58" s="8">
        <f t="shared" si="15"/>
        <v>1.00661197</v>
      </c>
      <c r="M58" s="120">
        <f t="shared" si="125"/>
        <v>1.0041334</v>
      </c>
      <c r="N58" s="120">
        <f t="shared" si="82"/>
        <v>1.0041334</v>
      </c>
      <c r="O58" s="113">
        <f t="shared" si="126"/>
        <v>1.01077269</v>
      </c>
      <c r="P58" s="113">
        <f t="shared" si="4"/>
        <v>1002.86184742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9.5000000000000001E-2</v>
      </c>
      <c r="U58" s="121">
        <f t="shared" si="83"/>
        <v>12</v>
      </c>
      <c r="V58" s="121">
        <v>252</v>
      </c>
      <c r="W58" s="120">
        <f t="shared" si="6"/>
        <v>1.004330988</v>
      </c>
      <c r="X58" s="113">
        <f t="shared" si="7"/>
        <v>4.3433826199999999</v>
      </c>
      <c r="Y58" s="113">
        <f t="shared" si="8"/>
        <v>0</v>
      </c>
      <c r="Z58" s="125" t="str">
        <f t="shared" si="28"/>
        <v>A+J=</v>
      </c>
      <c r="AA58" s="118">
        <f t="shared" si="29"/>
        <v>44522</v>
      </c>
      <c r="AB58" s="4"/>
      <c r="AC58" s="129">
        <f t="shared" si="30"/>
        <v>47</v>
      </c>
      <c r="AD58" s="135">
        <f t="shared" si="127"/>
        <v>45889</v>
      </c>
      <c r="AE58" s="131">
        <f t="shared" si="77"/>
        <v>711.11160646000008</v>
      </c>
      <c r="AF58" s="133">
        <f t="shared" si="128"/>
        <v>22</v>
      </c>
      <c r="AG58" s="142">
        <f t="shared" si="78"/>
        <v>5.7109411999999997</v>
      </c>
      <c r="AH58" s="141">
        <f t="shared" si="79"/>
        <v>6.8420988100000004</v>
      </c>
      <c r="AI58" s="137">
        <v>9.5300000000000003E-3</v>
      </c>
      <c r="AJ58" s="131">
        <f t="shared" si="80"/>
        <v>12.55304001</v>
      </c>
      <c r="AK58" s="129">
        <f t="shared" si="36"/>
        <v>47</v>
      </c>
      <c r="AL58" s="138" t="s">
        <v>79</v>
      </c>
      <c r="AM58" s="135">
        <f t="shared" si="81"/>
        <v>45922</v>
      </c>
      <c r="AN58" s="7"/>
      <c r="AO58" s="135">
        <f t="shared" si="123"/>
        <v>45922</v>
      </c>
      <c r="AP58" s="161">
        <f>VLOOKUP($AO58,[1]Plan1!$EW$172:$EZ$293,2)</f>
        <v>7276.54</v>
      </c>
      <c r="AQ58" s="160">
        <f t="shared" si="21"/>
        <v>45860</v>
      </c>
      <c r="AR58" s="161">
        <f>VLOOKUP($AO58,[1]Plan1!$EW$172:$EZ$293,4)</f>
        <v>7276.54</v>
      </c>
      <c r="AS58" s="160">
        <f t="shared" si="22"/>
        <v>45891</v>
      </c>
      <c r="AT58" s="16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10"/>
        <v>44508</v>
      </c>
      <c r="B59" s="113">
        <f t="shared" si="0"/>
        <v>1007.2052300400001</v>
      </c>
      <c r="C59" s="113">
        <f t="shared" si="24"/>
        <v>992.1734702</v>
      </c>
      <c r="D59" s="114">
        <f t="shared" si="11"/>
        <v>5876.05</v>
      </c>
      <c r="E59" s="115">
        <f t="shared" si="120"/>
        <v>5944.21</v>
      </c>
      <c r="F59" s="116">
        <f t="shared" si="121"/>
        <v>44459</v>
      </c>
      <c r="G59" s="117">
        <f t="shared" si="1"/>
        <v>1.159962900247602E-2</v>
      </c>
      <c r="H59" s="118">
        <f t="shared" si="26"/>
        <v>44522</v>
      </c>
      <c r="I59" s="118">
        <f t="shared" si="13"/>
        <v>44522</v>
      </c>
      <c r="J59" s="119">
        <f t="shared" si="14"/>
        <v>21</v>
      </c>
      <c r="K59" s="119">
        <f t="shared" si="124"/>
        <v>12</v>
      </c>
      <c r="L59" s="8">
        <f t="shared" si="15"/>
        <v>1.00661197</v>
      </c>
      <c r="M59" s="120">
        <f t="shared" si="125"/>
        <v>1.0041334</v>
      </c>
      <c r="N59" s="120">
        <f t="shared" si="82"/>
        <v>1.0041334</v>
      </c>
      <c r="O59" s="113">
        <f t="shared" si="126"/>
        <v>1.01077269</v>
      </c>
      <c r="P59" s="113">
        <f t="shared" si="4"/>
        <v>1002.86184742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9.5000000000000001E-2</v>
      </c>
      <c r="U59" s="121">
        <f t="shared" si="83"/>
        <v>12</v>
      </c>
      <c r="V59" s="121">
        <v>252</v>
      </c>
      <c r="W59" s="120">
        <f t="shared" si="6"/>
        <v>1.004330988</v>
      </c>
      <c r="X59" s="113">
        <f t="shared" si="7"/>
        <v>4.3433826199999999</v>
      </c>
      <c r="Y59" s="113">
        <f t="shared" si="8"/>
        <v>0</v>
      </c>
      <c r="Z59" s="125" t="str">
        <f t="shared" si="28"/>
        <v>A+J=</v>
      </c>
      <c r="AA59" s="118">
        <f t="shared" si="29"/>
        <v>44522</v>
      </c>
      <c r="AB59" s="4"/>
      <c r="AC59" s="129">
        <f t="shared" si="30"/>
        <v>48</v>
      </c>
      <c r="AD59" s="135">
        <f t="shared" si="127"/>
        <v>45922</v>
      </c>
      <c r="AE59" s="131">
        <f t="shared" si="77"/>
        <v>704.48333518000004</v>
      </c>
      <c r="AF59" s="133">
        <f t="shared" si="128"/>
        <v>23</v>
      </c>
      <c r="AG59" s="142">
        <f t="shared" si="78"/>
        <v>5.9146963799999996</v>
      </c>
      <c r="AH59" s="141">
        <f t="shared" si="79"/>
        <v>6.6282712799999999</v>
      </c>
      <c r="AI59" s="137">
        <v>9.3209999999999994E-3</v>
      </c>
      <c r="AJ59" s="131">
        <f t="shared" si="80"/>
        <v>12.542967659999999</v>
      </c>
      <c r="AK59" s="129">
        <f t="shared" si="36"/>
        <v>48</v>
      </c>
      <c r="AL59" s="138" t="s">
        <v>79</v>
      </c>
      <c r="AM59" s="135">
        <f t="shared" si="81"/>
        <v>45950</v>
      </c>
      <c r="AN59" s="7"/>
      <c r="AO59" s="135">
        <f t="shared" si="123"/>
        <v>45950</v>
      </c>
      <c r="AP59" s="161">
        <f>VLOOKUP($AO59,[1]Plan1!$EW$172:$EZ$293,2)</f>
        <v>7276.54</v>
      </c>
      <c r="AQ59" s="160">
        <f t="shared" si="21"/>
        <v>45889</v>
      </c>
      <c r="AR59" s="161">
        <f>VLOOKUP($AO59,[1]Plan1!$EW$172:$EZ$293,4)</f>
        <v>7276.54</v>
      </c>
      <c r="AS59" s="160">
        <f t="shared" si="22"/>
        <v>45920</v>
      </c>
      <c r="AT59" s="16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10"/>
        <v>44509</v>
      </c>
      <c r="B60" s="113">
        <f t="shared" si="0"/>
        <v>1008.12152589</v>
      </c>
      <c r="C60" s="113">
        <f t="shared" si="24"/>
        <v>992.1734702</v>
      </c>
      <c r="D60" s="114">
        <f t="shared" si="11"/>
        <v>5876.05</v>
      </c>
      <c r="E60" s="115">
        <f t="shared" si="120"/>
        <v>5944.21</v>
      </c>
      <c r="F60" s="116">
        <f t="shared" si="121"/>
        <v>44459</v>
      </c>
      <c r="G60" s="117">
        <f t="shared" si="1"/>
        <v>1.159962900247602E-2</v>
      </c>
      <c r="H60" s="118">
        <f t="shared" si="26"/>
        <v>44522</v>
      </c>
      <c r="I60" s="118">
        <f t="shared" si="13"/>
        <v>44522</v>
      </c>
      <c r="J60" s="119">
        <f t="shared" si="14"/>
        <v>21</v>
      </c>
      <c r="K60" s="119">
        <f t="shared" si="124"/>
        <v>13</v>
      </c>
      <c r="L60" s="8">
        <f t="shared" si="15"/>
        <v>1.00716494</v>
      </c>
      <c r="M60" s="120">
        <f t="shared" si="125"/>
        <v>1.0041334</v>
      </c>
      <c r="N60" s="120">
        <f t="shared" si="82"/>
        <v>1.0041334</v>
      </c>
      <c r="O60" s="113">
        <f t="shared" si="126"/>
        <v>1.0113279500000001</v>
      </c>
      <c r="P60" s="113">
        <f t="shared" si="4"/>
        <v>1003.41276166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9.5000000000000001E-2</v>
      </c>
      <c r="U60" s="121">
        <f t="shared" si="83"/>
        <v>13</v>
      </c>
      <c r="V60" s="121">
        <v>252</v>
      </c>
      <c r="W60" s="120">
        <f t="shared" si="6"/>
        <v>1.0046927489999999</v>
      </c>
      <c r="X60" s="113">
        <f t="shared" si="7"/>
        <v>4.7087642299999999</v>
      </c>
      <c r="Y60" s="113">
        <f t="shared" si="8"/>
        <v>0</v>
      </c>
      <c r="Z60" s="125" t="str">
        <f t="shared" si="28"/>
        <v>A+J=</v>
      </c>
      <c r="AA60" s="118">
        <f t="shared" si="29"/>
        <v>44522</v>
      </c>
      <c r="AB60" s="4"/>
      <c r="AC60" s="129">
        <f t="shared" si="30"/>
        <v>49</v>
      </c>
      <c r="AD60" s="135">
        <f t="shared" si="127"/>
        <v>45950</v>
      </c>
      <c r="AE60" s="131">
        <f t="shared" si="77"/>
        <v>697.06301222000002</v>
      </c>
      <c r="AF60" s="133">
        <f t="shared" si="128"/>
        <v>20</v>
      </c>
      <c r="AG60" s="142">
        <f t="shared" si="78"/>
        <v>5.0925191099999996</v>
      </c>
      <c r="AH60" s="141">
        <f t="shared" si="79"/>
        <v>7.42032296</v>
      </c>
      <c r="AI60" s="137">
        <v>1.0533000000000001E-2</v>
      </c>
      <c r="AJ60" s="131">
        <f t="shared" si="80"/>
        <v>12.51284207</v>
      </c>
      <c r="AK60" s="129">
        <f t="shared" si="36"/>
        <v>49</v>
      </c>
      <c r="AL60" s="138" t="s">
        <v>79</v>
      </c>
      <c r="AM60" s="135">
        <f t="shared" si="81"/>
        <v>45982</v>
      </c>
      <c r="AN60" s="7"/>
      <c r="AO60" s="135">
        <f t="shared" si="123"/>
        <v>45982</v>
      </c>
      <c r="AP60" s="161">
        <f>VLOOKUP($AO60,[1]Plan1!$EW$172:$EZ$293,2)</f>
        <v>7276.54</v>
      </c>
      <c r="AQ60" s="160">
        <f t="shared" si="21"/>
        <v>45921</v>
      </c>
      <c r="AR60" s="161">
        <f>VLOOKUP($AO60,[1]Plan1!$EW$172:$EZ$293,4)</f>
        <v>7276.54</v>
      </c>
      <c r="AS60" s="160">
        <f t="shared" si="22"/>
        <v>45951</v>
      </c>
      <c r="AT60" s="16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10"/>
        <v>44510</v>
      </c>
      <c r="B61" s="113">
        <f t="shared" si="0"/>
        <v>1009.03865101</v>
      </c>
      <c r="C61" s="113">
        <f t="shared" si="24"/>
        <v>992.1734702</v>
      </c>
      <c r="D61" s="114">
        <f t="shared" si="11"/>
        <v>5876.05</v>
      </c>
      <c r="E61" s="115">
        <f t="shared" si="120"/>
        <v>5944.21</v>
      </c>
      <c r="F61" s="116">
        <f t="shared" si="121"/>
        <v>44459</v>
      </c>
      <c r="G61" s="117">
        <f t="shared" si="1"/>
        <v>1.159962900247602E-2</v>
      </c>
      <c r="H61" s="118">
        <f t="shared" si="26"/>
        <v>44522</v>
      </c>
      <c r="I61" s="118">
        <f t="shared" si="13"/>
        <v>44522</v>
      </c>
      <c r="J61" s="119">
        <f t="shared" si="14"/>
        <v>21</v>
      </c>
      <c r="K61" s="119">
        <f t="shared" si="124"/>
        <v>14</v>
      </c>
      <c r="L61" s="8">
        <f t="shared" si="15"/>
        <v>1.0077182099999999</v>
      </c>
      <c r="M61" s="120">
        <f t="shared" si="125"/>
        <v>1.0041334</v>
      </c>
      <c r="N61" s="120">
        <f t="shared" si="82"/>
        <v>1.0041334</v>
      </c>
      <c r="O61" s="113">
        <f t="shared" si="126"/>
        <v>1.0118835100000001</v>
      </c>
      <c r="P61" s="113">
        <f t="shared" si="4"/>
        <v>1003.96397355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9.5000000000000001E-2</v>
      </c>
      <c r="U61" s="121">
        <f t="shared" si="83"/>
        <v>14</v>
      </c>
      <c r="V61" s="121">
        <v>252</v>
      </c>
      <c r="W61" s="120">
        <f t="shared" si="6"/>
        <v>1.0050546410000001</v>
      </c>
      <c r="X61" s="113">
        <f t="shared" si="7"/>
        <v>5.0746774600000002</v>
      </c>
      <c r="Y61" s="113">
        <f t="shared" si="8"/>
        <v>0</v>
      </c>
      <c r="Z61" s="125" t="str">
        <f t="shared" si="28"/>
        <v>A+J=</v>
      </c>
      <c r="AA61" s="118">
        <f t="shared" si="29"/>
        <v>44522</v>
      </c>
      <c r="AB61" s="4"/>
      <c r="AC61" s="129">
        <f t="shared" si="30"/>
        <v>50</v>
      </c>
      <c r="AD61" s="135">
        <f t="shared" si="127"/>
        <v>45982</v>
      </c>
      <c r="AE61" s="131">
        <f t="shared" si="77"/>
        <v>690.33008058999997</v>
      </c>
      <c r="AF61" s="133">
        <f t="shared" si="128"/>
        <v>23</v>
      </c>
      <c r="AG61" s="142">
        <f t="shared" si="78"/>
        <v>5.7978466900000001</v>
      </c>
      <c r="AH61" s="141">
        <f t="shared" si="79"/>
        <v>6.7329316300000004</v>
      </c>
      <c r="AI61" s="137">
        <v>9.6589999999999992E-3</v>
      </c>
      <c r="AJ61" s="131">
        <f t="shared" si="80"/>
        <v>12.53077832</v>
      </c>
      <c r="AK61" s="129">
        <f t="shared" si="36"/>
        <v>50</v>
      </c>
      <c r="AL61" s="138" t="s">
        <v>79</v>
      </c>
      <c r="AM61" s="135">
        <f t="shared" si="81"/>
        <v>46013</v>
      </c>
      <c r="AN61" s="7"/>
      <c r="AO61" s="135">
        <f t="shared" si="123"/>
        <v>46013</v>
      </c>
      <c r="AP61" s="161">
        <f>VLOOKUP($AO61,[1]Plan1!$EW$172:$EZ$293,2)</f>
        <v>7276.54</v>
      </c>
      <c r="AQ61" s="160">
        <f t="shared" si="21"/>
        <v>45952</v>
      </c>
      <c r="AR61" s="161">
        <f>VLOOKUP($AO61,[1]Plan1!$EW$172:$EZ$293,4)</f>
        <v>7276.54</v>
      </c>
      <c r="AS61" s="160">
        <f t="shared" si="22"/>
        <v>45983</v>
      </c>
      <c r="AT61" s="16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10"/>
        <v>44511</v>
      </c>
      <c r="B62" s="113">
        <f t="shared" si="0"/>
        <v>1009.9566049499999</v>
      </c>
      <c r="C62" s="113">
        <f t="shared" si="24"/>
        <v>992.1734702</v>
      </c>
      <c r="D62" s="114">
        <f t="shared" si="11"/>
        <v>5876.05</v>
      </c>
      <c r="E62" s="115">
        <f t="shared" si="120"/>
        <v>5944.21</v>
      </c>
      <c r="F62" s="116">
        <f t="shared" si="121"/>
        <v>44459</v>
      </c>
      <c r="G62" s="117">
        <f t="shared" si="1"/>
        <v>1.159962900247602E-2</v>
      </c>
      <c r="H62" s="118">
        <f t="shared" si="26"/>
        <v>44522</v>
      </c>
      <c r="I62" s="118">
        <f t="shared" si="13"/>
        <v>44522</v>
      </c>
      <c r="J62" s="119">
        <f t="shared" si="14"/>
        <v>21</v>
      </c>
      <c r="K62" s="119">
        <f t="shared" si="124"/>
        <v>15</v>
      </c>
      <c r="L62" s="8">
        <f t="shared" si="15"/>
        <v>1.0082717800000001</v>
      </c>
      <c r="M62" s="120">
        <f t="shared" si="125"/>
        <v>1.0041334</v>
      </c>
      <c r="N62" s="120">
        <f t="shared" si="82"/>
        <v>1.0041334</v>
      </c>
      <c r="O62" s="113">
        <f t="shared" si="126"/>
        <v>1.0124393700000001</v>
      </c>
      <c r="P62" s="113">
        <f t="shared" si="4"/>
        <v>1004.5154831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9.5000000000000001E-2</v>
      </c>
      <c r="U62" s="121">
        <f t="shared" si="83"/>
        <v>15</v>
      </c>
      <c r="V62" s="121">
        <v>252</v>
      </c>
      <c r="W62" s="120">
        <f t="shared" si="6"/>
        <v>1.0054166630000001</v>
      </c>
      <c r="X62" s="113">
        <f t="shared" si="7"/>
        <v>5.44112185</v>
      </c>
      <c r="Y62" s="113">
        <f t="shared" si="8"/>
        <v>0</v>
      </c>
      <c r="Z62" s="125" t="str">
        <f t="shared" si="28"/>
        <v>A+J=</v>
      </c>
      <c r="AA62" s="118">
        <f t="shared" si="29"/>
        <v>44522</v>
      </c>
      <c r="AB62" s="4"/>
      <c r="AC62" s="129">
        <f t="shared" si="30"/>
        <v>51</v>
      </c>
      <c r="AD62" s="135">
        <f t="shared" si="127"/>
        <v>46013</v>
      </c>
      <c r="AE62" s="131">
        <f t="shared" si="77"/>
        <v>683.27007486000002</v>
      </c>
      <c r="AF62" s="133">
        <f t="shared" si="128"/>
        <v>21</v>
      </c>
      <c r="AG62" s="142">
        <f t="shared" si="78"/>
        <v>5.2406642699999999</v>
      </c>
      <c r="AH62" s="141">
        <f t="shared" si="79"/>
        <v>7.0600057300000003</v>
      </c>
      <c r="AI62" s="137">
        <v>1.0227E-2</v>
      </c>
      <c r="AJ62" s="131">
        <f t="shared" si="80"/>
        <v>12.30067</v>
      </c>
      <c r="AK62" s="129">
        <f t="shared" si="36"/>
        <v>51</v>
      </c>
      <c r="AL62" s="138" t="s">
        <v>79</v>
      </c>
      <c r="AM62" s="135">
        <f t="shared" si="81"/>
        <v>46042</v>
      </c>
      <c r="AN62" s="7"/>
      <c r="AO62" s="135">
        <f t="shared" si="123"/>
        <v>46042</v>
      </c>
      <c r="AP62" s="161">
        <f>VLOOKUP($AO62,[1]Plan1!$EW$172:$EZ$293,2)</f>
        <v>7276.54</v>
      </c>
      <c r="AQ62" s="160">
        <f t="shared" si="21"/>
        <v>45981</v>
      </c>
      <c r="AR62" s="161">
        <f>VLOOKUP($AO62,[1]Plan1!$EW$172:$EZ$293,4)</f>
        <v>7276.54</v>
      </c>
      <c r="AS62" s="160">
        <f t="shared" si="22"/>
        <v>46011</v>
      </c>
      <c r="AT62" s="16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10"/>
        <v>44512</v>
      </c>
      <c r="B63" s="113">
        <f t="shared" si="0"/>
        <v>1010.87538822</v>
      </c>
      <c r="C63" s="113">
        <f t="shared" si="24"/>
        <v>992.1734702</v>
      </c>
      <c r="D63" s="114">
        <f t="shared" si="11"/>
        <v>5876.05</v>
      </c>
      <c r="E63" s="115">
        <f t="shared" si="120"/>
        <v>5944.21</v>
      </c>
      <c r="F63" s="116">
        <f t="shared" si="121"/>
        <v>44459</v>
      </c>
      <c r="G63" s="117">
        <f t="shared" si="1"/>
        <v>1.159962900247602E-2</v>
      </c>
      <c r="H63" s="118">
        <f t="shared" si="26"/>
        <v>44522</v>
      </c>
      <c r="I63" s="118">
        <f t="shared" si="13"/>
        <v>44522</v>
      </c>
      <c r="J63" s="119">
        <f t="shared" si="14"/>
        <v>21</v>
      </c>
      <c r="K63" s="119">
        <f t="shared" si="124"/>
        <v>16</v>
      </c>
      <c r="L63" s="8">
        <f t="shared" si="15"/>
        <v>1.0088256600000001</v>
      </c>
      <c r="M63" s="120">
        <f t="shared" si="125"/>
        <v>1.0041334</v>
      </c>
      <c r="N63" s="120">
        <f t="shared" si="82"/>
        <v>1.0041334</v>
      </c>
      <c r="O63" s="113">
        <f t="shared" si="126"/>
        <v>1.01299553</v>
      </c>
      <c r="P63" s="113">
        <f t="shared" si="4"/>
        <v>1005.06729029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9.5000000000000001E-2</v>
      </c>
      <c r="U63" s="121">
        <f t="shared" si="83"/>
        <v>16</v>
      </c>
      <c r="V63" s="121">
        <v>252</v>
      </c>
      <c r="W63" s="120">
        <f t="shared" si="6"/>
        <v>1.005778815</v>
      </c>
      <c r="X63" s="113">
        <f t="shared" si="7"/>
        <v>5.8080979299999997</v>
      </c>
      <c r="Y63" s="113">
        <f t="shared" si="8"/>
        <v>0</v>
      </c>
      <c r="Z63" s="125" t="str">
        <f t="shared" si="28"/>
        <v>A+J=</v>
      </c>
      <c r="AA63" s="118">
        <f t="shared" si="29"/>
        <v>44522</v>
      </c>
      <c r="AB63" s="4"/>
      <c r="AC63" s="129">
        <f t="shared" si="30"/>
        <v>52</v>
      </c>
      <c r="AD63" s="135">
        <f t="shared" si="127"/>
        <v>46042</v>
      </c>
      <c r="AE63" s="131">
        <f t="shared" si="77"/>
        <v>675.39538725</v>
      </c>
      <c r="AF63" s="133">
        <f t="shared" si="128"/>
        <v>19</v>
      </c>
      <c r="AG63" s="142">
        <f t="shared" si="78"/>
        <v>4.6913699099999997</v>
      </c>
      <c r="AH63" s="141">
        <f t="shared" si="79"/>
        <v>7.8746876099999996</v>
      </c>
      <c r="AI63" s="137">
        <v>1.1525000000000001E-2</v>
      </c>
      <c r="AJ63" s="131">
        <f t="shared" si="80"/>
        <v>12.566057519999999</v>
      </c>
      <c r="AK63" s="129">
        <f t="shared" si="36"/>
        <v>52</v>
      </c>
      <c r="AL63" s="138" t="s">
        <v>79</v>
      </c>
      <c r="AM63" s="135">
        <f t="shared" si="81"/>
        <v>46073</v>
      </c>
      <c r="AN63" s="7"/>
      <c r="AO63" s="135">
        <f t="shared" si="123"/>
        <v>46073</v>
      </c>
      <c r="AP63" s="161">
        <f>VLOOKUP($AO63,[1]Plan1!$EW$172:$EZ$293,2)</f>
        <v>7276.54</v>
      </c>
      <c r="AQ63" s="160">
        <f t="shared" si="21"/>
        <v>46011</v>
      </c>
      <c r="AR63" s="161">
        <f>VLOOKUP($AO63,[1]Plan1!$EW$172:$EZ$293,4)</f>
        <v>7276.54</v>
      </c>
      <c r="AS63" s="160">
        <f t="shared" si="22"/>
        <v>46042</v>
      </c>
      <c r="AT63" s="16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10"/>
        <v>44513</v>
      </c>
      <c r="B64" s="113">
        <f t="shared" si="0"/>
        <v>1011.79502235</v>
      </c>
      <c r="C64" s="113">
        <f t="shared" si="24"/>
        <v>992.1734702</v>
      </c>
      <c r="D64" s="114">
        <f t="shared" si="11"/>
        <v>5876.05</v>
      </c>
      <c r="E64" s="115">
        <f t="shared" si="120"/>
        <v>5944.21</v>
      </c>
      <c r="F64" s="116">
        <f t="shared" si="121"/>
        <v>44459</v>
      </c>
      <c r="G64" s="117">
        <f t="shared" si="1"/>
        <v>1.159962900247602E-2</v>
      </c>
      <c r="H64" s="118">
        <f t="shared" si="26"/>
        <v>44522</v>
      </c>
      <c r="I64" s="118">
        <f t="shared" si="13"/>
        <v>44522</v>
      </c>
      <c r="J64" s="119">
        <f t="shared" si="14"/>
        <v>21</v>
      </c>
      <c r="K64" s="119">
        <f t="shared" si="124"/>
        <v>17</v>
      </c>
      <c r="L64" s="8">
        <f t="shared" si="15"/>
        <v>1.00937984</v>
      </c>
      <c r="M64" s="120">
        <f t="shared" si="125"/>
        <v>1.0041334</v>
      </c>
      <c r="N64" s="120">
        <f t="shared" si="82"/>
        <v>1.0041334</v>
      </c>
      <c r="O64" s="113">
        <f t="shared" si="126"/>
        <v>1.0135520099999999</v>
      </c>
      <c r="P64" s="113">
        <f t="shared" si="4"/>
        <v>1005.61941498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9.5000000000000001E-2</v>
      </c>
      <c r="U64" s="121">
        <f t="shared" si="83"/>
        <v>17</v>
      </c>
      <c r="V64" s="121">
        <v>252</v>
      </c>
      <c r="W64" s="120">
        <f t="shared" si="6"/>
        <v>1.0061410980000001</v>
      </c>
      <c r="X64" s="113">
        <f t="shared" si="7"/>
        <v>6.1756073699999998</v>
      </c>
      <c r="Y64" s="113">
        <f t="shared" si="8"/>
        <v>0</v>
      </c>
      <c r="Z64" s="125" t="str">
        <f t="shared" si="28"/>
        <v>A+J=</v>
      </c>
      <c r="AA64" s="118">
        <f t="shared" si="29"/>
        <v>44522</v>
      </c>
      <c r="AB64" s="4"/>
      <c r="AC64" s="129">
        <f t="shared" si="30"/>
        <v>53</v>
      </c>
      <c r="AD64" s="135">
        <f t="shared" si="127"/>
        <v>46073</v>
      </c>
      <c r="AE64" s="131">
        <f t="shared" si="77"/>
        <v>667.95658246000005</v>
      </c>
      <c r="AF64" s="133">
        <f t="shared" si="128"/>
        <v>21</v>
      </c>
      <c r="AG64" s="142">
        <f t="shared" si="78"/>
        <v>5.1272870399999997</v>
      </c>
      <c r="AH64" s="141">
        <f t="shared" si="79"/>
        <v>7.4388047899999998</v>
      </c>
      <c r="AI64" s="137">
        <v>1.1013999999999999E-2</v>
      </c>
      <c r="AJ64" s="131">
        <f t="shared" si="80"/>
        <v>12.56609183</v>
      </c>
      <c r="AK64" s="129">
        <f t="shared" si="36"/>
        <v>53</v>
      </c>
      <c r="AL64" s="138" t="s">
        <v>79</v>
      </c>
      <c r="AM64" s="135">
        <f t="shared" si="81"/>
        <v>46101</v>
      </c>
      <c r="AN64" s="7"/>
      <c r="AO64" s="135">
        <f t="shared" si="123"/>
        <v>46101</v>
      </c>
      <c r="AP64" s="161">
        <f>VLOOKUP($AO64,[1]Plan1!$EW$172:$EZ$293,2)</f>
        <v>7276.54</v>
      </c>
      <c r="AQ64" s="160">
        <f t="shared" si="21"/>
        <v>46042</v>
      </c>
      <c r="AR64" s="161">
        <f>VLOOKUP($AO64,[1]Plan1!$EW$172:$EZ$293,4)</f>
        <v>7276.54</v>
      </c>
      <c r="AS64" s="160">
        <f t="shared" si="22"/>
        <v>46073</v>
      </c>
      <c r="AT64" s="16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10"/>
        <v>44514</v>
      </c>
      <c r="B65" s="113">
        <f t="shared" si="0"/>
        <v>1011.79502235</v>
      </c>
      <c r="C65" s="113">
        <f t="shared" si="24"/>
        <v>992.1734702</v>
      </c>
      <c r="D65" s="114">
        <f t="shared" si="11"/>
        <v>5876.05</v>
      </c>
      <c r="E65" s="115">
        <f t="shared" si="120"/>
        <v>5944.21</v>
      </c>
      <c r="F65" s="116">
        <f t="shared" si="121"/>
        <v>44459</v>
      </c>
      <c r="G65" s="117">
        <f t="shared" si="1"/>
        <v>1.159962900247602E-2</v>
      </c>
      <c r="H65" s="118">
        <f t="shared" si="26"/>
        <v>44522</v>
      </c>
      <c r="I65" s="118">
        <f t="shared" si="13"/>
        <v>44522</v>
      </c>
      <c r="J65" s="119">
        <f t="shared" si="14"/>
        <v>21</v>
      </c>
      <c r="K65" s="119">
        <f t="shared" si="124"/>
        <v>17</v>
      </c>
      <c r="L65" s="8">
        <f t="shared" si="15"/>
        <v>1.00937984</v>
      </c>
      <c r="M65" s="120">
        <f t="shared" si="125"/>
        <v>1.0041334</v>
      </c>
      <c r="N65" s="120">
        <f t="shared" si="82"/>
        <v>1.0041334</v>
      </c>
      <c r="O65" s="113">
        <f t="shared" si="126"/>
        <v>1.0135520099999999</v>
      </c>
      <c r="P65" s="113">
        <f t="shared" si="4"/>
        <v>1005.61941498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9.5000000000000001E-2</v>
      </c>
      <c r="U65" s="121">
        <f t="shared" si="83"/>
        <v>17</v>
      </c>
      <c r="V65" s="121">
        <v>252</v>
      </c>
      <c r="W65" s="120">
        <f t="shared" si="6"/>
        <v>1.0061410980000001</v>
      </c>
      <c r="X65" s="113">
        <f t="shared" si="7"/>
        <v>6.1756073699999998</v>
      </c>
      <c r="Y65" s="113">
        <f t="shared" si="8"/>
        <v>0</v>
      </c>
      <c r="Z65" s="125" t="str">
        <f t="shared" si="28"/>
        <v>A+J=</v>
      </c>
      <c r="AA65" s="118">
        <f t="shared" si="29"/>
        <v>44522</v>
      </c>
      <c r="AB65" s="4"/>
      <c r="AC65" s="129">
        <f t="shared" si="30"/>
        <v>54</v>
      </c>
      <c r="AD65" s="135">
        <f t="shared" si="127"/>
        <v>46101</v>
      </c>
      <c r="AE65" s="131">
        <f t="shared" si="77"/>
        <v>660.20027063000009</v>
      </c>
      <c r="AF65" s="133">
        <f t="shared" si="128"/>
        <v>20</v>
      </c>
      <c r="AG65" s="142">
        <f t="shared" si="78"/>
        <v>4.8284771099999997</v>
      </c>
      <c r="AH65" s="141">
        <f t="shared" si="79"/>
        <v>7.7563118299999996</v>
      </c>
      <c r="AI65" s="137">
        <v>1.1612000000000001E-2</v>
      </c>
      <c r="AJ65" s="131">
        <f t="shared" si="80"/>
        <v>12.584788939999999</v>
      </c>
      <c r="AK65" s="129">
        <f t="shared" si="36"/>
        <v>54</v>
      </c>
      <c r="AL65" s="138" t="s">
        <v>79</v>
      </c>
      <c r="AM65" s="135">
        <f t="shared" si="81"/>
        <v>46132</v>
      </c>
      <c r="AN65" s="7"/>
      <c r="AO65" s="135">
        <f t="shared" si="123"/>
        <v>46132</v>
      </c>
      <c r="AP65" s="161">
        <f>VLOOKUP($AO65,[1]Plan1!$EW$172:$EZ$293,2)</f>
        <v>7276.54</v>
      </c>
      <c r="AQ65" s="160">
        <f t="shared" si="21"/>
        <v>46073</v>
      </c>
      <c r="AR65" s="161">
        <f>VLOOKUP($AO65,[1]Plan1!$EW$172:$EZ$293,4)</f>
        <v>7276.54</v>
      </c>
      <c r="AS65" s="160">
        <f t="shared" si="22"/>
        <v>46101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10"/>
        <v>44515</v>
      </c>
      <c r="B66" s="113">
        <f t="shared" si="0"/>
        <v>1011.79502235</v>
      </c>
      <c r="C66" s="113">
        <f t="shared" si="24"/>
        <v>992.1734702</v>
      </c>
      <c r="D66" s="114">
        <f t="shared" si="11"/>
        <v>5876.05</v>
      </c>
      <c r="E66" s="115">
        <f t="shared" si="120"/>
        <v>5944.21</v>
      </c>
      <c r="F66" s="116">
        <f t="shared" si="121"/>
        <v>44459</v>
      </c>
      <c r="G66" s="117">
        <f t="shared" si="1"/>
        <v>1.159962900247602E-2</v>
      </c>
      <c r="H66" s="118">
        <f t="shared" si="26"/>
        <v>44522</v>
      </c>
      <c r="I66" s="118">
        <f t="shared" si="13"/>
        <v>44522</v>
      </c>
      <c r="J66" s="119">
        <f t="shared" si="14"/>
        <v>21</v>
      </c>
      <c r="K66" s="119">
        <f t="shared" si="124"/>
        <v>17</v>
      </c>
      <c r="L66" s="8">
        <f t="shared" si="15"/>
        <v>1.00937984</v>
      </c>
      <c r="M66" s="120">
        <f t="shared" si="125"/>
        <v>1.0041334</v>
      </c>
      <c r="N66" s="120">
        <f t="shared" si="82"/>
        <v>1.0041334</v>
      </c>
      <c r="O66" s="113">
        <f t="shared" si="126"/>
        <v>1.0135520099999999</v>
      </c>
      <c r="P66" s="113">
        <f t="shared" si="4"/>
        <v>1005.61941498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9.5000000000000001E-2</v>
      </c>
      <c r="U66" s="121">
        <f t="shared" si="83"/>
        <v>17</v>
      </c>
      <c r="V66" s="121">
        <v>252</v>
      </c>
      <c r="W66" s="120">
        <f t="shared" si="6"/>
        <v>1.0061410980000001</v>
      </c>
      <c r="X66" s="113">
        <f t="shared" si="7"/>
        <v>6.1756073699999998</v>
      </c>
      <c r="Y66" s="113">
        <f t="shared" si="8"/>
        <v>0</v>
      </c>
      <c r="Z66" s="125" t="str">
        <f t="shared" si="28"/>
        <v>A+J=</v>
      </c>
      <c r="AA66" s="118">
        <f t="shared" si="29"/>
        <v>44522</v>
      </c>
      <c r="AB66" s="4"/>
      <c r="AC66" s="129">
        <f t="shared" si="30"/>
        <v>55</v>
      </c>
      <c r="AD66" s="135">
        <f t="shared" si="127"/>
        <v>46132</v>
      </c>
      <c r="AE66" s="131">
        <f t="shared" si="77"/>
        <v>652.66474475000007</v>
      </c>
      <c r="AF66" s="133">
        <f t="shared" si="128"/>
        <v>20</v>
      </c>
      <c r="AG66" s="142">
        <f t="shared" si="78"/>
        <v>4.7724088399999998</v>
      </c>
      <c r="AH66" s="141">
        <f t="shared" si="79"/>
        <v>7.5355258799999998</v>
      </c>
      <c r="AI66" s="137">
        <v>1.1414000000000001E-2</v>
      </c>
      <c r="AJ66" s="131">
        <f t="shared" si="80"/>
        <v>12.307934719999999</v>
      </c>
      <c r="AK66" s="129">
        <f t="shared" si="36"/>
        <v>55</v>
      </c>
      <c r="AL66" s="138" t="s">
        <v>79</v>
      </c>
      <c r="AM66" s="135">
        <f t="shared" si="81"/>
        <v>46162</v>
      </c>
      <c r="AN66" s="7"/>
      <c r="AO66" s="135">
        <f t="shared" si="123"/>
        <v>46162</v>
      </c>
      <c r="AP66" s="161">
        <f>VLOOKUP($AO66,[1]Plan1!$EW$172:$EZ$293,2)</f>
        <v>7276.54</v>
      </c>
      <c r="AQ66" s="160">
        <f t="shared" si="21"/>
        <v>46101</v>
      </c>
      <c r="AR66" s="161">
        <f>VLOOKUP($AO66,[1]Plan1!$EW$172:$EZ$293,4)</f>
        <v>7276.54</v>
      </c>
      <c r="AS66" s="160">
        <f t="shared" si="22"/>
        <v>46132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10"/>
        <v>44516</v>
      </c>
      <c r="B67" s="113">
        <f t="shared" si="0"/>
        <v>1011.79502235</v>
      </c>
      <c r="C67" s="113">
        <f t="shared" si="24"/>
        <v>992.1734702</v>
      </c>
      <c r="D67" s="114">
        <f t="shared" si="11"/>
        <v>5876.05</v>
      </c>
      <c r="E67" s="115">
        <f t="shared" si="120"/>
        <v>5944.21</v>
      </c>
      <c r="F67" s="116">
        <f t="shared" si="121"/>
        <v>44459</v>
      </c>
      <c r="G67" s="117">
        <f t="shared" si="1"/>
        <v>1.159962900247602E-2</v>
      </c>
      <c r="H67" s="118">
        <f t="shared" si="26"/>
        <v>44522</v>
      </c>
      <c r="I67" s="118">
        <f t="shared" si="13"/>
        <v>44522</v>
      </c>
      <c r="J67" s="119">
        <f t="shared" si="14"/>
        <v>21</v>
      </c>
      <c r="K67" s="119">
        <f t="shared" si="124"/>
        <v>17</v>
      </c>
      <c r="L67" s="8">
        <f t="shared" si="15"/>
        <v>1.00937984</v>
      </c>
      <c r="M67" s="120">
        <f t="shared" si="125"/>
        <v>1.0041334</v>
      </c>
      <c r="N67" s="120">
        <f t="shared" si="82"/>
        <v>1.0041334</v>
      </c>
      <c r="O67" s="113">
        <f t="shared" si="126"/>
        <v>1.0135520099999999</v>
      </c>
      <c r="P67" s="113">
        <f t="shared" si="4"/>
        <v>1005.61941498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9.5000000000000001E-2</v>
      </c>
      <c r="U67" s="121">
        <f t="shared" si="83"/>
        <v>17</v>
      </c>
      <c r="V67" s="121">
        <v>252</v>
      </c>
      <c r="W67" s="120">
        <f t="shared" si="6"/>
        <v>1.0061410980000001</v>
      </c>
      <c r="X67" s="113">
        <f t="shared" si="7"/>
        <v>6.1756073699999998</v>
      </c>
      <c r="Y67" s="113">
        <f t="shared" si="8"/>
        <v>0</v>
      </c>
      <c r="Z67" s="125" t="str">
        <f t="shared" si="28"/>
        <v>A+J=</v>
      </c>
      <c r="AA67" s="118">
        <f t="shared" si="29"/>
        <v>44522</v>
      </c>
      <c r="AB67" s="4"/>
      <c r="AC67" s="129">
        <f t="shared" si="30"/>
        <v>56</v>
      </c>
      <c r="AD67" s="135">
        <f t="shared" si="127"/>
        <v>46162</v>
      </c>
      <c r="AE67" s="131">
        <f t="shared" si="77"/>
        <v>645.20087073000002</v>
      </c>
      <c r="AF67" s="133">
        <f t="shared" si="128"/>
        <v>20</v>
      </c>
      <c r="AG67" s="142">
        <f t="shared" si="78"/>
        <v>4.7179365600000001</v>
      </c>
      <c r="AH67" s="141">
        <f t="shared" si="79"/>
        <v>7.4638740200000004</v>
      </c>
      <c r="AI67" s="137">
        <v>1.1436E-2</v>
      </c>
      <c r="AJ67" s="131">
        <f t="shared" si="80"/>
        <v>12.18181058</v>
      </c>
      <c r="AK67" s="129">
        <f t="shared" si="36"/>
        <v>56</v>
      </c>
      <c r="AL67" s="138" t="s">
        <v>79</v>
      </c>
      <c r="AM67" s="135">
        <f t="shared" si="81"/>
        <v>46195</v>
      </c>
      <c r="AN67" s="7"/>
      <c r="AO67" s="135">
        <f t="shared" si="123"/>
        <v>46195</v>
      </c>
      <c r="AP67" s="161">
        <f>VLOOKUP($AO67,[1]Plan1!$EW$172:$EZ$293,2)</f>
        <v>7276.54</v>
      </c>
      <c r="AQ67" s="160">
        <f t="shared" si="21"/>
        <v>46134</v>
      </c>
      <c r="AR67" s="161">
        <f>VLOOKUP($AO67,[1]Plan1!$EW$172:$EZ$293,4)</f>
        <v>7276.54</v>
      </c>
      <c r="AS67" s="160">
        <f t="shared" si="22"/>
        <v>46164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10"/>
        <v>44517</v>
      </c>
      <c r="B68" s="113">
        <f t="shared" si="0"/>
        <v>1012.71548694</v>
      </c>
      <c r="C68" s="113">
        <f t="shared" si="24"/>
        <v>992.1734702</v>
      </c>
      <c r="D68" s="114">
        <f t="shared" si="11"/>
        <v>5876.05</v>
      </c>
      <c r="E68" s="115">
        <f t="shared" si="120"/>
        <v>5944.21</v>
      </c>
      <c r="F68" s="116">
        <f t="shared" si="121"/>
        <v>44459</v>
      </c>
      <c r="G68" s="117">
        <f t="shared" si="1"/>
        <v>1.159962900247602E-2</v>
      </c>
      <c r="H68" s="118">
        <f t="shared" si="26"/>
        <v>44522</v>
      </c>
      <c r="I68" s="118">
        <f t="shared" si="13"/>
        <v>44522</v>
      </c>
      <c r="J68" s="119">
        <f t="shared" si="14"/>
        <v>21</v>
      </c>
      <c r="K68" s="119">
        <f t="shared" si="124"/>
        <v>18</v>
      </c>
      <c r="L68" s="8">
        <f t="shared" si="15"/>
        <v>1.0099343300000001</v>
      </c>
      <c r="M68" s="120">
        <f t="shared" si="125"/>
        <v>1.0041334</v>
      </c>
      <c r="N68" s="120">
        <f t="shared" si="82"/>
        <v>1.0041334</v>
      </c>
      <c r="O68" s="113">
        <f t="shared" si="126"/>
        <v>1.0141087900000001</v>
      </c>
      <c r="P68" s="113">
        <f t="shared" si="4"/>
        <v>1006.17183733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9.5000000000000001E-2</v>
      </c>
      <c r="U68" s="121">
        <f t="shared" si="83"/>
        <v>18</v>
      </c>
      <c r="V68" s="121">
        <v>252</v>
      </c>
      <c r="W68" s="120">
        <f t="shared" si="6"/>
        <v>1.006503511</v>
      </c>
      <c r="X68" s="113">
        <f t="shared" si="7"/>
        <v>6.5436496100000001</v>
      </c>
      <c r="Y68" s="113">
        <f t="shared" si="8"/>
        <v>0</v>
      </c>
      <c r="Z68" s="125" t="str">
        <f t="shared" si="28"/>
        <v>A+J=</v>
      </c>
      <c r="AA68" s="118">
        <f t="shared" si="29"/>
        <v>44522</v>
      </c>
      <c r="AB68" s="4"/>
      <c r="AC68" s="129">
        <f t="shared" si="30"/>
        <v>57</v>
      </c>
      <c r="AD68" s="135">
        <f t="shared" si="127"/>
        <v>46195</v>
      </c>
      <c r="AE68" s="131">
        <f t="shared" si="77"/>
        <v>638.18366606000006</v>
      </c>
      <c r="AF68" s="133">
        <f t="shared" si="128"/>
        <v>22</v>
      </c>
      <c r="AG68" s="142">
        <f t="shared" si="78"/>
        <v>5.1322309700000002</v>
      </c>
      <c r="AH68" s="141">
        <f t="shared" si="79"/>
        <v>7.0172046699999999</v>
      </c>
      <c r="AI68" s="137">
        <v>1.0876E-2</v>
      </c>
      <c r="AJ68" s="131">
        <f t="shared" si="80"/>
        <v>12.14943564</v>
      </c>
      <c r="AK68" s="129">
        <f t="shared" si="36"/>
        <v>57</v>
      </c>
      <c r="AL68" s="138" t="s">
        <v>79</v>
      </c>
      <c r="AM68" s="135">
        <f t="shared" si="81"/>
        <v>46223</v>
      </c>
      <c r="AN68" s="7"/>
      <c r="AO68" s="135">
        <f t="shared" si="123"/>
        <v>46223</v>
      </c>
      <c r="AP68" s="161">
        <f>VLOOKUP($AO68,[1]Plan1!$EW$172:$EZ$293,2)</f>
        <v>7276.54</v>
      </c>
      <c r="AQ68" s="160">
        <f t="shared" si="21"/>
        <v>46162</v>
      </c>
      <c r="AR68" s="161">
        <f>VLOOKUP($AO68,[1]Plan1!$EW$172:$EZ$293,4)</f>
        <v>7276.54</v>
      </c>
      <c r="AS68" s="160">
        <f t="shared" si="22"/>
        <v>46193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10"/>
        <v>44518</v>
      </c>
      <c r="B69" s="113">
        <f t="shared" si="0"/>
        <v>1013.63678351</v>
      </c>
      <c r="C69" s="113">
        <f t="shared" si="24"/>
        <v>992.1734702</v>
      </c>
      <c r="D69" s="114">
        <f t="shared" si="11"/>
        <v>5876.05</v>
      </c>
      <c r="E69" s="115">
        <f t="shared" si="120"/>
        <v>5944.21</v>
      </c>
      <c r="F69" s="116">
        <f t="shared" si="121"/>
        <v>44459</v>
      </c>
      <c r="G69" s="117">
        <f t="shared" si="1"/>
        <v>1.159962900247602E-2</v>
      </c>
      <c r="H69" s="118">
        <f t="shared" si="26"/>
        <v>44522</v>
      </c>
      <c r="I69" s="118">
        <f t="shared" si="13"/>
        <v>44522</v>
      </c>
      <c r="J69" s="119">
        <f t="shared" si="14"/>
        <v>21</v>
      </c>
      <c r="K69" s="119">
        <f t="shared" si="124"/>
        <v>19</v>
      </c>
      <c r="L69" s="8">
        <f t="shared" si="15"/>
        <v>1.0104891199999999</v>
      </c>
      <c r="M69" s="120">
        <f t="shared" si="125"/>
        <v>1.0041334</v>
      </c>
      <c r="N69" s="120">
        <f t="shared" si="82"/>
        <v>1.0041334</v>
      </c>
      <c r="O69" s="113">
        <f t="shared" si="126"/>
        <v>1.01466587</v>
      </c>
      <c r="P69" s="113">
        <f t="shared" si="4"/>
        <v>1006.72455733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9.5000000000000001E-2</v>
      </c>
      <c r="U69" s="121">
        <f t="shared" si="83"/>
        <v>19</v>
      </c>
      <c r="V69" s="121">
        <v>252</v>
      </c>
      <c r="W69" s="120">
        <f t="shared" si="6"/>
        <v>1.0068660549999999</v>
      </c>
      <c r="X69" s="113">
        <f t="shared" si="7"/>
        <v>6.9122261800000002</v>
      </c>
      <c r="Y69" s="113">
        <f t="shared" si="8"/>
        <v>0</v>
      </c>
      <c r="Z69" s="125" t="str">
        <f t="shared" si="28"/>
        <v>A+J=</v>
      </c>
      <c r="AA69" s="118">
        <f t="shared" si="29"/>
        <v>44522</v>
      </c>
      <c r="AB69" s="4"/>
      <c r="AC69" s="129">
        <f t="shared" si="30"/>
        <v>58</v>
      </c>
      <c r="AD69" s="135">
        <f t="shared" si="127"/>
        <v>46223</v>
      </c>
      <c r="AE69" s="131">
        <f t="shared" si="77"/>
        <v>630.66650066000011</v>
      </c>
      <c r="AF69" s="133">
        <f t="shared" si="128"/>
        <v>20</v>
      </c>
      <c r="AG69" s="142">
        <f t="shared" si="78"/>
        <v>4.6132567699999996</v>
      </c>
      <c r="AH69" s="141">
        <f t="shared" si="79"/>
        <v>7.5171653999999997</v>
      </c>
      <c r="AI69" s="137">
        <v>1.1779E-2</v>
      </c>
      <c r="AJ69" s="131">
        <f t="shared" si="80"/>
        <v>12.130422169999999</v>
      </c>
      <c r="AK69" s="129">
        <f t="shared" si="36"/>
        <v>58</v>
      </c>
      <c r="AL69" s="138" t="s">
        <v>79</v>
      </c>
      <c r="AM69" s="135">
        <f t="shared" si="81"/>
        <v>46254</v>
      </c>
      <c r="AN69" s="7"/>
      <c r="AO69" s="135">
        <f t="shared" si="123"/>
        <v>46254</v>
      </c>
      <c r="AP69" s="161">
        <f>VLOOKUP($AO69,[1]Plan1!$EW$172:$EZ$293,2)</f>
        <v>7276.54</v>
      </c>
      <c r="AQ69" s="160">
        <f t="shared" si="21"/>
        <v>46193</v>
      </c>
      <c r="AR69" s="161">
        <f>VLOOKUP($AO69,[1]Plan1!$EW$172:$EZ$293,4)</f>
        <v>7276.54</v>
      </c>
      <c r="AS69" s="160">
        <f t="shared" si="22"/>
        <v>46223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10"/>
        <v>44519</v>
      </c>
      <c r="B70" s="113">
        <f t="shared" si="0"/>
        <v>1014.55893158</v>
      </c>
      <c r="C70" s="113">
        <f t="shared" si="24"/>
        <v>992.1734702</v>
      </c>
      <c r="D70" s="114">
        <f t="shared" si="11"/>
        <v>5876.05</v>
      </c>
      <c r="E70" s="115">
        <f t="shared" si="120"/>
        <v>5944.21</v>
      </c>
      <c r="F70" s="116">
        <f t="shared" si="121"/>
        <v>44459</v>
      </c>
      <c r="G70" s="117">
        <f t="shared" si="1"/>
        <v>1.159962900247602E-2</v>
      </c>
      <c r="H70" s="118">
        <f t="shared" si="26"/>
        <v>44522</v>
      </c>
      <c r="I70" s="118">
        <f t="shared" si="13"/>
        <v>44522</v>
      </c>
      <c r="J70" s="119">
        <f t="shared" si="14"/>
        <v>21</v>
      </c>
      <c r="K70" s="119">
        <f t="shared" si="124"/>
        <v>20</v>
      </c>
      <c r="L70" s="8">
        <f t="shared" si="15"/>
        <v>1.01104422</v>
      </c>
      <c r="M70" s="120">
        <f t="shared" si="125"/>
        <v>1.0041334</v>
      </c>
      <c r="N70" s="120">
        <f t="shared" si="82"/>
        <v>1.0041334</v>
      </c>
      <c r="O70" s="113">
        <f t="shared" si="126"/>
        <v>1.0152232699999999</v>
      </c>
      <c r="P70" s="113">
        <f t="shared" si="4"/>
        <v>1007.27759482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9.5000000000000001E-2</v>
      </c>
      <c r="U70" s="121">
        <f t="shared" si="83"/>
        <v>20</v>
      </c>
      <c r="V70" s="121">
        <v>252</v>
      </c>
      <c r="W70" s="120">
        <f t="shared" si="6"/>
        <v>1.0072287289999999</v>
      </c>
      <c r="X70" s="113">
        <f t="shared" si="7"/>
        <v>7.2813367600000003</v>
      </c>
      <c r="Y70" s="113">
        <f t="shared" si="8"/>
        <v>0</v>
      </c>
      <c r="Z70" s="125" t="str">
        <f t="shared" si="28"/>
        <v>A+J=</v>
      </c>
      <c r="AA70" s="118">
        <f t="shared" si="29"/>
        <v>44522</v>
      </c>
      <c r="AB70" s="4"/>
      <c r="AC70" s="129">
        <f t="shared" si="30"/>
        <v>59</v>
      </c>
      <c r="AD70" s="135">
        <f t="shared" si="127"/>
        <v>46254</v>
      </c>
      <c r="AE70" s="131">
        <f t="shared" si="77"/>
        <v>623.75187315000016</v>
      </c>
      <c r="AF70" s="133">
        <f t="shared" si="128"/>
        <v>23</v>
      </c>
      <c r="AG70" s="142">
        <f t="shared" si="78"/>
        <v>5.2455913199999999</v>
      </c>
      <c r="AH70" s="141">
        <f t="shared" si="79"/>
        <v>6.9146275099999999</v>
      </c>
      <c r="AI70" s="137">
        <v>1.0964E-2</v>
      </c>
      <c r="AJ70" s="131">
        <f t="shared" si="80"/>
        <v>12.16021883</v>
      </c>
      <c r="AK70" s="129">
        <f t="shared" si="36"/>
        <v>59</v>
      </c>
      <c r="AL70" s="138" t="s">
        <v>79</v>
      </c>
      <c r="AM70" s="135">
        <f t="shared" si="81"/>
        <v>46286</v>
      </c>
      <c r="AN70" s="7"/>
      <c r="AO70" s="135">
        <f t="shared" si="123"/>
        <v>46286</v>
      </c>
      <c r="AP70" s="161">
        <f>VLOOKUP($AO70,[1]Plan1!$EW$172:$EZ$293,2)</f>
        <v>7276.54</v>
      </c>
      <c r="AQ70" s="160">
        <f t="shared" si="21"/>
        <v>46224</v>
      </c>
      <c r="AR70" s="161">
        <f>VLOOKUP($AO70,[1]Plan1!$EW$172:$EZ$293,4)</f>
        <v>7276.54</v>
      </c>
      <c r="AS70" s="160">
        <f t="shared" si="22"/>
        <v>46255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10"/>
        <v>44520</v>
      </c>
      <c r="B71" s="113">
        <f t="shared" si="0"/>
        <v>1015.48190273</v>
      </c>
      <c r="C71" s="113">
        <f t="shared" si="24"/>
        <v>992.1734702</v>
      </c>
      <c r="D71" s="114">
        <f t="shared" si="11"/>
        <v>5876.05</v>
      </c>
      <c r="E71" s="115">
        <f t="shared" si="120"/>
        <v>5944.21</v>
      </c>
      <c r="F71" s="116">
        <f t="shared" si="121"/>
        <v>44459</v>
      </c>
      <c r="G71" s="117">
        <f t="shared" si="1"/>
        <v>1.159962900247602E-2</v>
      </c>
      <c r="H71" s="118">
        <f t="shared" si="26"/>
        <v>44550</v>
      </c>
      <c r="I71" s="118">
        <f t="shared" si="13"/>
        <v>44522</v>
      </c>
      <c r="J71" s="119">
        <f t="shared" si="14"/>
        <v>21</v>
      </c>
      <c r="K71" s="119">
        <f t="shared" si="124"/>
        <v>21</v>
      </c>
      <c r="L71" s="8">
        <f t="shared" si="15"/>
        <v>1.0115996199999999</v>
      </c>
      <c r="M71" s="120">
        <f t="shared" si="125"/>
        <v>1.0041334</v>
      </c>
      <c r="N71" s="120">
        <f t="shared" si="82"/>
        <v>1.0041334</v>
      </c>
      <c r="O71" s="113">
        <f t="shared" si="126"/>
        <v>1.0157809600000001</v>
      </c>
      <c r="P71" s="113">
        <f t="shared" si="4"/>
        <v>1007.83092004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2">
        <f t="shared" si="18"/>
        <v>9.5000000000000001E-2</v>
      </c>
      <c r="U71" s="121">
        <f t="shared" si="83"/>
        <v>21</v>
      </c>
      <c r="V71" s="121">
        <v>252</v>
      </c>
      <c r="W71" s="120">
        <f t="shared" si="6"/>
        <v>1.0075915339999999</v>
      </c>
      <c r="X71" s="113">
        <f t="shared" si="7"/>
        <v>7.6509826900000002</v>
      </c>
      <c r="Y71" s="113">
        <f t="shared" si="8"/>
        <v>0</v>
      </c>
      <c r="Z71" s="125" t="str">
        <f t="shared" si="28"/>
        <v>A+J=</v>
      </c>
      <c r="AA71" s="118">
        <f t="shared" si="29"/>
        <v>44522</v>
      </c>
      <c r="AB71" s="4"/>
      <c r="AC71" s="129">
        <f t="shared" si="30"/>
        <v>60</v>
      </c>
      <c r="AD71" s="135">
        <f t="shared" ref="AD71" si="129">VLOOKUP(AC71,$AG$176:$AK$358,4,FALSE)</f>
        <v>46286</v>
      </c>
      <c r="AE71" s="131">
        <f t="shared" ref="AE71" si="130">(AE70-AH71)</f>
        <v>616.37164099000017</v>
      </c>
      <c r="AF71" s="133">
        <f t="shared" ref="AF71" si="131">NETWORKDAYS(AD70,AD71,AD$176:AD$502)-1</f>
        <v>21</v>
      </c>
      <c r="AG71" s="142">
        <f t="shared" ref="AG71" si="132">TRUNC(AE70*(ROUND((1+T$10)^(AF71/252),9)-1),8)</f>
        <v>4.7352335500000002</v>
      </c>
      <c r="AH71" s="141">
        <f t="shared" ref="AH71" si="133">TRUNC((AE70*AI71),8)</f>
        <v>7.3802321600000003</v>
      </c>
      <c r="AI71" s="137">
        <v>1.1832000000000001E-2</v>
      </c>
      <c r="AJ71" s="131">
        <f t="shared" ref="AJ71" si="134">(AG71+AH71)</f>
        <v>12.11546571</v>
      </c>
      <c r="AK71" s="129">
        <f t="shared" si="36"/>
        <v>60</v>
      </c>
      <c r="AL71" s="138" t="s">
        <v>79</v>
      </c>
      <c r="AM71" s="135">
        <f t="shared" ref="AM71" si="135">AD72</f>
        <v>46315</v>
      </c>
      <c r="AN71" s="7"/>
      <c r="AO71" s="135">
        <f t="shared" si="123"/>
        <v>46315</v>
      </c>
      <c r="AP71" s="161">
        <f>VLOOKUP($AO71,[1]Plan1!$EW$172:$EZ$293,2)</f>
        <v>7276.54</v>
      </c>
      <c r="AQ71" s="160">
        <f t="shared" si="21"/>
        <v>46254</v>
      </c>
      <c r="AR71" s="161">
        <f>VLOOKUP($AO71,[1]Plan1!$EW$172:$EZ$293,4)</f>
        <v>7276.54</v>
      </c>
      <c r="AS71" s="160">
        <f t="shared" si="22"/>
        <v>46285</v>
      </c>
      <c r="AT71" s="16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10"/>
        <v>44521</v>
      </c>
      <c r="B72" s="113">
        <f t="shared" si="0"/>
        <v>1015.48190273</v>
      </c>
      <c r="C72" s="113">
        <f t="shared" si="24"/>
        <v>992.1734702</v>
      </c>
      <c r="D72" s="114">
        <f t="shared" si="11"/>
        <v>5876.05</v>
      </c>
      <c r="E72" s="115">
        <f t="shared" si="120"/>
        <v>5944.21</v>
      </c>
      <c r="F72" s="116">
        <f t="shared" si="121"/>
        <v>44459</v>
      </c>
      <c r="G72" s="117">
        <f t="shared" si="1"/>
        <v>1.159962900247602E-2</v>
      </c>
      <c r="H72" s="118">
        <f t="shared" si="26"/>
        <v>44550</v>
      </c>
      <c r="I72" s="118">
        <f t="shared" si="13"/>
        <v>44522</v>
      </c>
      <c r="J72" s="119">
        <f t="shared" si="14"/>
        <v>21</v>
      </c>
      <c r="K72" s="119">
        <f t="shared" si="124"/>
        <v>21</v>
      </c>
      <c r="L72" s="8">
        <f t="shared" si="15"/>
        <v>1.0115996199999999</v>
      </c>
      <c r="M72" s="120">
        <f t="shared" si="125"/>
        <v>1.0041334</v>
      </c>
      <c r="N72" s="120">
        <f t="shared" si="82"/>
        <v>1.0041334</v>
      </c>
      <c r="O72" s="113">
        <f t="shared" si="126"/>
        <v>1.0157809600000001</v>
      </c>
      <c r="P72" s="113">
        <f t="shared" si="4"/>
        <v>1007.83092004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9.5000000000000001E-2</v>
      </c>
      <c r="U72" s="121">
        <f t="shared" si="83"/>
        <v>21</v>
      </c>
      <c r="V72" s="121">
        <v>252</v>
      </c>
      <c r="W72" s="120">
        <f t="shared" si="6"/>
        <v>1.0075915339999999</v>
      </c>
      <c r="X72" s="113">
        <f t="shared" si="7"/>
        <v>7.6509826900000002</v>
      </c>
      <c r="Y72" s="113">
        <f t="shared" si="8"/>
        <v>0</v>
      </c>
      <c r="Z72" s="125" t="str">
        <f t="shared" si="28"/>
        <v>A+J=</v>
      </c>
      <c r="AA72" s="118">
        <f t="shared" si="29"/>
        <v>44522</v>
      </c>
      <c r="AB72" s="4"/>
      <c r="AC72" s="129">
        <f t="shared" si="30"/>
        <v>61</v>
      </c>
      <c r="AD72" s="135">
        <f t="shared" ref="AD72:AD135" si="136">VLOOKUP(AC72,$AG$176:$AK$358,4,FALSE)</f>
        <v>46315</v>
      </c>
      <c r="AE72" s="131">
        <f t="shared" ref="AE72:AE135" si="137">(AE71-AH72)</f>
        <v>608.69411583000021</v>
      </c>
      <c r="AF72" s="133">
        <f t="shared" ref="AF72:AF135" si="138">NETWORKDAYS(AD71,AD72,AD$176:AD$502)-1</f>
        <v>20</v>
      </c>
      <c r="AG72" s="142">
        <f t="shared" ref="AG72:AG135" si="139">TRUNC(AE71*(ROUND((1+T$10)^(AF72/252),9)-1),8)</f>
        <v>4.4555835500000001</v>
      </c>
      <c r="AH72" s="141">
        <f t="shared" ref="AH72:AH135" si="140">TRUNC((AE71*AI72),8)</f>
        <v>7.6775251600000001</v>
      </c>
      <c r="AI72" s="137">
        <v>1.2456E-2</v>
      </c>
      <c r="AJ72" s="131">
        <f t="shared" ref="AJ72:AJ135" si="141">(AG72+AH72)</f>
        <v>12.13310871</v>
      </c>
      <c r="AK72" s="129">
        <f t="shared" si="36"/>
        <v>61</v>
      </c>
      <c r="AL72" s="138" t="s">
        <v>79</v>
      </c>
      <c r="AM72" s="135">
        <f t="shared" ref="AM72:AM135" si="142">AD73</f>
        <v>46349</v>
      </c>
      <c r="AN72" s="7"/>
      <c r="AO72" s="135">
        <f t="shared" si="123"/>
        <v>46349</v>
      </c>
      <c r="AP72" s="161">
        <f>VLOOKUP($AO72,[1]Plan1!$EW$172:$EZ$293,2)</f>
        <v>7276.54</v>
      </c>
      <c r="AQ72" s="160">
        <f t="shared" si="21"/>
        <v>46288</v>
      </c>
      <c r="AR72" s="161">
        <f>VLOOKUP($AO72,[1]Plan1!$EW$172:$EZ$293,4)</f>
        <v>7276.54</v>
      </c>
      <c r="AS72" s="160">
        <f t="shared" si="22"/>
        <v>46318</v>
      </c>
      <c r="AT72" s="16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10"/>
        <v>44522</v>
      </c>
      <c r="B73" s="113">
        <f t="shared" si="0"/>
        <v>1015.48190273</v>
      </c>
      <c r="C73" s="113">
        <f t="shared" si="24"/>
        <v>992.1734702</v>
      </c>
      <c r="D73" s="114">
        <f t="shared" si="11"/>
        <v>5876.05</v>
      </c>
      <c r="E73" s="115">
        <f t="shared" si="120"/>
        <v>5944.21</v>
      </c>
      <c r="F73" s="116">
        <f t="shared" si="121"/>
        <v>44459</v>
      </c>
      <c r="G73" s="117">
        <f t="shared" si="1"/>
        <v>1.159962900247602E-2</v>
      </c>
      <c r="H73" s="118">
        <f t="shared" si="26"/>
        <v>44550</v>
      </c>
      <c r="I73" s="118">
        <f t="shared" si="13"/>
        <v>44522</v>
      </c>
      <c r="J73" s="119">
        <f t="shared" si="14"/>
        <v>21</v>
      </c>
      <c r="K73" s="119">
        <f t="shared" si="124"/>
        <v>21</v>
      </c>
      <c r="L73" s="8">
        <f t="shared" si="15"/>
        <v>1.0115996199999999</v>
      </c>
      <c r="M73" s="120">
        <f t="shared" si="125"/>
        <v>1.0041334</v>
      </c>
      <c r="N73" s="120">
        <f t="shared" si="82"/>
        <v>1.0041334</v>
      </c>
      <c r="O73" s="113">
        <f t="shared" si="126"/>
        <v>1.0157809600000001</v>
      </c>
      <c r="P73" s="113">
        <f t="shared" si="4"/>
        <v>1007.83092004</v>
      </c>
      <c r="Q73" s="11">
        <f t="shared" si="27"/>
        <v>2</v>
      </c>
      <c r="R73" s="30">
        <f t="shared" si="17"/>
        <v>3.8742427646941313E-3</v>
      </c>
      <c r="S73" s="8">
        <f t="shared" si="5"/>
        <v>3.9045816499999999</v>
      </c>
      <c r="T73" s="122">
        <f t="shared" si="18"/>
        <v>9.5000000000000001E-2</v>
      </c>
      <c r="U73" s="121">
        <f t="shared" si="83"/>
        <v>21</v>
      </c>
      <c r="V73" s="121">
        <v>252</v>
      </c>
      <c r="W73" s="120">
        <f t="shared" si="6"/>
        <v>1.0075915339999999</v>
      </c>
      <c r="X73" s="113">
        <f t="shared" si="7"/>
        <v>7.6509826900000002</v>
      </c>
      <c r="Y73" s="113">
        <f t="shared" si="8"/>
        <v>11.55556434</v>
      </c>
      <c r="Z73" s="125" t="str">
        <f t="shared" si="28"/>
        <v>A+J=</v>
      </c>
      <c r="AA73" s="118">
        <f t="shared" si="29"/>
        <v>44522</v>
      </c>
      <c r="AB73" s="4"/>
      <c r="AC73" s="129">
        <f t="shared" si="30"/>
        <v>62</v>
      </c>
      <c r="AD73" s="135">
        <f t="shared" si="136"/>
        <v>46349</v>
      </c>
      <c r="AE73" s="131">
        <f t="shared" si="137"/>
        <v>601.35874305000016</v>
      </c>
      <c r="AF73" s="133">
        <f t="shared" si="138"/>
        <v>22</v>
      </c>
      <c r="AG73" s="142">
        <f t="shared" si="139"/>
        <v>4.8418390799999997</v>
      </c>
      <c r="AH73" s="141">
        <f t="shared" si="140"/>
        <v>7.3353727800000001</v>
      </c>
      <c r="AI73" s="137">
        <v>1.2050999999999999E-2</v>
      </c>
      <c r="AJ73" s="131">
        <f t="shared" si="141"/>
        <v>12.17721186</v>
      </c>
      <c r="AK73" s="129">
        <f t="shared" si="36"/>
        <v>62</v>
      </c>
      <c r="AL73" s="138" t="s">
        <v>79</v>
      </c>
      <c r="AM73" s="135">
        <f t="shared" si="142"/>
        <v>46377</v>
      </c>
      <c r="AN73" s="7"/>
      <c r="AO73" s="135">
        <f t="shared" si="123"/>
        <v>46377</v>
      </c>
      <c r="AP73" s="161">
        <f>VLOOKUP($AO73,[1]Plan1!$EW$172:$EZ$293,2)</f>
        <v>7276.54</v>
      </c>
      <c r="AQ73" s="160">
        <f t="shared" si="21"/>
        <v>46316</v>
      </c>
      <c r="AR73" s="161">
        <f>VLOOKUP($AO73,[1]Plan1!$EW$172:$EZ$293,4)</f>
        <v>7276.54</v>
      </c>
      <c r="AS73" s="160">
        <f t="shared" si="22"/>
        <v>46347</v>
      </c>
      <c r="AT73" s="16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10"/>
        <v>44523</v>
      </c>
      <c r="B74" s="113">
        <f t="shared" ref="B74:B137" si="143">(P74+X74)</f>
        <v>1004.91191312</v>
      </c>
      <c r="C74" s="113">
        <f t="shared" si="24"/>
        <v>988.32954931999996</v>
      </c>
      <c r="D74" s="114">
        <f t="shared" si="11"/>
        <v>5944.21</v>
      </c>
      <c r="E74" s="115">
        <f t="shared" si="120"/>
        <v>6018.51</v>
      </c>
      <c r="F74" s="116">
        <f t="shared" si="121"/>
        <v>44491</v>
      </c>
      <c r="G74" s="117">
        <f t="shared" ref="G74:G137" si="144">(E74/D74)-1</f>
        <v>1.2499558393798349E-2</v>
      </c>
      <c r="H74" s="118">
        <f t="shared" si="26"/>
        <v>44550</v>
      </c>
      <c r="I74" s="118">
        <f t="shared" ref="I74:I137" si="145">IF(A74&gt;I73,H74,I73)</f>
        <v>44550</v>
      </c>
      <c r="J74" s="119">
        <f t="shared" si="14"/>
        <v>20</v>
      </c>
      <c r="K74" s="119">
        <f t="shared" si="124"/>
        <v>1</v>
      </c>
      <c r="L74" s="8">
        <f t="shared" si="15"/>
        <v>1.00062129</v>
      </c>
      <c r="M74" s="120">
        <f t="shared" si="125"/>
        <v>1.0115996199999999</v>
      </c>
      <c r="N74" s="120">
        <f t="shared" si="82"/>
        <v>1.0157809658693078</v>
      </c>
      <c r="O74" s="113">
        <f t="shared" si="126"/>
        <v>1.01641206</v>
      </c>
      <c r="P74" s="113">
        <f t="shared" ref="P74:P137" si="146">TRUNC(C74*O74,8)</f>
        <v>1004.55007318</v>
      </c>
      <c r="Q74" s="11">
        <f t="shared" si="27"/>
        <v>0</v>
      </c>
      <c r="R74" s="30">
        <f t="shared" si="17"/>
        <v>0</v>
      </c>
      <c r="S74" s="8">
        <f t="shared" ref="S74:S137" si="147">IF(R74&gt;0,TRUNC(R74*P74,8),0)</f>
        <v>0</v>
      </c>
      <c r="T74" s="122">
        <f t="shared" si="18"/>
        <v>9.5000000000000001E-2</v>
      </c>
      <c r="U74" s="121">
        <f t="shared" si="83"/>
        <v>1</v>
      </c>
      <c r="V74" s="121">
        <v>252</v>
      </c>
      <c r="W74" s="120">
        <f t="shared" ref="W74:W137" si="148">ROUND((1+T74)^TRUNC((U74/V74),9),9)</f>
        <v>1.0003602009999999</v>
      </c>
      <c r="X74" s="113">
        <f t="shared" ref="X74:X137" si="149">TRUNC((P74*(W74-1)),8)</f>
        <v>0.36183994000000003</v>
      </c>
      <c r="Y74" s="113">
        <f t="shared" ref="Y74:Y137" si="150">IF(Q74&gt;0,S74+X74,0)</f>
        <v>0</v>
      </c>
      <c r="Z74" s="125" t="str">
        <f t="shared" si="28"/>
        <v>A+J=</v>
      </c>
      <c r="AA74" s="118">
        <f t="shared" si="29"/>
        <v>44550</v>
      </c>
      <c r="AB74" s="4"/>
      <c r="AC74" s="129">
        <f t="shared" si="30"/>
        <v>63</v>
      </c>
      <c r="AD74" s="135">
        <f t="shared" si="136"/>
        <v>46377</v>
      </c>
      <c r="AE74" s="131">
        <f t="shared" si="137"/>
        <v>593.85559002000014</v>
      </c>
      <c r="AF74" s="133">
        <f t="shared" si="138"/>
        <v>20</v>
      </c>
      <c r="AG74" s="142">
        <f t="shared" si="139"/>
        <v>4.3470593800000001</v>
      </c>
      <c r="AH74" s="141">
        <f t="shared" si="140"/>
        <v>7.50315303</v>
      </c>
      <c r="AI74" s="137">
        <v>1.2477E-2</v>
      </c>
      <c r="AJ74" s="131">
        <f t="shared" si="141"/>
        <v>11.850212410000001</v>
      </c>
      <c r="AK74" s="129">
        <f t="shared" si="36"/>
        <v>63</v>
      </c>
      <c r="AL74" s="138" t="s">
        <v>79</v>
      </c>
      <c r="AM74" s="135">
        <f t="shared" si="142"/>
        <v>46407</v>
      </c>
      <c r="AN74" s="7"/>
      <c r="AO74" s="135">
        <f t="shared" ref="AO74:AO105" si="151">AJ240</f>
        <v>46407</v>
      </c>
      <c r="AP74" s="161">
        <f>VLOOKUP($AO74,[1]Plan1!$EW$172:$EZ$293,2)</f>
        <v>7276.54</v>
      </c>
      <c r="AQ74" s="160">
        <f t="shared" si="21"/>
        <v>46346</v>
      </c>
      <c r="AR74" s="161">
        <f>VLOOKUP($AO74,[1]Plan1!$EW$172:$EZ$293,4)</f>
        <v>7276.54</v>
      </c>
      <c r="AS74" s="160">
        <f t="shared" si="22"/>
        <v>46376</v>
      </c>
      <c r="AT74" s="16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52">(A74+1)</f>
        <v>44524</v>
      </c>
      <c r="B75" s="113">
        <f t="shared" si="143"/>
        <v>1005.89846346</v>
      </c>
      <c r="C75" s="113">
        <f t="shared" si="24"/>
        <v>988.32954931999996</v>
      </c>
      <c r="D75" s="114">
        <f t="shared" ref="D75:D138" si="153">IF(E75=E74,D74,E74)</f>
        <v>5944.21</v>
      </c>
      <c r="E75" s="115">
        <f t="shared" si="120"/>
        <v>6018.51</v>
      </c>
      <c r="F75" s="116">
        <f t="shared" si="121"/>
        <v>44491</v>
      </c>
      <c r="G75" s="117">
        <f t="shared" si="144"/>
        <v>1.2499558393798349E-2</v>
      </c>
      <c r="H75" s="118">
        <f t="shared" si="26"/>
        <v>44550</v>
      </c>
      <c r="I75" s="118">
        <f t="shared" si="145"/>
        <v>44550</v>
      </c>
      <c r="J75" s="119">
        <f t="shared" ref="J75:J138" si="154">IF(I75=I74,J74,NETWORKDAYS(I74,I75,$AD$176:$AD$502)-1)</f>
        <v>20</v>
      </c>
      <c r="K75" s="119">
        <f t="shared" si="124"/>
        <v>2</v>
      </c>
      <c r="L75" s="8">
        <f t="shared" ref="L75:L138" si="155">IF(E75&lt;D75,1,TRUNC((E75/D75)^TRUNC((K75/J75),9),8))</f>
        <v>1.00124298</v>
      </c>
      <c r="M75" s="120">
        <f t="shared" si="125"/>
        <v>1.0115996199999999</v>
      </c>
      <c r="N75" s="120">
        <f t="shared" si="82"/>
        <v>1.0157809658693078</v>
      </c>
      <c r="O75" s="113">
        <f t="shared" si="126"/>
        <v>1.0170435600000001</v>
      </c>
      <c r="P75" s="113">
        <f t="shared" si="146"/>
        <v>1005.17420329</v>
      </c>
      <c r="Q75" s="11">
        <f t="shared" si="27"/>
        <v>0</v>
      </c>
      <c r="R75" s="30">
        <f t="shared" ref="R75:R138" si="156">IF(Q75&gt;0,VLOOKUP($A75,$AD$10:$AI$170,6),0)</f>
        <v>0</v>
      </c>
      <c r="S75" s="8">
        <f t="shared" si="147"/>
        <v>0</v>
      </c>
      <c r="T75" s="122">
        <f t="shared" ref="T75:T138" si="157">(T74)</f>
        <v>9.5000000000000001E-2</v>
      </c>
      <c r="U75" s="121">
        <f t="shared" si="83"/>
        <v>2</v>
      </c>
      <c r="V75" s="121">
        <v>252</v>
      </c>
      <c r="W75" s="120">
        <f t="shared" si="148"/>
        <v>1.0007205320000001</v>
      </c>
      <c r="X75" s="113">
        <f t="shared" si="149"/>
        <v>0.72426016999999998</v>
      </c>
      <c r="Y75" s="113">
        <f t="shared" si="150"/>
        <v>0</v>
      </c>
      <c r="Z75" s="125" t="str">
        <f t="shared" si="28"/>
        <v>A+J=</v>
      </c>
      <c r="AA75" s="118">
        <f t="shared" si="29"/>
        <v>44550</v>
      </c>
      <c r="AB75" s="4"/>
      <c r="AC75" s="129">
        <f t="shared" si="30"/>
        <v>64</v>
      </c>
      <c r="AD75" s="135">
        <f t="shared" si="136"/>
        <v>46407</v>
      </c>
      <c r="AE75" s="131">
        <f t="shared" si="137"/>
        <v>586.05589071000009</v>
      </c>
      <c r="AF75" s="133">
        <f t="shared" si="138"/>
        <v>20</v>
      </c>
      <c r="AG75" s="142">
        <f t="shared" si="139"/>
        <v>4.2928211200000002</v>
      </c>
      <c r="AH75" s="141">
        <f t="shared" si="140"/>
        <v>7.7996993100000003</v>
      </c>
      <c r="AI75" s="137">
        <v>1.3134E-2</v>
      </c>
      <c r="AJ75" s="131">
        <f t="shared" si="141"/>
        <v>12.09252043</v>
      </c>
      <c r="AK75" s="129">
        <f t="shared" si="36"/>
        <v>64</v>
      </c>
      <c r="AL75" s="138" t="s">
        <v>79</v>
      </c>
      <c r="AM75" s="135">
        <f t="shared" si="142"/>
        <v>46440</v>
      </c>
      <c r="AN75" s="7"/>
      <c r="AO75" s="135">
        <f t="shared" si="151"/>
        <v>46440</v>
      </c>
      <c r="AP75" s="161">
        <f>VLOOKUP($AO75,[1]Plan1!$EW$172:$EZ$293,2)</f>
        <v>7276.54</v>
      </c>
      <c r="AQ75" s="160">
        <f t="shared" ref="AQ75:AQ138" si="158">EDATE($AO75,-2)</f>
        <v>46378</v>
      </c>
      <c r="AR75" s="161">
        <f>VLOOKUP($AO75,[1]Plan1!$EW$172:$EZ$293,4)</f>
        <v>7276.54</v>
      </c>
      <c r="AS75" s="160">
        <f t="shared" ref="AS75:AS138" si="159">EDATE($AO75,-1)</f>
        <v>46409</v>
      </c>
      <c r="AT75" s="162">
        <f t="shared" ref="AT75:AT131" si="16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52"/>
        <v>44525</v>
      </c>
      <c r="B76" s="113">
        <f t="shared" si="143"/>
        <v>1006.88596043</v>
      </c>
      <c r="C76" s="113">
        <f t="shared" ref="C76:C139" si="161">TRUNC(IF(Q75&gt;0,VLOOKUP(A75,$AD$12:$AE$170,2),C75),8)</f>
        <v>988.32954931999996</v>
      </c>
      <c r="D76" s="114">
        <f t="shared" si="153"/>
        <v>5944.21</v>
      </c>
      <c r="E76" s="115">
        <f t="shared" si="120"/>
        <v>6018.51</v>
      </c>
      <c r="F76" s="116">
        <f t="shared" si="121"/>
        <v>44491</v>
      </c>
      <c r="G76" s="117">
        <f t="shared" si="144"/>
        <v>1.2499558393798349E-2</v>
      </c>
      <c r="H76" s="118">
        <f t="shared" ref="H76:H139" si="162">IF(DAY(A76)=H$9,VLOOKUP(A76,AH$118:AN$450,4),H75)</f>
        <v>44550</v>
      </c>
      <c r="I76" s="118">
        <f t="shared" si="145"/>
        <v>44550</v>
      </c>
      <c r="J76" s="119">
        <f t="shared" si="154"/>
        <v>20</v>
      </c>
      <c r="K76" s="119">
        <f t="shared" si="124"/>
        <v>3</v>
      </c>
      <c r="L76" s="8">
        <f t="shared" si="155"/>
        <v>1.00186504</v>
      </c>
      <c r="M76" s="120">
        <f t="shared" si="125"/>
        <v>1.0115996199999999</v>
      </c>
      <c r="N76" s="120">
        <f t="shared" si="82"/>
        <v>1.0157809658693078</v>
      </c>
      <c r="O76" s="113">
        <f t="shared" si="126"/>
        <v>1.0176754299999999</v>
      </c>
      <c r="P76" s="113">
        <f t="shared" si="146"/>
        <v>1005.79869908</v>
      </c>
      <c r="Q76" s="11">
        <f t="shared" ref="Q76:Q139" si="163">IF(VLOOKUP(A76,AD$10:AK$170,8)=VLOOKUP(A75,AD$10:AK$170,8),0,VLOOKUP(A76,AD$10:AK$170,8))</f>
        <v>0</v>
      </c>
      <c r="R76" s="30">
        <f t="shared" si="156"/>
        <v>0</v>
      </c>
      <c r="S76" s="8">
        <f t="shared" si="147"/>
        <v>0</v>
      </c>
      <c r="T76" s="122">
        <f t="shared" si="157"/>
        <v>9.5000000000000001E-2</v>
      </c>
      <c r="U76" s="121">
        <f t="shared" si="83"/>
        <v>3</v>
      </c>
      <c r="V76" s="121">
        <v>252</v>
      </c>
      <c r="W76" s="120">
        <f t="shared" si="148"/>
        <v>1.001080993</v>
      </c>
      <c r="X76" s="113">
        <f t="shared" si="149"/>
        <v>1.0872613499999999</v>
      </c>
      <c r="Y76" s="113">
        <f t="shared" si="150"/>
        <v>0</v>
      </c>
      <c r="Z76" s="125" t="str">
        <f t="shared" ref="Z76:Z139" si="164">IF($Q75&gt;0,VLOOKUP($A75,$AD$10:$AM$170,9),Z75)</f>
        <v>A+J=</v>
      </c>
      <c r="AA76" s="118">
        <f t="shared" ref="AA76:AA139" si="165">IF($Q75&gt;0,VLOOKUP($A75,$AD$10:$AM$170,10),AA75)</f>
        <v>44550</v>
      </c>
      <c r="AB76" s="4"/>
      <c r="AC76" s="129">
        <f t="shared" ref="AC76:AC139" si="166">AC75+1</f>
        <v>65</v>
      </c>
      <c r="AD76" s="135">
        <f t="shared" si="136"/>
        <v>46440</v>
      </c>
      <c r="AE76" s="131">
        <f t="shared" si="137"/>
        <v>578.37855855000009</v>
      </c>
      <c r="AF76" s="133">
        <f t="shared" si="138"/>
        <v>21</v>
      </c>
      <c r="AG76" s="142">
        <f t="shared" si="139"/>
        <v>4.4490632200000002</v>
      </c>
      <c r="AH76" s="141">
        <f t="shared" si="140"/>
        <v>7.6773321599999997</v>
      </c>
      <c r="AI76" s="137">
        <v>1.3100000000000001E-2</v>
      </c>
      <c r="AJ76" s="131">
        <f t="shared" si="141"/>
        <v>12.12639538</v>
      </c>
      <c r="AK76" s="129">
        <f t="shared" ref="AK76:AK139" si="167">AK75+1</f>
        <v>65</v>
      </c>
      <c r="AL76" s="138" t="s">
        <v>79</v>
      </c>
      <c r="AM76" s="135">
        <f t="shared" si="142"/>
        <v>46468</v>
      </c>
      <c r="AN76" s="7"/>
      <c r="AO76" s="135">
        <f t="shared" si="151"/>
        <v>46468</v>
      </c>
      <c r="AP76" s="161">
        <f>VLOOKUP($AO76,[1]Plan1!$EW$172:$EZ$293,2)</f>
        <v>7276.54</v>
      </c>
      <c r="AQ76" s="160">
        <f t="shared" si="158"/>
        <v>46409</v>
      </c>
      <c r="AR76" s="161">
        <f>VLOOKUP($AO76,[1]Plan1!$EW$172:$EZ$293,4)</f>
        <v>7276.54</v>
      </c>
      <c r="AS76" s="160">
        <f t="shared" si="159"/>
        <v>46440</v>
      </c>
      <c r="AT76" s="162">
        <f t="shared" si="16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52"/>
        <v>44526</v>
      </c>
      <c r="B77" s="113">
        <f t="shared" si="143"/>
        <v>1007.87445313</v>
      </c>
      <c r="C77" s="113">
        <f t="shared" si="161"/>
        <v>988.32954931999996</v>
      </c>
      <c r="D77" s="114">
        <f t="shared" si="153"/>
        <v>5944.21</v>
      </c>
      <c r="E77" s="115">
        <f t="shared" si="120"/>
        <v>6018.51</v>
      </c>
      <c r="F77" s="116">
        <f t="shared" si="121"/>
        <v>44491</v>
      </c>
      <c r="G77" s="117">
        <f t="shared" si="144"/>
        <v>1.2499558393798349E-2</v>
      </c>
      <c r="H77" s="118">
        <f t="shared" si="162"/>
        <v>44550</v>
      </c>
      <c r="I77" s="118">
        <f t="shared" si="145"/>
        <v>44550</v>
      </c>
      <c r="J77" s="119">
        <f t="shared" si="154"/>
        <v>20</v>
      </c>
      <c r="K77" s="119">
        <f t="shared" si="124"/>
        <v>4</v>
      </c>
      <c r="L77" s="8">
        <f t="shared" si="155"/>
        <v>1.0024875</v>
      </c>
      <c r="M77" s="120">
        <f t="shared" si="125"/>
        <v>1.0115996199999999</v>
      </c>
      <c r="N77" s="120">
        <f t="shared" si="82"/>
        <v>1.0157809658693078</v>
      </c>
      <c r="O77" s="113">
        <f t="shared" si="126"/>
        <v>1.0183077199999999</v>
      </c>
      <c r="P77" s="113">
        <f t="shared" si="146"/>
        <v>1006.42360997</v>
      </c>
      <c r="Q77" s="11">
        <f t="shared" si="163"/>
        <v>0</v>
      </c>
      <c r="R77" s="30">
        <f t="shared" si="156"/>
        <v>0</v>
      </c>
      <c r="S77" s="8">
        <f t="shared" si="147"/>
        <v>0</v>
      </c>
      <c r="T77" s="122">
        <f t="shared" si="157"/>
        <v>9.5000000000000001E-2</v>
      </c>
      <c r="U77" s="121">
        <f t="shared" si="83"/>
        <v>4</v>
      </c>
      <c r="V77" s="121">
        <v>252</v>
      </c>
      <c r="W77" s="120">
        <f t="shared" si="148"/>
        <v>1.0014415830000001</v>
      </c>
      <c r="X77" s="113">
        <f t="shared" si="149"/>
        <v>1.45084316</v>
      </c>
      <c r="Y77" s="113">
        <f t="shared" si="150"/>
        <v>0</v>
      </c>
      <c r="Z77" s="125" t="str">
        <f t="shared" si="164"/>
        <v>A+J=</v>
      </c>
      <c r="AA77" s="118">
        <f t="shared" si="165"/>
        <v>44550</v>
      </c>
      <c r="AB77" s="4"/>
      <c r="AC77" s="129">
        <f t="shared" si="166"/>
        <v>66</v>
      </c>
      <c r="AD77" s="135">
        <f t="shared" si="136"/>
        <v>46468</v>
      </c>
      <c r="AE77" s="131">
        <f t="shared" si="137"/>
        <v>570.41775608000012</v>
      </c>
      <c r="AF77" s="133">
        <f t="shared" si="138"/>
        <v>20</v>
      </c>
      <c r="AG77" s="142">
        <f t="shared" si="139"/>
        <v>4.18094185</v>
      </c>
      <c r="AH77" s="141">
        <f t="shared" si="140"/>
        <v>7.96080247</v>
      </c>
      <c r="AI77" s="137">
        <v>1.3764E-2</v>
      </c>
      <c r="AJ77" s="131">
        <f t="shared" si="141"/>
        <v>12.141744320000001</v>
      </c>
      <c r="AK77" s="129">
        <f t="shared" si="167"/>
        <v>66</v>
      </c>
      <c r="AL77" s="138" t="s">
        <v>79</v>
      </c>
      <c r="AM77" s="135">
        <f t="shared" si="142"/>
        <v>46497</v>
      </c>
      <c r="AN77" s="7"/>
      <c r="AO77" s="135">
        <f t="shared" si="151"/>
        <v>46497</v>
      </c>
      <c r="AP77" s="161">
        <f>VLOOKUP($AO77,[1]Plan1!$EW$172:$EZ$293,2)</f>
        <v>7276.54</v>
      </c>
      <c r="AQ77" s="160">
        <f t="shared" si="158"/>
        <v>46438</v>
      </c>
      <c r="AR77" s="161">
        <f>VLOOKUP($AO77,[1]Plan1!$EW$172:$EZ$293,4)</f>
        <v>7276.54</v>
      </c>
      <c r="AS77" s="160">
        <f t="shared" si="159"/>
        <v>46466</v>
      </c>
      <c r="AT77" s="162">
        <f t="shared" si="16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52"/>
        <v>44527</v>
      </c>
      <c r="B78" s="113">
        <f t="shared" si="143"/>
        <v>1008.86390468</v>
      </c>
      <c r="C78" s="113">
        <f t="shared" si="161"/>
        <v>988.32954931999996</v>
      </c>
      <c r="D78" s="114">
        <f t="shared" si="153"/>
        <v>5944.21</v>
      </c>
      <c r="E78" s="115">
        <f t="shared" si="120"/>
        <v>6018.51</v>
      </c>
      <c r="F78" s="116">
        <f t="shared" si="121"/>
        <v>44491</v>
      </c>
      <c r="G78" s="117">
        <f t="shared" si="144"/>
        <v>1.2499558393798349E-2</v>
      </c>
      <c r="H78" s="118">
        <f t="shared" si="162"/>
        <v>44550</v>
      </c>
      <c r="I78" s="118">
        <f t="shared" si="145"/>
        <v>44550</v>
      </c>
      <c r="J78" s="119">
        <f t="shared" si="154"/>
        <v>20</v>
      </c>
      <c r="K78" s="119">
        <f t="shared" si="124"/>
        <v>5</v>
      </c>
      <c r="L78" s="8">
        <f t="shared" si="155"/>
        <v>1.0031103400000001</v>
      </c>
      <c r="M78" s="120">
        <f t="shared" si="125"/>
        <v>1.0115996199999999</v>
      </c>
      <c r="N78" s="120">
        <f t="shared" si="82"/>
        <v>1.0157809658693078</v>
      </c>
      <c r="O78" s="113">
        <f t="shared" si="126"/>
        <v>1.01894039</v>
      </c>
      <c r="P78" s="113">
        <f t="shared" si="146"/>
        <v>1007.04889643</v>
      </c>
      <c r="Q78" s="11">
        <f t="shared" si="163"/>
        <v>0</v>
      </c>
      <c r="R78" s="30">
        <f t="shared" si="156"/>
        <v>0</v>
      </c>
      <c r="S78" s="8">
        <f t="shared" si="147"/>
        <v>0</v>
      </c>
      <c r="T78" s="122">
        <f t="shared" si="157"/>
        <v>9.5000000000000001E-2</v>
      </c>
      <c r="U78" s="121">
        <f t="shared" si="83"/>
        <v>5</v>
      </c>
      <c r="V78" s="121">
        <v>252</v>
      </c>
      <c r="W78" s="120">
        <f t="shared" si="148"/>
        <v>1.0018023039999999</v>
      </c>
      <c r="X78" s="113">
        <f t="shared" si="149"/>
        <v>1.81500825</v>
      </c>
      <c r="Y78" s="113">
        <f t="shared" si="150"/>
        <v>0</v>
      </c>
      <c r="Z78" s="125" t="str">
        <f t="shared" si="164"/>
        <v>A+J=</v>
      </c>
      <c r="AA78" s="118">
        <f t="shared" si="165"/>
        <v>44550</v>
      </c>
      <c r="AB78" s="4"/>
      <c r="AC78" s="129">
        <f t="shared" si="166"/>
        <v>67</v>
      </c>
      <c r="AD78" s="135">
        <f t="shared" si="136"/>
        <v>46497</v>
      </c>
      <c r="AE78" s="131">
        <f t="shared" si="137"/>
        <v>562.38456283000016</v>
      </c>
      <c r="AF78" s="133">
        <f t="shared" si="138"/>
        <v>20</v>
      </c>
      <c r="AG78" s="142">
        <f t="shared" si="139"/>
        <v>4.1233953699999999</v>
      </c>
      <c r="AH78" s="141">
        <f t="shared" si="140"/>
        <v>8.0331932500000001</v>
      </c>
      <c r="AI78" s="137">
        <v>1.4083E-2</v>
      </c>
      <c r="AJ78" s="131">
        <f t="shared" si="141"/>
        <v>12.156588620000001</v>
      </c>
      <c r="AK78" s="129">
        <f t="shared" si="167"/>
        <v>67</v>
      </c>
      <c r="AL78" s="138" t="s">
        <v>79</v>
      </c>
      <c r="AM78" s="135">
        <f t="shared" si="142"/>
        <v>46527</v>
      </c>
      <c r="AN78" s="7"/>
      <c r="AO78" s="135">
        <f t="shared" si="151"/>
        <v>46527</v>
      </c>
      <c r="AP78" s="161">
        <f>VLOOKUP($AO78,[1]Plan1!$EW$172:$EZ$293,2)</f>
        <v>7276.54</v>
      </c>
      <c r="AQ78" s="160">
        <f t="shared" si="158"/>
        <v>46466</v>
      </c>
      <c r="AR78" s="161">
        <f>VLOOKUP($AO78,[1]Plan1!$EW$172:$EZ$293,4)</f>
        <v>7276.54</v>
      </c>
      <c r="AS78" s="160">
        <f t="shared" si="159"/>
        <v>46497</v>
      </c>
      <c r="AT78" s="162">
        <f t="shared" si="16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52"/>
        <v>44528</v>
      </c>
      <c r="B79" s="113">
        <f t="shared" si="143"/>
        <v>1008.86390468</v>
      </c>
      <c r="C79" s="113">
        <f t="shared" si="161"/>
        <v>988.32954931999996</v>
      </c>
      <c r="D79" s="114">
        <f t="shared" si="153"/>
        <v>5944.21</v>
      </c>
      <c r="E79" s="115">
        <f t="shared" si="120"/>
        <v>6018.51</v>
      </c>
      <c r="F79" s="116">
        <f t="shared" si="121"/>
        <v>44491</v>
      </c>
      <c r="G79" s="117">
        <f t="shared" si="144"/>
        <v>1.2499558393798349E-2</v>
      </c>
      <c r="H79" s="118">
        <f t="shared" si="162"/>
        <v>44550</v>
      </c>
      <c r="I79" s="118">
        <f t="shared" si="145"/>
        <v>44550</v>
      </c>
      <c r="J79" s="119">
        <f t="shared" si="154"/>
        <v>20</v>
      </c>
      <c r="K79" s="119">
        <f t="shared" si="124"/>
        <v>5</v>
      </c>
      <c r="L79" s="8">
        <f t="shared" si="155"/>
        <v>1.0031103400000001</v>
      </c>
      <c r="M79" s="120">
        <f t="shared" si="125"/>
        <v>1.0115996199999999</v>
      </c>
      <c r="N79" s="120">
        <f t="shared" si="82"/>
        <v>1.0157809658693078</v>
      </c>
      <c r="O79" s="113">
        <f t="shared" si="126"/>
        <v>1.01894039</v>
      </c>
      <c r="P79" s="113">
        <f t="shared" si="146"/>
        <v>1007.04889643</v>
      </c>
      <c r="Q79" s="11">
        <f t="shared" si="163"/>
        <v>0</v>
      </c>
      <c r="R79" s="30">
        <f t="shared" si="156"/>
        <v>0</v>
      </c>
      <c r="S79" s="8">
        <f t="shared" si="147"/>
        <v>0</v>
      </c>
      <c r="T79" s="122">
        <f t="shared" si="157"/>
        <v>9.5000000000000001E-2</v>
      </c>
      <c r="U79" s="121">
        <f t="shared" si="83"/>
        <v>5</v>
      </c>
      <c r="V79" s="121">
        <v>252</v>
      </c>
      <c r="W79" s="120">
        <f t="shared" si="148"/>
        <v>1.0018023039999999</v>
      </c>
      <c r="X79" s="113">
        <f t="shared" si="149"/>
        <v>1.81500825</v>
      </c>
      <c r="Y79" s="113">
        <f t="shared" si="150"/>
        <v>0</v>
      </c>
      <c r="Z79" s="125" t="str">
        <f t="shared" si="164"/>
        <v>A+J=</v>
      </c>
      <c r="AA79" s="118">
        <f t="shared" si="165"/>
        <v>44550</v>
      </c>
      <c r="AB79" s="4"/>
      <c r="AC79" s="129">
        <f t="shared" si="166"/>
        <v>68</v>
      </c>
      <c r="AD79" s="135">
        <f t="shared" si="136"/>
        <v>46527</v>
      </c>
      <c r="AE79" s="131">
        <f t="shared" si="137"/>
        <v>554.50049365000018</v>
      </c>
      <c r="AF79" s="133">
        <f t="shared" si="138"/>
        <v>21</v>
      </c>
      <c r="AG79" s="142">
        <f t="shared" si="139"/>
        <v>4.2693615200000004</v>
      </c>
      <c r="AH79" s="141">
        <f t="shared" si="140"/>
        <v>7.88406918</v>
      </c>
      <c r="AI79" s="137">
        <v>1.4019E-2</v>
      </c>
      <c r="AJ79" s="131">
        <f t="shared" si="141"/>
        <v>12.153430700000001</v>
      </c>
      <c r="AK79" s="129">
        <f t="shared" si="167"/>
        <v>68</v>
      </c>
      <c r="AL79" s="138" t="s">
        <v>79</v>
      </c>
      <c r="AM79" s="135">
        <f t="shared" si="142"/>
        <v>46559</v>
      </c>
      <c r="AN79" s="7"/>
      <c r="AO79" s="135">
        <f t="shared" si="151"/>
        <v>46559</v>
      </c>
      <c r="AP79" s="161">
        <f>VLOOKUP($AO79,[1]Plan1!$EW$172:$EZ$293,2)</f>
        <v>7276.54</v>
      </c>
      <c r="AQ79" s="160">
        <f t="shared" si="158"/>
        <v>46498</v>
      </c>
      <c r="AR79" s="161">
        <f>VLOOKUP($AO79,[1]Plan1!$EW$172:$EZ$293,4)</f>
        <v>7276.54</v>
      </c>
      <c r="AS79" s="160">
        <f t="shared" si="159"/>
        <v>46528</v>
      </c>
      <c r="AT79" s="162">
        <f t="shared" si="16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52"/>
        <v>44529</v>
      </c>
      <c r="B80" s="113">
        <f t="shared" si="143"/>
        <v>1008.86390468</v>
      </c>
      <c r="C80" s="113">
        <f t="shared" si="161"/>
        <v>988.32954931999996</v>
      </c>
      <c r="D80" s="114">
        <f t="shared" si="153"/>
        <v>5944.21</v>
      </c>
      <c r="E80" s="115">
        <f t="shared" si="120"/>
        <v>6018.51</v>
      </c>
      <c r="F80" s="116">
        <f t="shared" si="121"/>
        <v>44491</v>
      </c>
      <c r="G80" s="117">
        <f t="shared" si="144"/>
        <v>1.2499558393798349E-2</v>
      </c>
      <c r="H80" s="118">
        <f t="shared" si="162"/>
        <v>44550</v>
      </c>
      <c r="I80" s="118">
        <f t="shared" si="145"/>
        <v>44550</v>
      </c>
      <c r="J80" s="119">
        <f t="shared" si="154"/>
        <v>20</v>
      </c>
      <c r="K80" s="119">
        <f t="shared" si="124"/>
        <v>5</v>
      </c>
      <c r="L80" s="8">
        <f t="shared" si="155"/>
        <v>1.0031103400000001</v>
      </c>
      <c r="M80" s="120">
        <f t="shared" si="125"/>
        <v>1.0115996199999999</v>
      </c>
      <c r="N80" s="120">
        <f t="shared" si="82"/>
        <v>1.0157809658693078</v>
      </c>
      <c r="O80" s="113">
        <f t="shared" si="126"/>
        <v>1.01894039</v>
      </c>
      <c r="P80" s="113">
        <f t="shared" si="146"/>
        <v>1007.04889643</v>
      </c>
      <c r="Q80" s="11">
        <f t="shared" si="163"/>
        <v>0</v>
      </c>
      <c r="R80" s="30">
        <f t="shared" si="156"/>
        <v>0</v>
      </c>
      <c r="S80" s="8">
        <f t="shared" si="147"/>
        <v>0</v>
      </c>
      <c r="T80" s="122">
        <f t="shared" si="157"/>
        <v>9.5000000000000001E-2</v>
      </c>
      <c r="U80" s="121">
        <f t="shared" si="83"/>
        <v>5</v>
      </c>
      <c r="V80" s="121">
        <v>252</v>
      </c>
      <c r="W80" s="120">
        <f t="shared" si="148"/>
        <v>1.0018023039999999</v>
      </c>
      <c r="X80" s="113">
        <f t="shared" si="149"/>
        <v>1.81500825</v>
      </c>
      <c r="Y80" s="113">
        <f t="shared" si="150"/>
        <v>0</v>
      </c>
      <c r="Z80" s="125" t="str">
        <f t="shared" si="164"/>
        <v>A+J=</v>
      </c>
      <c r="AA80" s="118">
        <f t="shared" si="165"/>
        <v>44550</v>
      </c>
      <c r="AB80" s="4"/>
      <c r="AC80" s="129">
        <f t="shared" si="166"/>
        <v>69</v>
      </c>
      <c r="AD80" s="135">
        <f t="shared" si="136"/>
        <v>46559</v>
      </c>
      <c r="AE80" s="131">
        <f t="shared" si="137"/>
        <v>546.51568655000017</v>
      </c>
      <c r="AF80" s="133">
        <f t="shared" si="138"/>
        <v>21</v>
      </c>
      <c r="AG80" s="142">
        <f t="shared" si="139"/>
        <v>4.2095093500000003</v>
      </c>
      <c r="AH80" s="141">
        <f t="shared" si="140"/>
        <v>7.9848071000000003</v>
      </c>
      <c r="AI80" s="137">
        <v>1.44E-2</v>
      </c>
      <c r="AJ80" s="131">
        <f t="shared" si="141"/>
        <v>12.194316450000001</v>
      </c>
      <c r="AK80" s="129">
        <f t="shared" si="167"/>
        <v>69</v>
      </c>
      <c r="AL80" s="138" t="s">
        <v>79</v>
      </c>
      <c r="AM80" s="135">
        <f t="shared" si="142"/>
        <v>46588</v>
      </c>
      <c r="AN80" s="7"/>
      <c r="AO80" s="135">
        <f t="shared" si="151"/>
        <v>46588</v>
      </c>
      <c r="AP80" s="161">
        <f>VLOOKUP($AO80,[1]Plan1!$EW$172:$EZ$293,2)</f>
        <v>7276.54</v>
      </c>
      <c r="AQ80" s="160">
        <f t="shared" si="158"/>
        <v>46527</v>
      </c>
      <c r="AR80" s="161">
        <f>VLOOKUP($AO80,[1]Plan1!$EW$172:$EZ$293,4)</f>
        <v>7276.54</v>
      </c>
      <c r="AS80" s="160">
        <f t="shared" si="159"/>
        <v>46558</v>
      </c>
      <c r="AT80" s="162">
        <f t="shared" si="16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52"/>
        <v>44530</v>
      </c>
      <c r="B81" s="113">
        <f t="shared" si="143"/>
        <v>1009.8543236</v>
      </c>
      <c r="C81" s="113">
        <f t="shared" si="161"/>
        <v>988.32954931999996</v>
      </c>
      <c r="D81" s="114">
        <f t="shared" si="153"/>
        <v>5944.21</v>
      </c>
      <c r="E81" s="115">
        <f t="shared" si="120"/>
        <v>6018.51</v>
      </c>
      <c r="F81" s="116">
        <f t="shared" si="121"/>
        <v>44491</v>
      </c>
      <c r="G81" s="117">
        <f t="shared" si="144"/>
        <v>1.2499558393798349E-2</v>
      </c>
      <c r="H81" s="118">
        <f t="shared" si="162"/>
        <v>44550</v>
      </c>
      <c r="I81" s="118">
        <f t="shared" si="145"/>
        <v>44550</v>
      </c>
      <c r="J81" s="119">
        <f t="shared" si="154"/>
        <v>20</v>
      </c>
      <c r="K81" s="119">
        <f t="shared" si="124"/>
        <v>6</v>
      </c>
      <c r="L81" s="8">
        <f t="shared" si="155"/>
        <v>1.0037335700000001</v>
      </c>
      <c r="M81" s="120">
        <f t="shared" si="125"/>
        <v>1.0115996199999999</v>
      </c>
      <c r="N81" s="120">
        <f t="shared" si="82"/>
        <v>1.0157809658693078</v>
      </c>
      <c r="O81" s="113">
        <f t="shared" si="126"/>
        <v>1.01957345</v>
      </c>
      <c r="P81" s="113">
        <f t="shared" si="146"/>
        <v>1007.6745683300001</v>
      </c>
      <c r="Q81" s="11">
        <f t="shared" si="163"/>
        <v>0</v>
      </c>
      <c r="R81" s="30">
        <f t="shared" si="156"/>
        <v>0</v>
      </c>
      <c r="S81" s="8">
        <f t="shared" si="147"/>
        <v>0</v>
      </c>
      <c r="T81" s="122">
        <f t="shared" si="157"/>
        <v>9.5000000000000001E-2</v>
      </c>
      <c r="U81" s="121">
        <f t="shared" si="83"/>
        <v>6</v>
      </c>
      <c r="V81" s="121">
        <v>252</v>
      </c>
      <c r="W81" s="120">
        <f t="shared" si="148"/>
        <v>1.002163154</v>
      </c>
      <c r="X81" s="113">
        <f t="shared" si="149"/>
        <v>2.1797552699999998</v>
      </c>
      <c r="Y81" s="113">
        <f t="shared" si="150"/>
        <v>0</v>
      </c>
      <c r="Z81" s="125" t="str">
        <f t="shared" si="164"/>
        <v>A+J=</v>
      </c>
      <c r="AA81" s="118">
        <f t="shared" si="165"/>
        <v>44550</v>
      </c>
      <c r="AB81" s="4"/>
      <c r="AC81" s="129">
        <f t="shared" si="166"/>
        <v>70</v>
      </c>
      <c r="AD81" s="135">
        <f t="shared" si="136"/>
        <v>46588</v>
      </c>
      <c r="AE81" s="131">
        <f t="shared" si="137"/>
        <v>538.42834743000014</v>
      </c>
      <c r="AF81" s="133">
        <f t="shared" si="138"/>
        <v>21</v>
      </c>
      <c r="AG81" s="142">
        <f t="shared" si="139"/>
        <v>4.1488924100000002</v>
      </c>
      <c r="AH81" s="141">
        <f t="shared" si="140"/>
        <v>8.0873391199999993</v>
      </c>
      <c r="AI81" s="137">
        <v>1.4798E-2</v>
      </c>
      <c r="AJ81" s="131">
        <f t="shared" si="141"/>
        <v>12.23623153</v>
      </c>
      <c r="AK81" s="129">
        <f t="shared" si="167"/>
        <v>70</v>
      </c>
      <c r="AL81" s="138" t="s">
        <v>79</v>
      </c>
      <c r="AM81" s="135">
        <f t="shared" si="142"/>
        <v>46619</v>
      </c>
      <c r="AN81" s="7"/>
      <c r="AO81" s="135">
        <f t="shared" si="151"/>
        <v>46619</v>
      </c>
      <c r="AP81" s="161">
        <f>VLOOKUP($AO81,[1]Plan1!$EW$172:$EZ$293,2)</f>
        <v>7276.54</v>
      </c>
      <c r="AQ81" s="160">
        <f t="shared" si="158"/>
        <v>46558</v>
      </c>
      <c r="AR81" s="161">
        <f>VLOOKUP($AO81,[1]Plan1!$EW$172:$EZ$293,4)</f>
        <v>7276.54</v>
      </c>
      <c r="AS81" s="160">
        <f t="shared" si="159"/>
        <v>46588</v>
      </c>
      <c r="AT81" s="162">
        <f t="shared" si="16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52"/>
        <v>44531</v>
      </c>
      <c r="B82" s="113">
        <f t="shared" si="143"/>
        <v>1010.8457224900001</v>
      </c>
      <c r="C82" s="113">
        <f t="shared" si="161"/>
        <v>988.32954931999996</v>
      </c>
      <c r="D82" s="114">
        <f t="shared" si="153"/>
        <v>5944.21</v>
      </c>
      <c r="E82" s="115">
        <f t="shared" si="120"/>
        <v>6018.51</v>
      </c>
      <c r="F82" s="116">
        <f t="shared" si="121"/>
        <v>44491</v>
      </c>
      <c r="G82" s="117">
        <f t="shared" si="144"/>
        <v>1.2499558393798349E-2</v>
      </c>
      <c r="H82" s="118">
        <f t="shared" si="162"/>
        <v>44550</v>
      </c>
      <c r="I82" s="118">
        <f t="shared" si="145"/>
        <v>44550</v>
      </c>
      <c r="J82" s="119">
        <f t="shared" si="154"/>
        <v>20</v>
      </c>
      <c r="K82" s="119">
        <f t="shared" si="124"/>
        <v>7</v>
      </c>
      <c r="L82" s="8">
        <f t="shared" si="155"/>
        <v>1.0043571899999999</v>
      </c>
      <c r="M82" s="120">
        <f t="shared" si="125"/>
        <v>1.0115996199999999</v>
      </c>
      <c r="N82" s="120">
        <f t="shared" si="82"/>
        <v>1.0157809658693078</v>
      </c>
      <c r="O82" s="113">
        <f t="shared" si="126"/>
        <v>1.02020691</v>
      </c>
      <c r="P82" s="113">
        <f t="shared" si="146"/>
        <v>1008.3006355700001</v>
      </c>
      <c r="Q82" s="11">
        <f t="shared" si="163"/>
        <v>0</v>
      </c>
      <c r="R82" s="30">
        <f t="shared" si="156"/>
        <v>0</v>
      </c>
      <c r="S82" s="8">
        <f t="shared" si="147"/>
        <v>0</v>
      </c>
      <c r="T82" s="122">
        <f t="shared" si="157"/>
        <v>9.5000000000000001E-2</v>
      </c>
      <c r="U82" s="121">
        <f t="shared" si="83"/>
        <v>7</v>
      </c>
      <c r="V82" s="121">
        <v>252</v>
      </c>
      <c r="W82" s="120">
        <f t="shared" si="148"/>
        <v>1.002524135</v>
      </c>
      <c r="X82" s="113">
        <f t="shared" si="149"/>
        <v>2.5450869200000001</v>
      </c>
      <c r="Y82" s="113">
        <f t="shared" si="150"/>
        <v>0</v>
      </c>
      <c r="Z82" s="125" t="str">
        <f t="shared" si="164"/>
        <v>A+J=</v>
      </c>
      <c r="AA82" s="118">
        <f t="shared" si="165"/>
        <v>44550</v>
      </c>
      <c r="AB82" s="4"/>
      <c r="AC82" s="129">
        <f t="shared" si="166"/>
        <v>71</v>
      </c>
      <c r="AD82" s="135">
        <f t="shared" si="136"/>
        <v>46619</v>
      </c>
      <c r="AE82" s="131">
        <f t="shared" si="137"/>
        <v>530.64805781000018</v>
      </c>
      <c r="AF82" s="133">
        <f t="shared" si="138"/>
        <v>23</v>
      </c>
      <c r="AG82" s="142">
        <f t="shared" si="139"/>
        <v>4.4783971600000001</v>
      </c>
      <c r="AH82" s="141">
        <f t="shared" si="140"/>
        <v>7.7802896199999996</v>
      </c>
      <c r="AI82" s="137">
        <v>1.4449999999999999E-2</v>
      </c>
      <c r="AJ82" s="131">
        <f t="shared" si="141"/>
        <v>12.25868678</v>
      </c>
      <c r="AK82" s="129">
        <f t="shared" si="167"/>
        <v>71</v>
      </c>
      <c r="AL82" s="138" t="s">
        <v>79</v>
      </c>
      <c r="AM82" s="135">
        <f t="shared" si="142"/>
        <v>46650</v>
      </c>
      <c r="AN82" s="7"/>
      <c r="AO82" s="135">
        <f t="shared" si="151"/>
        <v>46650</v>
      </c>
      <c r="AP82" s="161">
        <f>VLOOKUP($AO82,[1]Plan1!$EW$172:$EZ$293,2)</f>
        <v>7276.54</v>
      </c>
      <c r="AQ82" s="160">
        <f t="shared" si="158"/>
        <v>46588</v>
      </c>
      <c r="AR82" s="161">
        <f>VLOOKUP($AO82,[1]Plan1!$EW$172:$EZ$293,4)</f>
        <v>7276.54</v>
      </c>
      <c r="AS82" s="160">
        <f t="shared" si="159"/>
        <v>46619</v>
      </c>
      <c r="AT82" s="162">
        <f t="shared" si="16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52"/>
        <v>44532</v>
      </c>
      <c r="B83" s="113">
        <f t="shared" si="143"/>
        <v>1011.83809008</v>
      </c>
      <c r="C83" s="113">
        <f t="shared" si="161"/>
        <v>988.32954931999996</v>
      </c>
      <c r="D83" s="114">
        <f t="shared" si="153"/>
        <v>5944.21</v>
      </c>
      <c r="E83" s="115">
        <f t="shared" si="120"/>
        <v>6018.51</v>
      </c>
      <c r="F83" s="116">
        <f t="shared" si="121"/>
        <v>44491</v>
      </c>
      <c r="G83" s="117">
        <f t="shared" si="144"/>
        <v>1.2499558393798349E-2</v>
      </c>
      <c r="H83" s="118">
        <f t="shared" si="162"/>
        <v>44550</v>
      </c>
      <c r="I83" s="118">
        <f t="shared" si="145"/>
        <v>44550</v>
      </c>
      <c r="J83" s="119">
        <f t="shared" si="154"/>
        <v>20</v>
      </c>
      <c r="K83" s="119">
        <f t="shared" si="124"/>
        <v>8</v>
      </c>
      <c r="L83" s="8">
        <f t="shared" si="155"/>
        <v>1.0049811900000001</v>
      </c>
      <c r="M83" s="120">
        <f t="shared" si="125"/>
        <v>1.0115996199999999</v>
      </c>
      <c r="N83" s="120">
        <f t="shared" si="82"/>
        <v>1.0157809658693078</v>
      </c>
      <c r="O83" s="113">
        <f t="shared" si="126"/>
        <v>1.02084076</v>
      </c>
      <c r="P83" s="113">
        <f t="shared" si="146"/>
        <v>1008.92708825</v>
      </c>
      <c r="Q83" s="11">
        <f t="shared" si="163"/>
        <v>0</v>
      </c>
      <c r="R83" s="30">
        <f t="shared" si="156"/>
        <v>0</v>
      </c>
      <c r="S83" s="8">
        <f t="shared" si="147"/>
        <v>0</v>
      </c>
      <c r="T83" s="122">
        <f t="shared" si="157"/>
        <v>9.5000000000000001E-2</v>
      </c>
      <c r="U83" s="121">
        <f t="shared" si="83"/>
        <v>8</v>
      </c>
      <c r="V83" s="121">
        <v>252</v>
      </c>
      <c r="W83" s="120">
        <f t="shared" si="148"/>
        <v>1.0028852450000001</v>
      </c>
      <c r="X83" s="113">
        <f t="shared" si="149"/>
        <v>2.91100183</v>
      </c>
      <c r="Y83" s="113">
        <f t="shared" si="150"/>
        <v>0</v>
      </c>
      <c r="Z83" s="125" t="str">
        <f t="shared" si="164"/>
        <v>A+J=</v>
      </c>
      <c r="AA83" s="118">
        <f t="shared" si="165"/>
        <v>44550</v>
      </c>
      <c r="AB83" s="4"/>
      <c r="AC83" s="129">
        <f t="shared" si="166"/>
        <v>72</v>
      </c>
      <c r="AD83" s="135">
        <f t="shared" si="136"/>
        <v>46650</v>
      </c>
      <c r="AE83" s="131">
        <f t="shared" si="137"/>
        <v>522.18209870000021</v>
      </c>
      <c r="AF83" s="133">
        <f t="shared" si="138"/>
        <v>20</v>
      </c>
      <c r="AG83" s="142">
        <f t="shared" si="139"/>
        <v>3.8359109999999998</v>
      </c>
      <c r="AH83" s="141">
        <f t="shared" si="140"/>
        <v>8.46595911</v>
      </c>
      <c r="AI83" s="137">
        <v>1.5953999999999999E-2</v>
      </c>
      <c r="AJ83" s="131">
        <f t="shared" si="141"/>
        <v>12.301870109999999</v>
      </c>
      <c r="AK83" s="129">
        <f t="shared" si="167"/>
        <v>72</v>
      </c>
      <c r="AL83" s="138" t="s">
        <v>79</v>
      </c>
      <c r="AM83" s="135">
        <f t="shared" si="142"/>
        <v>46680</v>
      </c>
      <c r="AN83" s="7"/>
      <c r="AO83" s="135">
        <f t="shared" si="151"/>
        <v>46680</v>
      </c>
      <c r="AP83" s="161">
        <f>VLOOKUP($AO83,[1]Plan1!$EW$172:$EZ$293,2)</f>
        <v>7276.54</v>
      </c>
      <c r="AQ83" s="160">
        <f t="shared" si="158"/>
        <v>46619</v>
      </c>
      <c r="AR83" s="161">
        <f>VLOOKUP($AO83,[1]Plan1!$EW$172:$EZ$293,4)</f>
        <v>7276.54</v>
      </c>
      <c r="AS83" s="160">
        <f t="shared" si="159"/>
        <v>46650</v>
      </c>
      <c r="AT83" s="162">
        <f t="shared" si="16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52"/>
        <v>44533</v>
      </c>
      <c r="B84" s="113">
        <f t="shared" si="143"/>
        <v>1012.83143899</v>
      </c>
      <c r="C84" s="113">
        <f t="shared" si="161"/>
        <v>988.32954931999996</v>
      </c>
      <c r="D84" s="114">
        <f t="shared" si="153"/>
        <v>5944.21</v>
      </c>
      <c r="E84" s="115">
        <f t="shared" si="120"/>
        <v>6018.51</v>
      </c>
      <c r="F84" s="116">
        <f t="shared" si="121"/>
        <v>44491</v>
      </c>
      <c r="G84" s="117">
        <f t="shared" si="144"/>
        <v>1.2499558393798349E-2</v>
      </c>
      <c r="H84" s="118">
        <f t="shared" si="162"/>
        <v>44550</v>
      </c>
      <c r="I84" s="118">
        <f t="shared" si="145"/>
        <v>44550</v>
      </c>
      <c r="J84" s="119">
        <f t="shared" si="154"/>
        <v>20</v>
      </c>
      <c r="K84" s="119">
        <f t="shared" si="124"/>
        <v>9</v>
      </c>
      <c r="L84" s="8">
        <f t="shared" si="155"/>
        <v>1.00560559</v>
      </c>
      <c r="M84" s="120">
        <f t="shared" si="125"/>
        <v>1.0115996199999999</v>
      </c>
      <c r="N84" s="120">
        <f t="shared" si="82"/>
        <v>1.0157809658693078</v>
      </c>
      <c r="O84" s="113">
        <f t="shared" si="126"/>
        <v>1.0214750100000001</v>
      </c>
      <c r="P84" s="113">
        <f t="shared" si="146"/>
        <v>1009.55393627</v>
      </c>
      <c r="Q84" s="11">
        <f t="shared" si="163"/>
        <v>0</v>
      </c>
      <c r="R84" s="30">
        <f t="shared" si="156"/>
        <v>0</v>
      </c>
      <c r="S84" s="8">
        <f t="shared" si="147"/>
        <v>0</v>
      </c>
      <c r="T84" s="122">
        <f t="shared" si="157"/>
        <v>9.5000000000000001E-2</v>
      </c>
      <c r="U84" s="121">
        <f t="shared" si="83"/>
        <v>9</v>
      </c>
      <c r="V84" s="121">
        <v>252</v>
      </c>
      <c r="W84" s="120">
        <f t="shared" si="148"/>
        <v>1.0032464860000001</v>
      </c>
      <c r="X84" s="113">
        <f t="shared" si="149"/>
        <v>3.2775027200000002</v>
      </c>
      <c r="Y84" s="113">
        <f t="shared" si="150"/>
        <v>0</v>
      </c>
      <c r="Z84" s="125" t="str">
        <f t="shared" si="164"/>
        <v>A+J=</v>
      </c>
      <c r="AA84" s="118">
        <f t="shared" si="165"/>
        <v>44550</v>
      </c>
      <c r="AB84" s="4"/>
      <c r="AC84" s="129">
        <f t="shared" si="166"/>
        <v>73</v>
      </c>
      <c r="AD84" s="135">
        <f t="shared" si="136"/>
        <v>46680</v>
      </c>
      <c r="AE84" s="131">
        <f t="shared" si="137"/>
        <v>513.82509640000023</v>
      </c>
      <c r="AF84" s="133">
        <f t="shared" si="138"/>
        <v>21</v>
      </c>
      <c r="AG84" s="142">
        <f t="shared" si="139"/>
        <v>3.9641631500000001</v>
      </c>
      <c r="AH84" s="141">
        <f t="shared" si="140"/>
        <v>8.3570022999999996</v>
      </c>
      <c r="AI84" s="137">
        <v>1.6004000000000001E-2</v>
      </c>
      <c r="AJ84" s="131">
        <f t="shared" si="141"/>
        <v>12.321165449999999</v>
      </c>
      <c r="AK84" s="129">
        <f t="shared" si="167"/>
        <v>73</v>
      </c>
      <c r="AL84" s="138" t="s">
        <v>79</v>
      </c>
      <c r="AM84" s="135">
        <f t="shared" si="142"/>
        <v>46713</v>
      </c>
      <c r="AN84" s="7"/>
      <c r="AO84" s="135">
        <f t="shared" si="151"/>
        <v>46713</v>
      </c>
      <c r="AP84" s="161">
        <f>VLOOKUP($AO84,[1]Plan1!$EW$172:$EZ$293,2)</f>
        <v>7276.54</v>
      </c>
      <c r="AQ84" s="160">
        <f t="shared" si="158"/>
        <v>46652</v>
      </c>
      <c r="AR84" s="161">
        <f>VLOOKUP($AO84,[1]Plan1!$EW$172:$EZ$293,4)</f>
        <v>7276.54</v>
      </c>
      <c r="AS84" s="160">
        <f t="shared" si="159"/>
        <v>46682</v>
      </c>
      <c r="AT84" s="162">
        <f t="shared" si="16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52"/>
        <v>44534</v>
      </c>
      <c r="B85" s="113">
        <f t="shared" si="143"/>
        <v>1013.82575793</v>
      </c>
      <c r="C85" s="113">
        <f t="shared" si="161"/>
        <v>988.32954931999996</v>
      </c>
      <c r="D85" s="114">
        <f t="shared" si="153"/>
        <v>5944.21</v>
      </c>
      <c r="E85" s="115">
        <f t="shared" si="120"/>
        <v>6018.51</v>
      </c>
      <c r="F85" s="116">
        <f t="shared" si="121"/>
        <v>44491</v>
      </c>
      <c r="G85" s="117">
        <f t="shared" si="144"/>
        <v>1.2499558393798349E-2</v>
      </c>
      <c r="H85" s="118">
        <f t="shared" si="162"/>
        <v>44550</v>
      </c>
      <c r="I85" s="118">
        <f t="shared" si="145"/>
        <v>44550</v>
      </c>
      <c r="J85" s="119">
        <f t="shared" si="154"/>
        <v>20</v>
      </c>
      <c r="K85" s="119">
        <f t="shared" si="124"/>
        <v>10</v>
      </c>
      <c r="L85" s="8">
        <f t="shared" si="155"/>
        <v>1.0062303699999999</v>
      </c>
      <c r="M85" s="120">
        <f t="shared" si="125"/>
        <v>1.0115996199999999</v>
      </c>
      <c r="N85" s="120">
        <f t="shared" si="82"/>
        <v>1.0157809658693078</v>
      </c>
      <c r="O85" s="113">
        <f t="shared" si="126"/>
        <v>1.02210965</v>
      </c>
      <c r="P85" s="113">
        <f t="shared" si="146"/>
        <v>1010.18116974</v>
      </c>
      <c r="Q85" s="11">
        <f t="shared" si="163"/>
        <v>0</v>
      </c>
      <c r="R85" s="30">
        <f t="shared" si="156"/>
        <v>0</v>
      </c>
      <c r="S85" s="8">
        <f t="shared" si="147"/>
        <v>0</v>
      </c>
      <c r="T85" s="122">
        <f t="shared" si="157"/>
        <v>9.5000000000000001E-2</v>
      </c>
      <c r="U85" s="121">
        <f t="shared" si="83"/>
        <v>10</v>
      </c>
      <c r="V85" s="121">
        <v>252</v>
      </c>
      <c r="W85" s="120">
        <f t="shared" si="148"/>
        <v>1.0036078559999999</v>
      </c>
      <c r="X85" s="113">
        <f t="shared" si="149"/>
        <v>3.6445881899999999</v>
      </c>
      <c r="Y85" s="113">
        <f t="shared" si="150"/>
        <v>0</v>
      </c>
      <c r="Z85" s="125" t="str">
        <f t="shared" si="164"/>
        <v>A+J=</v>
      </c>
      <c r="AA85" s="118">
        <f t="shared" si="165"/>
        <v>44550</v>
      </c>
      <c r="AB85" s="4"/>
      <c r="AC85" s="129">
        <f t="shared" si="166"/>
        <v>74</v>
      </c>
      <c r="AD85" s="135">
        <f t="shared" si="136"/>
        <v>46713</v>
      </c>
      <c r="AE85" s="131">
        <f t="shared" si="137"/>
        <v>505.47646624000021</v>
      </c>
      <c r="AF85" s="133">
        <f t="shared" si="138"/>
        <v>21</v>
      </c>
      <c r="AG85" s="142">
        <f t="shared" si="139"/>
        <v>3.9007206800000001</v>
      </c>
      <c r="AH85" s="141">
        <f t="shared" si="140"/>
        <v>8.3486301600000008</v>
      </c>
      <c r="AI85" s="137">
        <v>1.6247999999999999E-2</v>
      </c>
      <c r="AJ85" s="131">
        <f t="shared" si="141"/>
        <v>12.249350840000002</v>
      </c>
      <c r="AK85" s="129">
        <f t="shared" si="167"/>
        <v>74</v>
      </c>
      <c r="AL85" s="138" t="s">
        <v>79</v>
      </c>
      <c r="AM85" s="135">
        <f t="shared" si="142"/>
        <v>46741</v>
      </c>
      <c r="AN85" s="7"/>
      <c r="AO85" s="135">
        <f t="shared" si="151"/>
        <v>46741</v>
      </c>
      <c r="AP85" s="161">
        <f>VLOOKUP($AO85,[1]Plan1!$EW$172:$EZ$293,2)</f>
        <v>7276.54</v>
      </c>
      <c r="AQ85" s="160">
        <f t="shared" si="158"/>
        <v>46680</v>
      </c>
      <c r="AR85" s="161">
        <f>VLOOKUP($AO85,[1]Plan1!$EW$172:$EZ$293,4)</f>
        <v>7276.54</v>
      </c>
      <c r="AS85" s="160">
        <f t="shared" si="159"/>
        <v>46711</v>
      </c>
      <c r="AT85" s="162">
        <f t="shared" si="16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52"/>
        <v>44535</v>
      </c>
      <c r="B86" s="113">
        <f t="shared" si="143"/>
        <v>1013.82575793</v>
      </c>
      <c r="C86" s="113">
        <f t="shared" si="161"/>
        <v>988.32954931999996</v>
      </c>
      <c r="D86" s="114">
        <f t="shared" si="153"/>
        <v>5944.21</v>
      </c>
      <c r="E86" s="115">
        <f t="shared" si="120"/>
        <v>6018.51</v>
      </c>
      <c r="F86" s="116">
        <f t="shared" si="121"/>
        <v>44491</v>
      </c>
      <c r="G86" s="117">
        <f t="shared" si="144"/>
        <v>1.2499558393798349E-2</v>
      </c>
      <c r="H86" s="118">
        <f t="shared" si="162"/>
        <v>44550</v>
      </c>
      <c r="I86" s="118">
        <f t="shared" si="145"/>
        <v>44550</v>
      </c>
      <c r="J86" s="119">
        <f t="shared" si="154"/>
        <v>20</v>
      </c>
      <c r="K86" s="119">
        <f t="shared" si="124"/>
        <v>10</v>
      </c>
      <c r="L86" s="8">
        <f t="shared" si="155"/>
        <v>1.0062303699999999</v>
      </c>
      <c r="M86" s="120">
        <f t="shared" si="125"/>
        <v>1.0115996199999999</v>
      </c>
      <c r="N86" s="120">
        <f t="shared" si="82"/>
        <v>1.0157809658693078</v>
      </c>
      <c r="O86" s="113">
        <f t="shared" si="126"/>
        <v>1.02210965</v>
      </c>
      <c r="P86" s="113">
        <f t="shared" si="146"/>
        <v>1010.18116974</v>
      </c>
      <c r="Q86" s="11">
        <f t="shared" si="163"/>
        <v>0</v>
      </c>
      <c r="R86" s="30">
        <f t="shared" si="156"/>
        <v>0</v>
      </c>
      <c r="S86" s="8">
        <f t="shared" si="147"/>
        <v>0</v>
      </c>
      <c r="T86" s="122">
        <f t="shared" si="157"/>
        <v>9.5000000000000001E-2</v>
      </c>
      <c r="U86" s="121">
        <f t="shared" si="83"/>
        <v>10</v>
      </c>
      <c r="V86" s="121">
        <v>252</v>
      </c>
      <c r="W86" s="120">
        <f t="shared" si="148"/>
        <v>1.0036078559999999</v>
      </c>
      <c r="X86" s="113">
        <f t="shared" si="149"/>
        <v>3.6445881899999999</v>
      </c>
      <c r="Y86" s="113">
        <f t="shared" si="150"/>
        <v>0</v>
      </c>
      <c r="Z86" s="125" t="str">
        <f t="shared" si="164"/>
        <v>A+J=</v>
      </c>
      <c r="AA86" s="118">
        <f t="shared" si="165"/>
        <v>44550</v>
      </c>
      <c r="AB86" s="4"/>
      <c r="AC86" s="129">
        <f t="shared" si="166"/>
        <v>75</v>
      </c>
      <c r="AD86" s="135">
        <f t="shared" si="136"/>
        <v>46741</v>
      </c>
      <c r="AE86" s="131">
        <f t="shared" si="137"/>
        <v>496.92936468000022</v>
      </c>
      <c r="AF86" s="133">
        <f t="shared" si="138"/>
        <v>20</v>
      </c>
      <c r="AG86" s="142">
        <f t="shared" si="139"/>
        <v>3.6539523900000002</v>
      </c>
      <c r="AH86" s="141">
        <f t="shared" si="140"/>
        <v>8.5471015599999998</v>
      </c>
      <c r="AI86" s="137">
        <v>1.6909E-2</v>
      </c>
      <c r="AJ86" s="131">
        <f t="shared" si="141"/>
        <v>12.20105395</v>
      </c>
      <c r="AK86" s="129">
        <f t="shared" si="167"/>
        <v>75</v>
      </c>
      <c r="AL86" s="138" t="s">
        <v>79</v>
      </c>
      <c r="AM86" s="135">
        <f t="shared" si="142"/>
        <v>46772</v>
      </c>
      <c r="AN86" s="7"/>
      <c r="AO86" s="135">
        <f t="shared" si="151"/>
        <v>46772</v>
      </c>
      <c r="AP86" s="161">
        <f>VLOOKUP($AO86,[1]Plan1!$EW$172:$EZ$293,2)</f>
        <v>7276.54</v>
      </c>
      <c r="AQ86" s="160">
        <f t="shared" si="158"/>
        <v>46711</v>
      </c>
      <c r="AR86" s="161">
        <f>VLOOKUP($AO86,[1]Plan1!$EW$172:$EZ$293,4)</f>
        <v>7276.54</v>
      </c>
      <c r="AS86" s="160">
        <f t="shared" si="159"/>
        <v>46741</v>
      </c>
      <c r="AT86" s="162">
        <f t="shared" si="16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52"/>
        <v>44536</v>
      </c>
      <c r="B87" s="113">
        <f t="shared" si="143"/>
        <v>1013.82575793</v>
      </c>
      <c r="C87" s="113">
        <f t="shared" si="161"/>
        <v>988.32954931999996</v>
      </c>
      <c r="D87" s="114">
        <f t="shared" si="153"/>
        <v>5944.21</v>
      </c>
      <c r="E87" s="115">
        <f t="shared" si="120"/>
        <v>6018.51</v>
      </c>
      <c r="F87" s="116">
        <f t="shared" si="121"/>
        <v>44491</v>
      </c>
      <c r="G87" s="117">
        <f t="shared" si="144"/>
        <v>1.2499558393798349E-2</v>
      </c>
      <c r="H87" s="118">
        <f t="shared" si="162"/>
        <v>44550</v>
      </c>
      <c r="I87" s="118">
        <f t="shared" si="145"/>
        <v>44550</v>
      </c>
      <c r="J87" s="119">
        <f t="shared" si="154"/>
        <v>20</v>
      </c>
      <c r="K87" s="119">
        <f t="shared" si="124"/>
        <v>10</v>
      </c>
      <c r="L87" s="8">
        <f t="shared" si="155"/>
        <v>1.0062303699999999</v>
      </c>
      <c r="M87" s="120">
        <f t="shared" si="125"/>
        <v>1.0115996199999999</v>
      </c>
      <c r="N87" s="120">
        <f t="shared" si="82"/>
        <v>1.0157809658693078</v>
      </c>
      <c r="O87" s="113">
        <f t="shared" si="126"/>
        <v>1.02210965</v>
      </c>
      <c r="P87" s="113">
        <f t="shared" si="146"/>
        <v>1010.18116974</v>
      </c>
      <c r="Q87" s="11">
        <f t="shared" si="163"/>
        <v>0</v>
      </c>
      <c r="R87" s="30">
        <f t="shared" si="156"/>
        <v>0</v>
      </c>
      <c r="S87" s="8">
        <f t="shared" si="147"/>
        <v>0</v>
      </c>
      <c r="T87" s="122">
        <f t="shared" si="157"/>
        <v>9.5000000000000001E-2</v>
      </c>
      <c r="U87" s="121">
        <f t="shared" si="83"/>
        <v>10</v>
      </c>
      <c r="V87" s="121">
        <v>252</v>
      </c>
      <c r="W87" s="120">
        <f t="shared" si="148"/>
        <v>1.0036078559999999</v>
      </c>
      <c r="X87" s="113">
        <f t="shared" si="149"/>
        <v>3.6445881899999999</v>
      </c>
      <c r="Y87" s="113">
        <f t="shared" si="150"/>
        <v>0</v>
      </c>
      <c r="Z87" s="125" t="str">
        <f t="shared" si="164"/>
        <v>A+J=</v>
      </c>
      <c r="AA87" s="118">
        <f t="shared" si="165"/>
        <v>44550</v>
      </c>
      <c r="AB87" s="4"/>
      <c r="AC87" s="129">
        <f t="shared" si="166"/>
        <v>76</v>
      </c>
      <c r="AD87" s="135">
        <f t="shared" si="136"/>
        <v>46772</v>
      </c>
      <c r="AE87" s="131">
        <f t="shared" si="137"/>
        <v>488.8597287300002</v>
      </c>
      <c r="AF87" s="133">
        <f t="shared" si="138"/>
        <v>23</v>
      </c>
      <c r="AG87" s="142">
        <f t="shared" si="139"/>
        <v>4.1332278799999997</v>
      </c>
      <c r="AH87" s="141">
        <f t="shared" si="140"/>
        <v>8.0696359500000003</v>
      </c>
      <c r="AI87" s="137">
        <v>1.6239E-2</v>
      </c>
      <c r="AJ87" s="131">
        <f t="shared" si="141"/>
        <v>12.20286383</v>
      </c>
      <c r="AK87" s="129">
        <f t="shared" si="167"/>
        <v>76</v>
      </c>
      <c r="AL87" s="138" t="s">
        <v>79</v>
      </c>
      <c r="AM87" s="135">
        <f t="shared" si="142"/>
        <v>46804</v>
      </c>
      <c r="AN87" s="7"/>
      <c r="AO87" s="135">
        <f t="shared" si="151"/>
        <v>46804</v>
      </c>
      <c r="AP87" s="161">
        <f>VLOOKUP($AO87,[1]Plan1!$EW$172:$EZ$293,2)</f>
        <v>7276.54</v>
      </c>
      <c r="AQ87" s="160">
        <f t="shared" si="158"/>
        <v>46742</v>
      </c>
      <c r="AR87" s="161">
        <f>VLOOKUP($AO87,[1]Plan1!$EW$172:$EZ$293,4)</f>
        <v>7276.54</v>
      </c>
      <c r="AS87" s="160">
        <f t="shared" si="159"/>
        <v>46773</v>
      </c>
      <c r="AT87" s="162">
        <f t="shared" si="16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52"/>
        <v>44537</v>
      </c>
      <c r="B88" s="113">
        <f t="shared" si="143"/>
        <v>1014.82104959</v>
      </c>
      <c r="C88" s="113">
        <f t="shared" si="161"/>
        <v>988.32954931999996</v>
      </c>
      <c r="D88" s="114">
        <f t="shared" si="153"/>
        <v>5944.21</v>
      </c>
      <c r="E88" s="115">
        <f t="shared" si="120"/>
        <v>6018.51</v>
      </c>
      <c r="F88" s="116">
        <f t="shared" si="121"/>
        <v>44491</v>
      </c>
      <c r="G88" s="117">
        <f t="shared" si="144"/>
        <v>1.2499558393798349E-2</v>
      </c>
      <c r="H88" s="118">
        <f t="shared" si="162"/>
        <v>44550</v>
      </c>
      <c r="I88" s="118">
        <f t="shared" si="145"/>
        <v>44550</v>
      </c>
      <c r="J88" s="119">
        <f t="shared" si="154"/>
        <v>20</v>
      </c>
      <c r="K88" s="119">
        <f t="shared" si="124"/>
        <v>11</v>
      </c>
      <c r="L88" s="8">
        <f t="shared" si="155"/>
        <v>1.0068555299999999</v>
      </c>
      <c r="M88" s="120">
        <f t="shared" si="125"/>
        <v>1.0115996199999999</v>
      </c>
      <c r="N88" s="120">
        <f t="shared" si="82"/>
        <v>1.0157809658693078</v>
      </c>
      <c r="O88" s="113">
        <f t="shared" si="126"/>
        <v>1.02274468</v>
      </c>
      <c r="P88" s="113">
        <f t="shared" si="146"/>
        <v>1010.80878865</v>
      </c>
      <c r="Q88" s="11">
        <f t="shared" si="163"/>
        <v>0</v>
      </c>
      <c r="R88" s="30">
        <f t="shared" si="156"/>
        <v>0</v>
      </c>
      <c r="S88" s="8">
        <f t="shared" si="147"/>
        <v>0</v>
      </c>
      <c r="T88" s="122">
        <f t="shared" si="157"/>
        <v>9.5000000000000001E-2</v>
      </c>
      <c r="U88" s="121">
        <f t="shared" si="83"/>
        <v>11</v>
      </c>
      <c r="V88" s="121">
        <v>252</v>
      </c>
      <c r="W88" s="120">
        <f t="shared" si="148"/>
        <v>1.0039693569999999</v>
      </c>
      <c r="X88" s="113">
        <f t="shared" si="149"/>
        <v>4.01226094</v>
      </c>
      <c r="Y88" s="113">
        <f t="shared" si="150"/>
        <v>0</v>
      </c>
      <c r="Z88" s="125" t="str">
        <f t="shared" si="164"/>
        <v>A+J=</v>
      </c>
      <c r="AA88" s="118">
        <f t="shared" si="165"/>
        <v>44550</v>
      </c>
      <c r="AB88" s="4"/>
      <c r="AC88" s="129">
        <f t="shared" si="166"/>
        <v>77</v>
      </c>
      <c r="AD88" s="135">
        <f t="shared" si="136"/>
        <v>46804</v>
      </c>
      <c r="AE88" s="131">
        <f t="shared" si="137"/>
        <v>480.59213300000022</v>
      </c>
      <c r="AF88" s="133">
        <f t="shared" si="138"/>
        <v>22</v>
      </c>
      <c r="AG88" s="142">
        <f t="shared" si="139"/>
        <v>3.8886200400000002</v>
      </c>
      <c r="AH88" s="141">
        <f t="shared" si="140"/>
        <v>8.26759573</v>
      </c>
      <c r="AI88" s="137">
        <v>1.6912E-2</v>
      </c>
      <c r="AJ88" s="131">
        <f t="shared" si="141"/>
        <v>12.156215769999999</v>
      </c>
      <c r="AK88" s="129">
        <f t="shared" si="167"/>
        <v>77</v>
      </c>
      <c r="AL88" s="138" t="s">
        <v>79</v>
      </c>
      <c r="AM88" s="135">
        <f t="shared" si="142"/>
        <v>46832</v>
      </c>
      <c r="AN88" s="7"/>
      <c r="AO88" s="135">
        <f t="shared" si="151"/>
        <v>46832</v>
      </c>
      <c r="AP88" s="161">
        <f>VLOOKUP($AO88,[1]Plan1!$EW$172:$EZ$293,2)</f>
        <v>7276.54</v>
      </c>
      <c r="AQ88" s="160">
        <f t="shared" si="158"/>
        <v>46772</v>
      </c>
      <c r="AR88" s="161">
        <f>VLOOKUP($AO88,[1]Plan1!$EW$172:$EZ$293,4)</f>
        <v>7276.54</v>
      </c>
      <c r="AS88" s="160">
        <f t="shared" si="159"/>
        <v>46803</v>
      </c>
      <c r="AT88" s="162">
        <f t="shared" si="16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52"/>
        <v>44538</v>
      </c>
      <c r="B89" s="113">
        <f t="shared" si="143"/>
        <v>1015.81732354</v>
      </c>
      <c r="C89" s="113">
        <f t="shared" si="161"/>
        <v>988.32954931999996</v>
      </c>
      <c r="D89" s="114">
        <f t="shared" si="153"/>
        <v>5944.21</v>
      </c>
      <c r="E89" s="115">
        <f t="shared" si="120"/>
        <v>6018.51</v>
      </c>
      <c r="F89" s="116">
        <f t="shared" si="121"/>
        <v>44491</v>
      </c>
      <c r="G89" s="117">
        <f t="shared" si="144"/>
        <v>1.2499558393798349E-2</v>
      </c>
      <c r="H89" s="118">
        <f t="shared" si="162"/>
        <v>44550</v>
      </c>
      <c r="I89" s="118">
        <f t="shared" si="145"/>
        <v>44550</v>
      </c>
      <c r="J89" s="119">
        <f t="shared" si="154"/>
        <v>20</v>
      </c>
      <c r="K89" s="119">
        <f t="shared" si="124"/>
        <v>12</v>
      </c>
      <c r="L89" s="8">
        <f t="shared" si="155"/>
        <v>1.00748109</v>
      </c>
      <c r="M89" s="120">
        <f t="shared" si="125"/>
        <v>1.0115996199999999</v>
      </c>
      <c r="N89" s="120">
        <f t="shared" si="82"/>
        <v>1.0157809658693078</v>
      </c>
      <c r="O89" s="113">
        <f t="shared" si="126"/>
        <v>1.02338011</v>
      </c>
      <c r="P89" s="113">
        <f t="shared" si="146"/>
        <v>1011.43680289</v>
      </c>
      <c r="Q89" s="11">
        <f t="shared" si="163"/>
        <v>0</v>
      </c>
      <c r="R89" s="30">
        <f t="shared" si="156"/>
        <v>0</v>
      </c>
      <c r="S89" s="8">
        <f t="shared" si="147"/>
        <v>0</v>
      </c>
      <c r="T89" s="122">
        <f t="shared" si="157"/>
        <v>9.5000000000000001E-2</v>
      </c>
      <c r="U89" s="121">
        <f t="shared" si="83"/>
        <v>12</v>
      </c>
      <c r="V89" s="121">
        <v>252</v>
      </c>
      <c r="W89" s="120">
        <f t="shared" si="148"/>
        <v>1.004330988</v>
      </c>
      <c r="X89" s="113">
        <f t="shared" si="149"/>
        <v>4.3805206500000002</v>
      </c>
      <c r="Y89" s="113">
        <f t="shared" si="150"/>
        <v>0</v>
      </c>
      <c r="Z89" s="125" t="str">
        <f t="shared" si="164"/>
        <v>A+J=</v>
      </c>
      <c r="AA89" s="118">
        <f t="shared" si="165"/>
        <v>44550</v>
      </c>
      <c r="AB89" s="4"/>
      <c r="AC89" s="129">
        <f t="shared" si="166"/>
        <v>78</v>
      </c>
      <c r="AD89" s="135">
        <f t="shared" si="136"/>
        <v>46832</v>
      </c>
      <c r="AE89" s="131">
        <f t="shared" si="137"/>
        <v>471.56372919000023</v>
      </c>
      <c r="AF89" s="133">
        <f t="shared" si="138"/>
        <v>18</v>
      </c>
      <c r="AG89" s="142">
        <f t="shared" si="139"/>
        <v>3.1255362199999999</v>
      </c>
      <c r="AH89" s="141">
        <f t="shared" si="140"/>
        <v>9.0284038100000004</v>
      </c>
      <c r="AI89" s="137">
        <v>1.8786000000000001E-2</v>
      </c>
      <c r="AJ89" s="131">
        <f t="shared" si="141"/>
        <v>12.153940030000001</v>
      </c>
      <c r="AK89" s="129">
        <f t="shared" si="167"/>
        <v>78</v>
      </c>
      <c r="AL89" s="138" t="s">
        <v>79</v>
      </c>
      <c r="AM89" s="135">
        <f t="shared" si="142"/>
        <v>46863</v>
      </c>
      <c r="AN89" s="7"/>
      <c r="AO89" s="135">
        <f t="shared" si="151"/>
        <v>46863</v>
      </c>
      <c r="AP89" s="161">
        <f>VLOOKUP($AO89,[1]Plan1!$EW$172:$EZ$293,2)</f>
        <v>7276.54</v>
      </c>
      <c r="AQ89" s="160">
        <f t="shared" si="158"/>
        <v>46803</v>
      </c>
      <c r="AR89" s="161">
        <f>VLOOKUP($AO89,[1]Plan1!$EW$172:$EZ$293,4)</f>
        <v>7276.54</v>
      </c>
      <c r="AS89" s="160">
        <f t="shared" si="159"/>
        <v>46832</v>
      </c>
      <c r="AT89" s="162">
        <f t="shared" si="16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52"/>
        <v>44539</v>
      </c>
      <c r="B90" s="113">
        <f t="shared" si="143"/>
        <v>1016.81458048</v>
      </c>
      <c r="C90" s="113">
        <f t="shared" si="161"/>
        <v>988.32954931999996</v>
      </c>
      <c r="D90" s="114">
        <f t="shared" si="153"/>
        <v>5944.21</v>
      </c>
      <c r="E90" s="115">
        <f t="shared" si="120"/>
        <v>6018.51</v>
      </c>
      <c r="F90" s="116">
        <f t="shared" si="121"/>
        <v>44491</v>
      </c>
      <c r="G90" s="117">
        <f t="shared" si="144"/>
        <v>1.2499558393798349E-2</v>
      </c>
      <c r="H90" s="118">
        <f t="shared" si="162"/>
        <v>44550</v>
      </c>
      <c r="I90" s="118">
        <f t="shared" si="145"/>
        <v>44550</v>
      </c>
      <c r="J90" s="119">
        <f t="shared" si="154"/>
        <v>20</v>
      </c>
      <c r="K90" s="119">
        <f t="shared" si="124"/>
        <v>13</v>
      </c>
      <c r="L90" s="8">
        <f t="shared" si="155"/>
        <v>1.0081070400000001</v>
      </c>
      <c r="M90" s="120">
        <f t="shared" si="125"/>
        <v>1.0115996199999999</v>
      </c>
      <c r="N90" s="120">
        <f t="shared" si="82"/>
        <v>1.0157809658693078</v>
      </c>
      <c r="O90" s="113">
        <f t="shared" si="126"/>
        <v>1.02401594</v>
      </c>
      <c r="P90" s="113">
        <f t="shared" si="146"/>
        <v>1012.06521247</v>
      </c>
      <c r="Q90" s="11">
        <f t="shared" si="163"/>
        <v>0</v>
      </c>
      <c r="R90" s="30">
        <f t="shared" si="156"/>
        <v>0</v>
      </c>
      <c r="S90" s="8">
        <f t="shared" si="147"/>
        <v>0</v>
      </c>
      <c r="T90" s="122">
        <f t="shared" si="157"/>
        <v>9.5000000000000001E-2</v>
      </c>
      <c r="U90" s="121">
        <f t="shared" si="83"/>
        <v>13</v>
      </c>
      <c r="V90" s="121">
        <v>252</v>
      </c>
      <c r="W90" s="120">
        <f t="shared" si="148"/>
        <v>1.0046927489999999</v>
      </c>
      <c r="X90" s="113">
        <f t="shared" si="149"/>
        <v>4.7493680100000004</v>
      </c>
      <c r="Y90" s="113">
        <f t="shared" si="150"/>
        <v>0</v>
      </c>
      <c r="Z90" s="125" t="str">
        <f t="shared" si="164"/>
        <v>A+J=</v>
      </c>
      <c r="AA90" s="118">
        <f t="shared" si="165"/>
        <v>44550</v>
      </c>
      <c r="AB90" s="4"/>
      <c r="AC90" s="129">
        <f t="shared" si="166"/>
        <v>79</v>
      </c>
      <c r="AD90" s="135">
        <f t="shared" si="136"/>
        <v>46863</v>
      </c>
      <c r="AE90" s="131">
        <f t="shared" si="137"/>
        <v>463.18309860000022</v>
      </c>
      <c r="AF90" s="133">
        <f t="shared" si="138"/>
        <v>22</v>
      </c>
      <c r="AG90" s="142">
        <f t="shared" si="139"/>
        <v>3.7510395299999999</v>
      </c>
      <c r="AH90" s="141">
        <f t="shared" si="140"/>
        <v>8.3806305900000009</v>
      </c>
      <c r="AI90" s="137">
        <v>1.7772E-2</v>
      </c>
      <c r="AJ90" s="131">
        <f t="shared" si="141"/>
        <v>12.131670120000001</v>
      </c>
      <c r="AK90" s="129">
        <f t="shared" si="167"/>
        <v>79</v>
      </c>
      <c r="AL90" s="138" t="s">
        <v>79</v>
      </c>
      <c r="AM90" s="135">
        <f t="shared" si="142"/>
        <v>46895</v>
      </c>
      <c r="AN90" s="7"/>
      <c r="AO90" s="135">
        <f t="shared" si="151"/>
        <v>46895</v>
      </c>
      <c r="AP90" s="161">
        <f>VLOOKUP($AO90,[1]Plan1!$EW$172:$EZ$293,2)</f>
        <v>7276.54</v>
      </c>
      <c r="AQ90" s="160">
        <f t="shared" si="158"/>
        <v>46834</v>
      </c>
      <c r="AR90" s="161">
        <f>VLOOKUP($AO90,[1]Plan1!$EW$172:$EZ$293,4)</f>
        <v>7276.54</v>
      </c>
      <c r="AS90" s="160">
        <f t="shared" si="159"/>
        <v>46865</v>
      </c>
      <c r="AT90" s="162">
        <f t="shared" si="16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52"/>
        <v>44540</v>
      </c>
      <c r="B91" s="113">
        <f t="shared" si="143"/>
        <v>1017.81280221</v>
      </c>
      <c r="C91" s="113">
        <f t="shared" si="161"/>
        <v>988.32954931999996</v>
      </c>
      <c r="D91" s="114">
        <f t="shared" si="153"/>
        <v>5944.21</v>
      </c>
      <c r="E91" s="115">
        <f t="shared" si="120"/>
        <v>6018.51</v>
      </c>
      <c r="F91" s="116">
        <f t="shared" si="121"/>
        <v>44491</v>
      </c>
      <c r="G91" s="117">
        <f t="shared" si="144"/>
        <v>1.2499558393798349E-2</v>
      </c>
      <c r="H91" s="118">
        <f t="shared" si="162"/>
        <v>44550</v>
      </c>
      <c r="I91" s="118">
        <f t="shared" si="145"/>
        <v>44550</v>
      </c>
      <c r="J91" s="119">
        <f t="shared" si="154"/>
        <v>20</v>
      </c>
      <c r="K91" s="119">
        <f t="shared" si="124"/>
        <v>14</v>
      </c>
      <c r="L91" s="8">
        <f t="shared" si="155"/>
        <v>1.0087333700000001</v>
      </c>
      <c r="M91" s="120">
        <f t="shared" si="125"/>
        <v>1.0115996199999999</v>
      </c>
      <c r="N91" s="120">
        <f t="shared" si="82"/>
        <v>1.0157809658693078</v>
      </c>
      <c r="O91" s="113">
        <f t="shared" si="126"/>
        <v>1.0246521500000001</v>
      </c>
      <c r="P91" s="113">
        <f t="shared" si="146"/>
        <v>1012.69399761</v>
      </c>
      <c r="Q91" s="11">
        <f t="shared" si="163"/>
        <v>0</v>
      </c>
      <c r="R91" s="30">
        <f t="shared" si="156"/>
        <v>0</v>
      </c>
      <c r="S91" s="8">
        <f t="shared" si="147"/>
        <v>0</v>
      </c>
      <c r="T91" s="122">
        <f t="shared" si="157"/>
        <v>9.5000000000000001E-2</v>
      </c>
      <c r="U91" s="121">
        <f t="shared" si="83"/>
        <v>14</v>
      </c>
      <c r="V91" s="121">
        <v>252</v>
      </c>
      <c r="W91" s="120">
        <f t="shared" si="148"/>
        <v>1.0050546410000001</v>
      </c>
      <c r="X91" s="113">
        <f t="shared" si="149"/>
        <v>5.1188045999999998</v>
      </c>
      <c r="Y91" s="113">
        <f t="shared" si="150"/>
        <v>0</v>
      </c>
      <c r="Z91" s="125" t="str">
        <f t="shared" si="164"/>
        <v>A+J=</v>
      </c>
      <c r="AA91" s="118">
        <f t="shared" si="165"/>
        <v>44550</v>
      </c>
      <c r="AB91" s="4"/>
      <c r="AC91" s="129">
        <f t="shared" si="166"/>
        <v>80</v>
      </c>
      <c r="AD91" s="135">
        <f t="shared" si="136"/>
        <v>46895</v>
      </c>
      <c r="AE91" s="131">
        <f t="shared" si="137"/>
        <v>454.37289289000023</v>
      </c>
      <c r="AF91" s="133">
        <f t="shared" si="138"/>
        <v>20</v>
      </c>
      <c r="AG91" s="142">
        <f t="shared" si="139"/>
        <v>3.3482250900000001</v>
      </c>
      <c r="AH91" s="141">
        <f t="shared" si="140"/>
        <v>8.81020571</v>
      </c>
      <c r="AI91" s="137">
        <v>1.9021E-2</v>
      </c>
      <c r="AJ91" s="131">
        <f t="shared" si="141"/>
        <v>12.1584308</v>
      </c>
      <c r="AK91" s="129">
        <f t="shared" si="167"/>
        <v>80</v>
      </c>
      <c r="AL91" s="138" t="s">
        <v>79</v>
      </c>
      <c r="AM91" s="135">
        <f t="shared" si="142"/>
        <v>46924</v>
      </c>
      <c r="AN91" s="7"/>
      <c r="AO91" s="135">
        <f t="shared" si="151"/>
        <v>46924</v>
      </c>
      <c r="AP91" s="161">
        <f>VLOOKUP($AO91,[1]Plan1!$EW$172:$EZ$293,2)</f>
        <v>7276.54</v>
      </c>
      <c r="AQ91" s="160">
        <f t="shared" si="158"/>
        <v>46863</v>
      </c>
      <c r="AR91" s="161">
        <f>VLOOKUP($AO91,[1]Plan1!$EW$172:$EZ$293,4)</f>
        <v>7276.54</v>
      </c>
      <c r="AS91" s="160">
        <f t="shared" si="159"/>
        <v>46893</v>
      </c>
      <c r="AT91" s="162">
        <f t="shared" si="16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52"/>
        <v>44541</v>
      </c>
      <c r="B92" s="113">
        <f t="shared" si="143"/>
        <v>1018.8120082500001</v>
      </c>
      <c r="C92" s="113">
        <f t="shared" si="161"/>
        <v>988.32954931999996</v>
      </c>
      <c r="D92" s="114">
        <f t="shared" si="153"/>
        <v>5944.21</v>
      </c>
      <c r="E92" s="115">
        <f t="shared" si="120"/>
        <v>6018.51</v>
      </c>
      <c r="F92" s="116">
        <f t="shared" si="121"/>
        <v>44491</v>
      </c>
      <c r="G92" s="117">
        <f t="shared" si="144"/>
        <v>1.2499558393798349E-2</v>
      </c>
      <c r="H92" s="118">
        <f t="shared" si="162"/>
        <v>44550</v>
      </c>
      <c r="I92" s="118">
        <f t="shared" si="145"/>
        <v>44550</v>
      </c>
      <c r="J92" s="119">
        <f t="shared" si="154"/>
        <v>20</v>
      </c>
      <c r="K92" s="119">
        <f t="shared" si="124"/>
        <v>15</v>
      </c>
      <c r="L92" s="8">
        <f t="shared" si="155"/>
        <v>1.0093600899999999</v>
      </c>
      <c r="M92" s="120">
        <f t="shared" si="125"/>
        <v>1.0115996199999999</v>
      </c>
      <c r="N92" s="120">
        <f t="shared" si="82"/>
        <v>1.0157809658693078</v>
      </c>
      <c r="O92" s="113">
        <f t="shared" si="126"/>
        <v>1.02528876</v>
      </c>
      <c r="P92" s="113">
        <f t="shared" si="146"/>
        <v>1013.3231780900001</v>
      </c>
      <c r="Q92" s="11">
        <f t="shared" si="163"/>
        <v>0</v>
      </c>
      <c r="R92" s="30">
        <f t="shared" si="156"/>
        <v>0</v>
      </c>
      <c r="S92" s="8">
        <f t="shared" si="147"/>
        <v>0</v>
      </c>
      <c r="T92" s="122">
        <f t="shared" si="157"/>
        <v>9.5000000000000001E-2</v>
      </c>
      <c r="U92" s="121">
        <f t="shared" si="83"/>
        <v>15</v>
      </c>
      <c r="V92" s="121">
        <v>252</v>
      </c>
      <c r="W92" s="120">
        <f t="shared" si="148"/>
        <v>1.0054166630000001</v>
      </c>
      <c r="X92" s="113">
        <f t="shared" si="149"/>
        <v>5.48883016</v>
      </c>
      <c r="Y92" s="113">
        <f t="shared" si="150"/>
        <v>0</v>
      </c>
      <c r="Z92" s="125" t="str">
        <f t="shared" si="164"/>
        <v>A+J=</v>
      </c>
      <c r="AA92" s="118">
        <f t="shared" si="165"/>
        <v>44550</v>
      </c>
      <c r="AB92" s="4"/>
      <c r="AC92" s="129">
        <f t="shared" si="166"/>
        <v>81</v>
      </c>
      <c r="AD92" s="135">
        <f t="shared" si="136"/>
        <v>46924</v>
      </c>
      <c r="AE92" s="131">
        <f t="shared" si="137"/>
        <v>445.46264047000022</v>
      </c>
      <c r="AF92" s="133">
        <f t="shared" si="138"/>
        <v>20</v>
      </c>
      <c r="AG92" s="142">
        <f t="shared" si="139"/>
        <v>3.2845385</v>
      </c>
      <c r="AH92" s="141">
        <f t="shared" si="140"/>
        <v>8.9102524200000008</v>
      </c>
      <c r="AI92" s="137">
        <v>1.9609999999999999E-2</v>
      </c>
      <c r="AJ92" s="131">
        <f t="shared" si="141"/>
        <v>12.194790920000001</v>
      </c>
      <c r="AK92" s="129">
        <f t="shared" si="167"/>
        <v>81</v>
      </c>
      <c r="AL92" s="138" t="s">
        <v>79</v>
      </c>
      <c r="AM92" s="135">
        <f t="shared" si="142"/>
        <v>46954</v>
      </c>
      <c r="AN92" s="7"/>
      <c r="AO92" s="135">
        <f t="shared" si="151"/>
        <v>46954</v>
      </c>
      <c r="AP92" s="161">
        <f>VLOOKUP($AO92,[1]Plan1!$EW$172:$EZ$293,2)</f>
        <v>7276.54</v>
      </c>
      <c r="AQ92" s="160">
        <f t="shared" si="158"/>
        <v>46893</v>
      </c>
      <c r="AR92" s="161">
        <f>VLOOKUP($AO92,[1]Plan1!$EW$172:$EZ$293,4)</f>
        <v>7276.54</v>
      </c>
      <c r="AS92" s="160">
        <f t="shared" si="159"/>
        <v>46924</v>
      </c>
      <c r="AT92" s="162">
        <f t="shared" si="16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52"/>
        <v>44542</v>
      </c>
      <c r="B93" s="113">
        <f t="shared" si="143"/>
        <v>1018.8120082500001</v>
      </c>
      <c r="C93" s="113">
        <f t="shared" si="161"/>
        <v>988.32954931999996</v>
      </c>
      <c r="D93" s="114">
        <f t="shared" si="153"/>
        <v>5944.21</v>
      </c>
      <c r="E93" s="115">
        <f t="shared" si="120"/>
        <v>6018.51</v>
      </c>
      <c r="F93" s="116">
        <f t="shared" si="121"/>
        <v>44491</v>
      </c>
      <c r="G93" s="117">
        <f t="shared" si="144"/>
        <v>1.2499558393798349E-2</v>
      </c>
      <c r="H93" s="118">
        <f t="shared" si="162"/>
        <v>44550</v>
      </c>
      <c r="I93" s="118">
        <f t="shared" si="145"/>
        <v>44550</v>
      </c>
      <c r="J93" s="119">
        <f t="shared" si="154"/>
        <v>20</v>
      </c>
      <c r="K93" s="119">
        <f t="shared" si="124"/>
        <v>15</v>
      </c>
      <c r="L93" s="8">
        <f t="shared" si="155"/>
        <v>1.0093600899999999</v>
      </c>
      <c r="M93" s="120">
        <f t="shared" si="125"/>
        <v>1.0115996199999999</v>
      </c>
      <c r="N93" s="120">
        <f t="shared" si="82"/>
        <v>1.0157809658693078</v>
      </c>
      <c r="O93" s="113">
        <f t="shared" si="126"/>
        <v>1.02528876</v>
      </c>
      <c r="P93" s="113">
        <f t="shared" si="146"/>
        <v>1013.3231780900001</v>
      </c>
      <c r="Q93" s="11">
        <f t="shared" si="163"/>
        <v>0</v>
      </c>
      <c r="R93" s="30">
        <f t="shared" si="156"/>
        <v>0</v>
      </c>
      <c r="S93" s="8">
        <f t="shared" si="147"/>
        <v>0</v>
      </c>
      <c r="T93" s="122">
        <f t="shared" si="157"/>
        <v>9.5000000000000001E-2</v>
      </c>
      <c r="U93" s="121">
        <f t="shared" si="83"/>
        <v>15</v>
      </c>
      <c r="V93" s="121">
        <v>252</v>
      </c>
      <c r="W93" s="120">
        <f t="shared" si="148"/>
        <v>1.0054166630000001</v>
      </c>
      <c r="X93" s="113">
        <f t="shared" si="149"/>
        <v>5.48883016</v>
      </c>
      <c r="Y93" s="113">
        <f t="shared" si="150"/>
        <v>0</v>
      </c>
      <c r="Z93" s="125" t="str">
        <f t="shared" si="164"/>
        <v>A+J=</v>
      </c>
      <c r="AA93" s="118">
        <f t="shared" si="165"/>
        <v>44550</v>
      </c>
      <c r="AB93" s="4"/>
      <c r="AC93" s="129">
        <f t="shared" si="166"/>
        <v>82</v>
      </c>
      <c r="AD93" s="135">
        <f t="shared" si="136"/>
        <v>46954</v>
      </c>
      <c r="AE93" s="131">
        <f t="shared" si="137"/>
        <v>436.82467441000023</v>
      </c>
      <c r="AF93" s="133">
        <f t="shared" si="138"/>
        <v>22</v>
      </c>
      <c r="AG93" s="142">
        <f t="shared" si="139"/>
        <v>3.5434192000000002</v>
      </c>
      <c r="AH93" s="141">
        <f t="shared" si="140"/>
        <v>8.6379660600000001</v>
      </c>
      <c r="AI93" s="137">
        <v>1.9390999999999999E-2</v>
      </c>
      <c r="AJ93" s="131">
        <f t="shared" si="141"/>
        <v>12.181385260000001</v>
      </c>
      <c r="AK93" s="129">
        <f t="shared" si="167"/>
        <v>82</v>
      </c>
      <c r="AL93" s="138" t="s">
        <v>79</v>
      </c>
      <c r="AM93" s="135">
        <f t="shared" si="142"/>
        <v>46986</v>
      </c>
      <c r="AN93" s="7"/>
      <c r="AO93" s="135">
        <f t="shared" si="151"/>
        <v>46986</v>
      </c>
      <c r="AP93" s="161">
        <f>VLOOKUP($AO93,[1]Plan1!$EW$172:$EZ$293,2)</f>
        <v>7276.54</v>
      </c>
      <c r="AQ93" s="160">
        <f t="shared" si="158"/>
        <v>46925</v>
      </c>
      <c r="AR93" s="161">
        <f>VLOOKUP($AO93,[1]Plan1!$EW$172:$EZ$293,4)</f>
        <v>7276.54</v>
      </c>
      <c r="AS93" s="160">
        <f t="shared" si="159"/>
        <v>46955</v>
      </c>
      <c r="AT93" s="162">
        <f t="shared" si="16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52"/>
        <v>44543</v>
      </c>
      <c r="B94" s="113">
        <f t="shared" si="143"/>
        <v>1018.8120082500001</v>
      </c>
      <c r="C94" s="113">
        <f t="shared" si="161"/>
        <v>988.32954931999996</v>
      </c>
      <c r="D94" s="114">
        <f t="shared" si="153"/>
        <v>5944.21</v>
      </c>
      <c r="E94" s="115">
        <f t="shared" si="120"/>
        <v>6018.51</v>
      </c>
      <c r="F94" s="116">
        <f t="shared" si="121"/>
        <v>44491</v>
      </c>
      <c r="G94" s="117">
        <f t="shared" si="144"/>
        <v>1.2499558393798349E-2</v>
      </c>
      <c r="H94" s="118">
        <f t="shared" si="162"/>
        <v>44550</v>
      </c>
      <c r="I94" s="118">
        <f t="shared" si="145"/>
        <v>44550</v>
      </c>
      <c r="J94" s="119">
        <f t="shared" si="154"/>
        <v>20</v>
      </c>
      <c r="K94" s="119">
        <f t="shared" si="124"/>
        <v>15</v>
      </c>
      <c r="L94" s="8">
        <f t="shared" si="155"/>
        <v>1.0093600899999999</v>
      </c>
      <c r="M94" s="120">
        <f t="shared" si="125"/>
        <v>1.0115996199999999</v>
      </c>
      <c r="N94" s="120">
        <f t="shared" si="82"/>
        <v>1.0157809658693078</v>
      </c>
      <c r="O94" s="113">
        <f t="shared" si="126"/>
        <v>1.02528876</v>
      </c>
      <c r="P94" s="113">
        <f t="shared" si="146"/>
        <v>1013.3231780900001</v>
      </c>
      <c r="Q94" s="11">
        <f t="shared" si="163"/>
        <v>0</v>
      </c>
      <c r="R94" s="30">
        <f t="shared" si="156"/>
        <v>0</v>
      </c>
      <c r="S94" s="8">
        <f t="shared" si="147"/>
        <v>0</v>
      </c>
      <c r="T94" s="122">
        <f t="shared" si="157"/>
        <v>9.5000000000000001E-2</v>
      </c>
      <c r="U94" s="121">
        <f t="shared" si="83"/>
        <v>15</v>
      </c>
      <c r="V94" s="121">
        <v>252</v>
      </c>
      <c r="W94" s="120">
        <f t="shared" si="148"/>
        <v>1.0054166630000001</v>
      </c>
      <c r="X94" s="113">
        <f t="shared" si="149"/>
        <v>5.48883016</v>
      </c>
      <c r="Y94" s="113">
        <f t="shared" si="150"/>
        <v>0</v>
      </c>
      <c r="Z94" s="125" t="str">
        <f t="shared" si="164"/>
        <v>A+J=</v>
      </c>
      <c r="AA94" s="118">
        <f t="shared" si="165"/>
        <v>44550</v>
      </c>
      <c r="AB94" s="4"/>
      <c r="AC94" s="129">
        <f t="shared" si="166"/>
        <v>83</v>
      </c>
      <c r="AD94" s="135">
        <f t="shared" si="136"/>
        <v>46986</v>
      </c>
      <c r="AE94" s="131">
        <f t="shared" si="137"/>
        <v>428.12050595000022</v>
      </c>
      <c r="AF94" s="133">
        <f t="shared" si="138"/>
        <v>22</v>
      </c>
      <c r="AG94" s="142">
        <f t="shared" si="139"/>
        <v>3.47470876</v>
      </c>
      <c r="AH94" s="141">
        <f t="shared" si="140"/>
        <v>8.70416846</v>
      </c>
      <c r="AI94" s="137">
        <v>1.9925999999999999E-2</v>
      </c>
      <c r="AJ94" s="131">
        <f t="shared" si="141"/>
        <v>12.17887722</v>
      </c>
      <c r="AK94" s="129">
        <f t="shared" si="167"/>
        <v>83</v>
      </c>
      <c r="AL94" s="138" t="s">
        <v>79</v>
      </c>
      <c r="AM94" s="135">
        <f t="shared" si="142"/>
        <v>47016</v>
      </c>
      <c r="AN94" s="7"/>
      <c r="AO94" s="135">
        <f t="shared" si="151"/>
        <v>47016</v>
      </c>
      <c r="AP94" s="161">
        <f>VLOOKUP($AO94,[1]Plan1!$EW$172:$EZ$293,2)</f>
        <v>7276.54</v>
      </c>
      <c r="AQ94" s="160">
        <f t="shared" si="158"/>
        <v>46954</v>
      </c>
      <c r="AR94" s="161">
        <f>VLOOKUP($AO94,[1]Plan1!$EW$172:$EZ$293,4)</f>
        <v>7276.54</v>
      </c>
      <c r="AS94" s="160">
        <f t="shared" si="159"/>
        <v>46985</v>
      </c>
      <c r="AT94" s="162">
        <f t="shared" si="16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52"/>
        <v>44544</v>
      </c>
      <c r="B95" s="113">
        <f t="shared" si="143"/>
        <v>1019.8121992700001</v>
      </c>
      <c r="C95" s="113">
        <f t="shared" si="161"/>
        <v>988.32954931999996</v>
      </c>
      <c r="D95" s="114">
        <f t="shared" si="153"/>
        <v>5944.21</v>
      </c>
      <c r="E95" s="115">
        <f t="shared" si="120"/>
        <v>6018.51</v>
      </c>
      <c r="F95" s="116">
        <f t="shared" si="121"/>
        <v>44491</v>
      </c>
      <c r="G95" s="117">
        <f t="shared" si="144"/>
        <v>1.2499558393798349E-2</v>
      </c>
      <c r="H95" s="118">
        <f t="shared" si="162"/>
        <v>44550</v>
      </c>
      <c r="I95" s="118">
        <f t="shared" si="145"/>
        <v>44550</v>
      </c>
      <c r="J95" s="119">
        <f t="shared" si="154"/>
        <v>20</v>
      </c>
      <c r="K95" s="119">
        <f t="shared" si="124"/>
        <v>16</v>
      </c>
      <c r="L95" s="8">
        <f t="shared" si="155"/>
        <v>1.0099872000000001</v>
      </c>
      <c r="M95" s="120">
        <f t="shared" si="125"/>
        <v>1.0115996199999999</v>
      </c>
      <c r="N95" s="120">
        <f t="shared" ref="N95:N158" si="168">IF(I95&gt;I94,N94*M95,N94)</f>
        <v>1.0157809658693078</v>
      </c>
      <c r="O95" s="113">
        <f t="shared" si="126"/>
        <v>1.02592577</v>
      </c>
      <c r="P95" s="113">
        <f t="shared" si="146"/>
        <v>1013.9527538900001</v>
      </c>
      <c r="Q95" s="11">
        <f t="shared" si="163"/>
        <v>0</v>
      </c>
      <c r="R95" s="30">
        <f t="shared" si="156"/>
        <v>0</v>
      </c>
      <c r="S95" s="8">
        <f t="shared" si="147"/>
        <v>0</v>
      </c>
      <c r="T95" s="122">
        <f t="shared" si="157"/>
        <v>9.5000000000000001E-2</v>
      </c>
      <c r="U95" s="121">
        <f t="shared" si="83"/>
        <v>16</v>
      </c>
      <c r="V95" s="121">
        <v>252</v>
      </c>
      <c r="W95" s="120">
        <f t="shared" si="148"/>
        <v>1.005778815</v>
      </c>
      <c r="X95" s="113">
        <f t="shared" si="149"/>
        <v>5.8594453800000004</v>
      </c>
      <c r="Y95" s="113">
        <f t="shared" si="150"/>
        <v>0</v>
      </c>
      <c r="Z95" s="125" t="str">
        <f t="shared" si="164"/>
        <v>A+J=</v>
      </c>
      <c r="AA95" s="118">
        <f t="shared" si="165"/>
        <v>44550</v>
      </c>
      <c r="AB95" s="4"/>
      <c r="AC95" s="129">
        <f t="shared" si="166"/>
        <v>84</v>
      </c>
      <c r="AD95" s="135">
        <f t="shared" si="136"/>
        <v>47016</v>
      </c>
      <c r="AE95" s="131">
        <f t="shared" si="137"/>
        <v>419.3281951200002</v>
      </c>
      <c r="AF95" s="133">
        <f t="shared" si="138"/>
        <v>21</v>
      </c>
      <c r="AG95" s="142">
        <f t="shared" si="139"/>
        <v>3.2500913699999998</v>
      </c>
      <c r="AH95" s="141">
        <f t="shared" si="140"/>
        <v>8.7923108299999999</v>
      </c>
      <c r="AI95" s="137">
        <v>2.0537E-2</v>
      </c>
      <c r="AJ95" s="131">
        <f t="shared" si="141"/>
        <v>12.0424022</v>
      </c>
      <c r="AK95" s="129">
        <f t="shared" si="167"/>
        <v>84</v>
      </c>
      <c r="AL95" s="138" t="s">
        <v>79</v>
      </c>
      <c r="AM95" s="135">
        <f t="shared" si="142"/>
        <v>47046</v>
      </c>
      <c r="AN95" s="7"/>
      <c r="AO95" s="135">
        <f t="shared" si="151"/>
        <v>47046</v>
      </c>
      <c r="AP95" s="161">
        <f>VLOOKUP($AO95,[1]Plan1!$EW$172:$EZ$293,2)</f>
        <v>7276.54</v>
      </c>
      <c r="AQ95" s="160">
        <f t="shared" si="158"/>
        <v>46985</v>
      </c>
      <c r="AR95" s="161">
        <f>VLOOKUP($AO95,[1]Plan1!$EW$172:$EZ$293,4)</f>
        <v>7276.54</v>
      </c>
      <c r="AS95" s="160">
        <f t="shared" si="159"/>
        <v>47016</v>
      </c>
      <c r="AT95" s="162">
        <f t="shared" si="16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52"/>
        <v>44545</v>
      </c>
      <c r="B96" s="113">
        <f t="shared" si="143"/>
        <v>1020.81337697</v>
      </c>
      <c r="C96" s="113">
        <f t="shared" si="161"/>
        <v>988.32954931999996</v>
      </c>
      <c r="D96" s="114">
        <f t="shared" si="153"/>
        <v>5944.21</v>
      </c>
      <c r="E96" s="115">
        <f t="shared" si="120"/>
        <v>6018.51</v>
      </c>
      <c r="F96" s="116">
        <f t="shared" si="121"/>
        <v>44491</v>
      </c>
      <c r="G96" s="117">
        <f t="shared" si="144"/>
        <v>1.2499558393798349E-2</v>
      </c>
      <c r="H96" s="118">
        <f t="shared" si="162"/>
        <v>44550</v>
      </c>
      <c r="I96" s="118">
        <f t="shared" si="145"/>
        <v>44550</v>
      </c>
      <c r="J96" s="119">
        <f t="shared" si="154"/>
        <v>20</v>
      </c>
      <c r="K96" s="119">
        <f t="shared" si="124"/>
        <v>17</v>
      </c>
      <c r="L96" s="8">
        <f t="shared" si="155"/>
        <v>1.01061471</v>
      </c>
      <c r="M96" s="120">
        <f t="shared" si="125"/>
        <v>1.0115996199999999</v>
      </c>
      <c r="N96" s="120">
        <f t="shared" si="168"/>
        <v>1.0157809658693078</v>
      </c>
      <c r="O96" s="113">
        <f t="shared" si="126"/>
        <v>1.0265631799999999</v>
      </c>
      <c r="P96" s="113">
        <f t="shared" si="146"/>
        <v>1014.58272503</v>
      </c>
      <c r="Q96" s="11">
        <f t="shared" si="163"/>
        <v>0</v>
      </c>
      <c r="R96" s="30">
        <f t="shared" si="156"/>
        <v>0</v>
      </c>
      <c r="S96" s="8">
        <f t="shared" si="147"/>
        <v>0</v>
      </c>
      <c r="T96" s="122">
        <f t="shared" si="157"/>
        <v>9.5000000000000001E-2</v>
      </c>
      <c r="U96" s="121">
        <f t="shared" si="83"/>
        <v>17</v>
      </c>
      <c r="V96" s="121">
        <v>252</v>
      </c>
      <c r="W96" s="120">
        <f t="shared" si="148"/>
        <v>1.0061410980000001</v>
      </c>
      <c r="X96" s="113">
        <f t="shared" si="149"/>
        <v>6.2306519400000004</v>
      </c>
      <c r="Y96" s="113">
        <f t="shared" si="150"/>
        <v>0</v>
      </c>
      <c r="Z96" s="125" t="str">
        <f t="shared" si="164"/>
        <v>A+J=</v>
      </c>
      <c r="AA96" s="118">
        <f t="shared" si="165"/>
        <v>44550</v>
      </c>
      <c r="AB96" s="4"/>
      <c r="AC96" s="129">
        <f t="shared" si="166"/>
        <v>85</v>
      </c>
      <c r="AD96" s="135">
        <f t="shared" si="136"/>
        <v>47046</v>
      </c>
      <c r="AE96" s="131">
        <f t="shared" si="137"/>
        <v>410.57933166000021</v>
      </c>
      <c r="AF96" s="133">
        <f t="shared" si="138"/>
        <v>21</v>
      </c>
      <c r="AG96" s="142">
        <f t="shared" si="139"/>
        <v>3.1833442500000002</v>
      </c>
      <c r="AH96" s="141">
        <f t="shared" si="140"/>
        <v>8.7488634600000008</v>
      </c>
      <c r="AI96" s="137">
        <v>2.0864000000000001E-2</v>
      </c>
      <c r="AJ96" s="131">
        <f t="shared" si="141"/>
        <v>11.93220771</v>
      </c>
      <c r="AK96" s="129">
        <f t="shared" si="167"/>
        <v>85</v>
      </c>
      <c r="AL96" s="138" t="s">
        <v>79</v>
      </c>
      <c r="AM96" s="135">
        <f t="shared" si="142"/>
        <v>47078</v>
      </c>
      <c r="AN96" s="7"/>
      <c r="AO96" s="135">
        <f t="shared" si="151"/>
        <v>47078</v>
      </c>
      <c r="AP96" s="161">
        <f>VLOOKUP($AO96,[1]Plan1!$EW$172:$EZ$293,2)</f>
        <v>7276.54</v>
      </c>
      <c r="AQ96" s="160">
        <f t="shared" si="158"/>
        <v>47017</v>
      </c>
      <c r="AR96" s="161">
        <f>VLOOKUP($AO96,[1]Plan1!$EW$172:$EZ$293,4)</f>
        <v>7276.54</v>
      </c>
      <c r="AS96" s="160">
        <f t="shared" si="159"/>
        <v>47047</v>
      </c>
      <c r="AT96" s="162">
        <f t="shared" si="16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52"/>
        <v>44546</v>
      </c>
      <c r="B97" s="113">
        <f t="shared" si="143"/>
        <v>1021.81553106</v>
      </c>
      <c r="C97" s="113">
        <f t="shared" si="161"/>
        <v>988.32954931999996</v>
      </c>
      <c r="D97" s="114">
        <f t="shared" si="153"/>
        <v>5944.21</v>
      </c>
      <c r="E97" s="115">
        <f t="shared" si="120"/>
        <v>6018.51</v>
      </c>
      <c r="F97" s="116">
        <f t="shared" si="121"/>
        <v>44491</v>
      </c>
      <c r="G97" s="117">
        <f t="shared" si="144"/>
        <v>1.2499558393798349E-2</v>
      </c>
      <c r="H97" s="118">
        <f t="shared" si="162"/>
        <v>44550</v>
      </c>
      <c r="I97" s="118">
        <f t="shared" si="145"/>
        <v>44550</v>
      </c>
      <c r="J97" s="119">
        <f t="shared" si="154"/>
        <v>20</v>
      </c>
      <c r="K97" s="119">
        <f t="shared" si="124"/>
        <v>18</v>
      </c>
      <c r="L97" s="8">
        <f t="shared" si="155"/>
        <v>1.0112426000000001</v>
      </c>
      <c r="M97" s="120">
        <f t="shared" si="125"/>
        <v>1.0115996199999999</v>
      </c>
      <c r="N97" s="120">
        <f t="shared" si="168"/>
        <v>1.0157809658693078</v>
      </c>
      <c r="O97" s="113">
        <f t="shared" si="126"/>
        <v>1.0272009799999999</v>
      </c>
      <c r="P97" s="113">
        <f t="shared" si="146"/>
        <v>1015.21308162</v>
      </c>
      <c r="Q97" s="11">
        <f t="shared" si="163"/>
        <v>0</v>
      </c>
      <c r="R97" s="30">
        <f t="shared" si="156"/>
        <v>0</v>
      </c>
      <c r="S97" s="8">
        <f t="shared" si="147"/>
        <v>0</v>
      </c>
      <c r="T97" s="122">
        <f t="shared" si="157"/>
        <v>9.5000000000000001E-2</v>
      </c>
      <c r="U97" s="121">
        <f t="shared" si="83"/>
        <v>18</v>
      </c>
      <c r="V97" s="121">
        <v>252</v>
      </c>
      <c r="W97" s="120">
        <f t="shared" si="148"/>
        <v>1.006503511</v>
      </c>
      <c r="X97" s="113">
        <f t="shared" si="149"/>
        <v>6.60244944</v>
      </c>
      <c r="Y97" s="113">
        <f t="shared" si="150"/>
        <v>0</v>
      </c>
      <c r="Z97" s="125" t="str">
        <f t="shared" si="164"/>
        <v>A+J=</v>
      </c>
      <c r="AA97" s="118">
        <f t="shared" si="165"/>
        <v>44550</v>
      </c>
      <c r="AB97" s="4"/>
      <c r="AC97" s="129">
        <f t="shared" si="166"/>
        <v>86</v>
      </c>
      <c r="AD97" s="135">
        <f t="shared" si="136"/>
        <v>47078</v>
      </c>
      <c r="AE97" s="131">
        <f t="shared" si="137"/>
        <v>401.51784582000022</v>
      </c>
      <c r="AF97" s="133">
        <f t="shared" si="138"/>
        <v>19</v>
      </c>
      <c r="AG97" s="142">
        <f t="shared" si="139"/>
        <v>2.81906027</v>
      </c>
      <c r="AH97" s="141">
        <f t="shared" si="140"/>
        <v>9.0614858399999996</v>
      </c>
      <c r="AI97" s="137">
        <v>2.2069999999999999E-2</v>
      </c>
      <c r="AJ97" s="131">
        <f t="shared" si="141"/>
        <v>11.880546109999999</v>
      </c>
      <c r="AK97" s="129">
        <f t="shared" si="167"/>
        <v>86</v>
      </c>
      <c r="AL97" s="138" t="s">
        <v>79</v>
      </c>
      <c r="AM97" s="135">
        <f t="shared" si="142"/>
        <v>47107</v>
      </c>
      <c r="AN97" s="7"/>
      <c r="AO97" s="135">
        <f t="shared" si="151"/>
        <v>47107</v>
      </c>
      <c r="AP97" s="161">
        <f>VLOOKUP($AO97,[1]Plan1!$EW$172:$EZ$293,2)</f>
        <v>7276.54</v>
      </c>
      <c r="AQ97" s="160">
        <f t="shared" si="158"/>
        <v>47046</v>
      </c>
      <c r="AR97" s="161">
        <f>VLOOKUP($AO97,[1]Plan1!$EW$172:$EZ$293,4)</f>
        <v>7276.54</v>
      </c>
      <c r="AS97" s="160">
        <f t="shared" si="159"/>
        <v>47077</v>
      </c>
      <c r="AT97" s="162">
        <f t="shared" si="16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52"/>
        <v>44547</v>
      </c>
      <c r="B98" s="113">
        <f t="shared" si="143"/>
        <v>1022.81866321</v>
      </c>
      <c r="C98" s="113">
        <f t="shared" si="161"/>
        <v>988.32954931999996</v>
      </c>
      <c r="D98" s="114">
        <f t="shared" si="153"/>
        <v>5944.21</v>
      </c>
      <c r="E98" s="115">
        <f t="shared" si="120"/>
        <v>6018.51</v>
      </c>
      <c r="F98" s="116">
        <f t="shared" si="121"/>
        <v>44491</v>
      </c>
      <c r="G98" s="117">
        <f t="shared" si="144"/>
        <v>1.2499558393798349E-2</v>
      </c>
      <c r="H98" s="118">
        <f t="shared" si="162"/>
        <v>44550</v>
      </c>
      <c r="I98" s="118">
        <f t="shared" si="145"/>
        <v>44550</v>
      </c>
      <c r="J98" s="119">
        <f t="shared" si="154"/>
        <v>20</v>
      </c>
      <c r="K98" s="119">
        <f t="shared" si="124"/>
        <v>19</v>
      </c>
      <c r="L98" s="8">
        <f t="shared" si="155"/>
        <v>1.01187088</v>
      </c>
      <c r="M98" s="120">
        <f t="shared" si="125"/>
        <v>1.0115996199999999</v>
      </c>
      <c r="N98" s="120">
        <f t="shared" si="168"/>
        <v>1.0157809658693078</v>
      </c>
      <c r="O98" s="113">
        <f t="shared" si="126"/>
        <v>1.02783917</v>
      </c>
      <c r="P98" s="113">
        <f t="shared" si="146"/>
        <v>1015.84382365</v>
      </c>
      <c r="Q98" s="11">
        <f t="shared" si="163"/>
        <v>0</v>
      </c>
      <c r="R98" s="30">
        <f t="shared" si="156"/>
        <v>0</v>
      </c>
      <c r="S98" s="8">
        <f t="shared" si="147"/>
        <v>0</v>
      </c>
      <c r="T98" s="122">
        <f t="shared" si="157"/>
        <v>9.5000000000000001E-2</v>
      </c>
      <c r="U98" s="121">
        <f t="shared" si="83"/>
        <v>19</v>
      </c>
      <c r="V98" s="121">
        <v>252</v>
      </c>
      <c r="W98" s="120">
        <f t="shared" si="148"/>
        <v>1.0068660549999999</v>
      </c>
      <c r="X98" s="113">
        <f t="shared" si="149"/>
        <v>6.9748395600000004</v>
      </c>
      <c r="Y98" s="113">
        <f t="shared" si="150"/>
        <v>0</v>
      </c>
      <c r="Z98" s="125" t="str">
        <f t="shared" si="164"/>
        <v>A+J=</v>
      </c>
      <c r="AA98" s="118">
        <f t="shared" si="165"/>
        <v>44550</v>
      </c>
      <c r="AB98" s="4"/>
      <c r="AC98" s="129">
        <f t="shared" si="166"/>
        <v>87</v>
      </c>
      <c r="AD98" s="135">
        <f t="shared" si="136"/>
        <v>47107</v>
      </c>
      <c r="AE98" s="131">
        <f t="shared" si="137"/>
        <v>392.9056895500002</v>
      </c>
      <c r="AF98" s="133">
        <f t="shared" si="138"/>
        <v>21</v>
      </c>
      <c r="AG98" s="142">
        <f t="shared" si="139"/>
        <v>3.0481363699999999</v>
      </c>
      <c r="AH98" s="141">
        <f t="shared" si="140"/>
        <v>8.6121562699999998</v>
      </c>
      <c r="AI98" s="137">
        <v>2.1448999999999999E-2</v>
      </c>
      <c r="AJ98" s="131">
        <f t="shared" si="141"/>
        <v>11.66029264</v>
      </c>
      <c r="AK98" s="129">
        <f t="shared" si="167"/>
        <v>87</v>
      </c>
      <c r="AL98" s="138" t="s">
        <v>79</v>
      </c>
      <c r="AM98" s="135">
        <f t="shared" si="142"/>
        <v>47140</v>
      </c>
      <c r="AN98" s="7"/>
      <c r="AO98" s="135">
        <f t="shared" si="151"/>
        <v>47140</v>
      </c>
      <c r="AP98" s="161">
        <f>VLOOKUP($AO98,[1]Plan1!$EW$172:$EZ$293,2)</f>
        <v>7276.54</v>
      </c>
      <c r="AQ98" s="160">
        <f t="shared" si="158"/>
        <v>47079</v>
      </c>
      <c r="AR98" s="161">
        <f>VLOOKUP($AO98,[1]Plan1!$EW$172:$EZ$293,4)</f>
        <v>7276.54</v>
      </c>
      <c r="AS98" s="160">
        <f t="shared" si="159"/>
        <v>47109</v>
      </c>
      <c r="AT98" s="162">
        <f t="shared" si="16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52"/>
        <v>44548</v>
      </c>
      <c r="B99" s="113">
        <f t="shared" si="143"/>
        <v>1023.82279299</v>
      </c>
      <c r="C99" s="113">
        <f t="shared" si="161"/>
        <v>988.32954931999996</v>
      </c>
      <c r="D99" s="114">
        <f t="shared" si="153"/>
        <v>5944.21</v>
      </c>
      <c r="E99" s="115">
        <f t="shared" si="120"/>
        <v>6018.51</v>
      </c>
      <c r="F99" s="116">
        <f t="shared" si="121"/>
        <v>44491</v>
      </c>
      <c r="G99" s="117">
        <f t="shared" si="144"/>
        <v>1.2499558393798349E-2</v>
      </c>
      <c r="H99" s="118">
        <f t="shared" si="162"/>
        <v>44550</v>
      </c>
      <c r="I99" s="118">
        <f t="shared" si="145"/>
        <v>44550</v>
      </c>
      <c r="J99" s="119">
        <f t="shared" si="154"/>
        <v>20</v>
      </c>
      <c r="K99" s="119">
        <f t="shared" si="124"/>
        <v>20</v>
      </c>
      <c r="L99" s="8">
        <f t="shared" si="155"/>
        <v>1.01249955</v>
      </c>
      <c r="M99" s="120">
        <f t="shared" si="125"/>
        <v>1.0115996199999999</v>
      </c>
      <c r="N99" s="120">
        <f t="shared" si="168"/>
        <v>1.0157809658693078</v>
      </c>
      <c r="O99" s="113">
        <f t="shared" si="126"/>
        <v>1.0284777700000001</v>
      </c>
      <c r="P99" s="113">
        <f t="shared" si="146"/>
        <v>1016.4749709</v>
      </c>
      <c r="Q99" s="11">
        <f t="shared" si="163"/>
        <v>0</v>
      </c>
      <c r="R99" s="30">
        <f t="shared" si="156"/>
        <v>0</v>
      </c>
      <c r="S99" s="8">
        <f t="shared" si="147"/>
        <v>0</v>
      </c>
      <c r="T99" s="122">
        <f t="shared" si="157"/>
        <v>9.5000000000000001E-2</v>
      </c>
      <c r="U99" s="121">
        <f t="shared" si="83"/>
        <v>20</v>
      </c>
      <c r="V99" s="121">
        <v>252</v>
      </c>
      <c r="W99" s="120">
        <f t="shared" si="148"/>
        <v>1.0072287289999999</v>
      </c>
      <c r="X99" s="113">
        <f t="shared" si="149"/>
        <v>7.3478220900000002</v>
      </c>
      <c r="Y99" s="113">
        <f t="shared" si="150"/>
        <v>0</v>
      </c>
      <c r="Z99" s="125" t="str">
        <f t="shared" si="164"/>
        <v>A+J=</v>
      </c>
      <c r="AA99" s="118">
        <f t="shared" si="165"/>
        <v>44550</v>
      </c>
      <c r="AB99" s="4"/>
      <c r="AC99" s="129">
        <f t="shared" si="166"/>
        <v>88</v>
      </c>
      <c r="AD99" s="135">
        <f t="shared" si="136"/>
        <v>47140</v>
      </c>
      <c r="AE99" s="131">
        <f t="shared" si="137"/>
        <v>384.54701392000021</v>
      </c>
      <c r="AF99" s="133">
        <f t="shared" si="138"/>
        <v>21</v>
      </c>
      <c r="AG99" s="142">
        <f t="shared" si="139"/>
        <v>2.9827569</v>
      </c>
      <c r="AH99" s="141">
        <f t="shared" si="140"/>
        <v>8.3586756300000005</v>
      </c>
      <c r="AI99" s="137">
        <v>2.1274000000000001E-2</v>
      </c>
      <c r="AJ99" s="131">
        <f t="shared" si="141"/>
        <v>11.341432530000001</v>
      </c>
      <c r="AK99" s="129">
        <f t="shared" si="167"/>
        <v>88</v>
      </c>
      <c r="AL99" s="138" t="s">
        <v>79</v>
      </c>
      <c r="AM99" s="135">
        <f t="shared" si="142"/>
        <v>47169</v>
      </c>
      <c r="AN99" s="7"/>
      <c r="AO99" s="135">
        <f t="shared" si="151"/>
        <v>47169</v>
      </c>
      <c r="AP99" s="161">
        <f>VLOOKUP($AO99,[1]Plan1!$EW$172:$EZ$293,2)</f>
        <v>7276.54</v>
      </c>
      <c r="AQ99" s="160">
        <f t="shared" si="158"/>
        <v>47107</v>
      </c>
      <c r="AR99" s="161">
        <f>VLOOKUP($AO99,[1]Plan1!$EW$172:$EZ$293,4)</f>
        <v>7276.54</v>
      </c>
      <c r="AS99" s="160">
        <f t="shared" si="159"/>
        <v>47138</v>
      </c>
      <c r="AT99" s="162">
        <f t="shared" si="16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52"/>
        <v>44549</v>
      </c>
      <c r="B100" s="113">
        <f t="shared" si="143"/>
        <v>1023.82279299</v>
      </c>
      <c r="C100" s="113">
        <f t="shared" si="161"/>
        <v>988.32954931999996</v>
      </c>
      <c r="D100" s="114">
        <f t="shared" si="153"/>
        <v>5944.21</v>
      </c>
      <c r="E100" s="115">
        <f t="shared" si="120"/>
        <v>6018.51</v>
      </c>
      <c r="F100" s="116">
        <f t="shared" si="121"/>
        <v>44491</v>
      </c>
      <c r="G100" s="117">
        <f t="shared" si="144"/>
        <v>1.2499558393798349E-2</v>
      </c>
      <c r="H100" s="118">
        <f t="shared" si="162"/>
        <v>44550</v>
      </c>
      <c r="I100" s="118">
        <f t="shared" si="145"/>
        <v>44550</v>
      </c>
      <c r="J100" s="119">
        <f t="shared" si="154"/>
        <v>20</v>
      </c>
      <c r="K100" s="119">
        <f t="shared" si="124"/>
        <v>20</v>
      </c>
      <c r="L100" s="8">
        <f t="shared" si="155"/>
        <v>1.01249955</v>
      </c>
      <c r="M100" s="120">
        <f t="shared" si="125"/>
        <v>1.0115996199999999</v>
      </c>
      <c r="N100" s="120">
        <f t="shared" si="168"/>
        <v>1.0157809658693078</v>
      </c>
      <c r="O100" s="113">
        <f t="shared" si="126"/>
        <v>1.0284777700000001</v>
      </c>
      <c r="P100" s="113">
        <f t="shared" si="146"/>
        <v>1016.4749709</v>
      </c>
      <c r="Q100" s="11">
        <f t="shared" si="163"/>
        <v>0</v>
      </c>
      <c r="R100" s="30">
        <f t="shared" si="156"/>
        <v>0</v>
      </c>
      <c r="S100" s="8">
        <f t="shared" si="147"/>
        <v>0</v>
      </c>
      <c r="T100" s="122">
        <f t="shared" si="157"/>
        <v>9.5000000000000001E-2</v>
      </c>
      <c r="U100" s="121">
        <f t="shared" si="83"/>
        <v>20</v>
      </c>
      <c r="V100" s="121">
        <v>252</v>
      </c>
      <c r="W100" s="120">
        <f t="shared" si="148"/>
        <v>1.0072287289999999</v>
      </c>
      <c r="X100" s="113">
        <f t="shared" si="149"/>
        <v>7.3478220900000002</v>
      </c>
      <c r="Y100" s="113">
        <f t="shared" si="150"/>
        <v>0</v>
      </c>
      <c r="Z100" s="125" t="str">
        <f t="shared" si="164"/>
        <v>A+J=</v>
      </c>
      <c r="AA100" s="118">
        <f t="shared" si="165"/>
        <v>44550</v>
      </c>
      <c r="AB100" s="4"/>
      <c r="AC100" s="129">
        <f t="shared" si="166"/>
        <v>89</v>
      </c>
      <c r="AD100" s="135">
        <f t="shared" si="136"/>
        <v>47169</v>
      </c>
      <c r="AE100" s="131">
        <f t="shared" si="137"/>
        <v>376.06044587000019</v>
      </c>
      <c r="AF100" s="133">
        <f t="shared" si="138"/>
        <v>19</v>
      </c>
      <c r="AG100" s="142">
        <f t="shared" si="139"/>
        <v>2.6403209400000001</v>
      </c>
      <c r="AH100" s="141">
        <f t="shared" si="140"/>
        <v>8.4865680500000007</v>
      </c>
      <c r="AI100" s="137">
        <v>2.2068999999999998E-2</v>
      </c>
      <c r="AJ100" s="131">
        <f t="shared" si="141"/>
        <v>11.126888990000001</v>
      </c>
      <c r="AK100" s="129">
        <f t="shared" si="167"/>
        <v>89</v>
      </c>
      <c r="AL100" s="138" t="s">
        <v>79</v>
      </c>
      <c r="AM100" s="135">
        <f t="shared" si="142"/>
        <v>47197</v>
      </c>
      <c r="AN100" s="7"/>
      <c r="AO100" s="135">
        <f t="shared" si="151"/>
        <v>47197</v>
      </c>
      <c r="AP100" s="161">
        <f>VLOOKUP($AO100,[1]Plan1!$EW$172:$EZ$293,2)</f>
        <v>7276.54</v>
      </c>
      <c r="AQ100" s="160">
        <f t="shared" si="158"/>
        <v>47138</v>
      </c>
      <c r="AR100" s="161">
        <f>VLOOKUP($AO100,[1]Plan1!$EW$172:$EZ$293,4)</f>
        <v>7276.54</v>
      </c>
      <c r="AS100" s="160">
        <f t="shared" si="159"/>
        <v>47169</v>
      </c>
      <c r="AT100" s="162">
        <f t="shared" si="16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52"/>
        <v>44550</v>
      </c>
      <c r="B101" s="113">
        <f t="shared" si="143"/>
        <v>1023.82279299</v>
      </c>
      <c r="C101" s="113">
        <f t="shared" si="161"/>
        <v>988.32954931999996</v>
      </c>
      <c r="D101" s="114">
        <f t="shared" si="153"/>
        <v>5944.21</v>
      </c>
      <c r="E101" s="115">
        <f t="shared" si="120"/>
        <v>6018.51</v>
      </c>
      <c r="F101" s="116">
        <f t="shared" si="121"/>
        <v>44491</v>
      </c>
      <c r="G101" s="117">
        <f t="shared" si="144"/>
        <v>1.2499558393798349E-2</v>
      </c>
      <c r="H101" s="118">
        <f t="shared" si="162"/>
        <v>44581</v>
      </c>
      <c r="I101" s="118">
        <f t="shared" si="145"/>
        <v>44550</v>
      </c>
      <c r="J101" s="119">
        <f t="shared" si="154"/>
        <v>20</v>
      </c>
      <c r="K101" s="119">
        <f t="shared" si="124"/>
        <v>20</v>
      </c>
      <c r="L101" s="8">
        <f t="shared" si="155"/>
        <v>1.01249955</v>
      </c>
      <c r="M101" s="120">
        <f t="shared" si="125"/>
        <v>1.0115996199999999</v>
      </c>
      <c r="N101" s="120">
        <f t="shared" si="168"/>
        <v>1.0157809658693078</v>
      </c>
      <c r="O101" s="113">
        <f t="shared" si="126"/>
        <v>1.0284777700000001</v>
      </c>
      <c r="P101" s="113">
        <f t="shared" si="146"/>
        <v>1016.4749709</v>
      </c>
      <c r="Q101" s="11">
        <f t="shared" si="163"/>
        <v>3</v>
      </c>
      <c r="R101" s="30">
        <f t="shared" si="156"/>
        <v>5.1188771676227403E-3</v>
      </c>
      <c r="S101" s="8">
        <f t="shared" si="147"/>
        <v>5.2032105199999998</v>
      </c>
      <c r="T101" s="122">
        <f t="shared" si="157"/>
        <v>9.5000000000000001E-2</v>
      </c>
      <c r="U101" s="121">
        <f t="shared" ref="U101:U164" si="169">IF(Q100&gt;0,1,IF(K101=K100,U100,U100+1))</f>
        <v>20</v>
      </c>
      <c r="V101" s="121">
        <v>252</v>
      </c>
      <c r="W101" s="120">
        <f t="shared" si="148"/>
        <v>1.0072287289999999</v>
      </c>
      <c r="X101" s="113">
        <f t="shared" si="149"/>
        <v>7.3478220900000002</v>
      </c>
      <c r="Y101" s="113">
        <f t="shared" si="150"/>
        <v>12.55103261</v>
      </c>
      <c r="Z101" s="125" t="str">
        <f t="shared" si="164"/>
        <v>A+J=</v>
      </c>
      <c r="AA101" s="118">
        <f t="shared" si="165"/>
        <v>44550</v>
      </c>
      <c r="AB101" s="4"/>
      <c r="AC101" s="129">
        <f t="shared" si="166"/>
        <v>90</v>
      </c>
      <c r="AD101" s="135">
        <f t="shared" si="136"/>
        <v>47197</v>
      </c>
      <c r="AE101" s="131">
        <f t="shared" si="137"/>
        <v>367.90783147000019</v>
      </c>
      <c r="AF101" s="133">
        <f t="shared" si="138"/>
        <v>20</v>
      </c>
      <c r="AG101" s="142">
        <f t="shared" si="139"/>
        <v>2.7184390500000002</v>
      </c>
      <c r="AH101" s="141">
        <f t="shared" si="140"/>
        <v>8.1526143999999992</v>
      </c>
      <c r="AI101" s="137">
        <v>2.1679E-2</v>
      </c>
      <c r="AJ101" s="131">
        <f t="shared" si="141"/>
        <v>10.87105345</v>
      </c>
      <c r="AK101" s="129">
        <f t="shared" si="167"/>
        <v>90</v>
      </c>
      <c r="AL101" s="138" t="s">
        <v>79</v>
      </c>
      <c r="AM101" s="135">
        <f t="shared" si="142"/>
        <v>47228</v>
      </c>
      <c r="AN101" s="7"/>
      <c r="AO101" s="135">
        <f t="shared" si="151"/>
        <v>47228</v>
      </c>
      <c r="AP101" s="161">
        <f>VLOOKUP($AO101,[1]Plan1!$EW$172:$EZ$293,2)</f>
        <v>7276.54</v>
      </c>
      <c r="AQ101" s="160">
        <f t="shared" si="158"/>
        <v>47169</v>
      </c>
      <c r="AR101" s="161">
        <f>VLOOKUP($AO101,[1]Plan1!$EW$172:$EZ$293,4)</f>
        <v>7276.54</v>
      </c>
      <c r="AS101" s="160">
        <f t="shared" si="159"/>
        <v>47197</v>
      </c>
      <c r="AT101" s="162">
        <f t="shared" si="16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52"/>
        <v>44551</v>
      </c>
      <c r="B102" s="113">
        <f t="shared" si="143"/>
        <v>1012.05200616</v>
      </c>
      <c r="C102" s="113">
        <f t="shared" si="161"/>
        <v>983.27041176</v>
      </c>
      <c r="D102" s="114">
        <f t="shared" si="153"/>
        <v>6018.51</v>
      </c>
      <c r="E102" s="115">
        <f t="shared" si="120"/>
        <v>6075.69</v>
      </c>
      <c r="F102" s="116">
        <f t="shared" si="121"/>
        <v>44520</v>
      </c>
      <c r="G102" s="117">
        <f t="shared" si="144"/>
        <v>9.5006903702077317E-3</v>
      </c>
      <c r="H102" s="118">
        <f t="shared" si="162"/>
        <v>44581</v>
      </c>
      <c r="I102" s="118">
        <f t="shared" si="145"/>
        <v>44581</v>
      </c>
      <c r="J102" s="119">
        <f t="shared" si="154"/>
        <v>23</v>
      </c>
      <c r="K102" s="119">
        <f t="shared" si="124"/>
        <v>1</v>
      </c>
      <c r="L102" s="8">
        <f t="shared" si="155"/>
        <v>1.0004112000000001</v>
      </c>
      <c r="M102" s="120">
        <f t="shared" si="125"/>
        <v>1.01249955</v>
      </c>
      <c r="N102" s="120">
        <f t="shared" si="168"/>
        <v>1.0284777708412396</v>
      </c>
      <c r="O102" s="113">
        <f t="shared" si="126"/>
        <v>1.02890068</v>
      </c>
      <c r="P102" s="113">
        <f t="shared" si="146"/>
        <v>1011.68759528</v>
      </c>
      <c r="Q102" s="11">
        <f t="shared" si="163"/>
        <v>0</v>
      </c>
      <c r="R102" s="30">
        <f t="shared" si="156"/>
        <v>0</v>
      </c>
      <c r="S102" s="8">
        <f t="shared" si="147"/>
        <v>0</v>
      </c>
      <c r="T102" s="122">
        <f t="shared" si="157"/>
        <v>9.5000000000000001E-2</v>
      </c>
      <c r="U102" s="121">
        <f t="shared" si="169"/>
        <v>1</v>
      </c>
      <c r="V102" s="121">
        <v>252</v>
      </c>
      <c r="W102" s="120">
        <f t="shared" si="148"/>
        <v>1.0003602009999999</v>
      </c>
      <c r="X102" s="113">
        <f t="shared" si="149"/>
        <v>0.36441087999999999</v>
      </c>
      <c r="Y102" s="113">
        <f t="shared" si="150"/>
        <v>0</v>
      </c>
      <c r="Z102" s="125" t="str">
        <f t="shared" si="164"/>
        <v>A+J=</v>
      </c>
      <c r="AA102" s="118">
        <f t="shared" si="165"/>
        <v>44581</v>
      </c>
      <c r="AB102" s="4"/>
      <c r="AC102" s="129">
        <f t="shared" si="166"/>
        <v>91</v>
      </c>
      <c r="AD102" s="135">
        <f t="shared" si="136"/>
        <v>47228</v>
      </c>
      <c r="AE102" s="131">
        <f t="shared" si="137"/>
        <v>360.01400104000021</v>
      </c>
      <c r="AF102" s="133">
        <f t="shared" si="138"/>
        <v>22</v>
      </c>
      <c r="AG102" s="142">
        <f t="shared" si="139"/>
        <v>2.9265118000000001</v>
      </c>
      <c r="AH102" s="141">
        <f t="shared" si="140"/>
        <v>7.8938304300000004</v>
      </c>
      <c r="AI102" s="137">
        <v>2.1455999999999999E-2</v>
      </c>
      <c r="AJ102" s="131">
        <f t="shared" si="141"/>
        <v>10.820342230000001</v>
      </c>
      <c r="AK102" s="129">
        <f t="shared" si="167"/>
        <v>91</v>
      </c>
      <c r="AL102" s="138" t="s">
        <v>79</v>
      </c>
      <c r="AM102" s="135">
        <f t="shared" si="142"/>
        <v>47259</v>
      </c>
      <c r="AN102" s="7"/>
      <c r="AO102" s="135">
        <f t="shared" si="151"/>
        <v>47259</v>
      </c>
      <c r="AP102" s="161">
        <f>VLOOKUP($AO102,[1]Plan1!$EW$172:$EZ$293,2)</f>
        <v>7276.54</v>
      </c>
      <c r="AQ102" s="160">
        <f t="shared" si="158"/>
        <v>47198</v>
      </c>
      <c r="AR102" s="161">
        <f>VLOOKUP($AO102,[1]Plan1!$EW$172:$EZ$293,4)</f>
        <v>7276.54</v>
      </c>
      <c r="AS102" s="160">
        <f t="shared" si="159"/>
        <v>47229</v>
      </c>
      <c r="AT102" s="162">
        <f t="shared" si="16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52"/>
        <v>44552</v>
      </c>
      <c r="B103" s="113">
        <f t="shared" si="143"/>
        <v>1012.83286019</v>
      </c>
      <c r="C103" s="113">
        <f t="shared" si="161"/>
        <v>983.27041176</v>
      </c>
      <c r="D103" s="114">
        <f t="shared" si="153"/>
        <v>6018.51</v>
      </c>
      <c r="E103" s="115">
        <f t="shared" si="120"/>
        <v>6075.69</v>
      </c>
      <c r="F103" s="116">
        <f t="shared" si="121"/>
        <v>44520</v>
      </c>
      <c r="G103" s="117">
        <f t="shared" si="144"/>
        <v>9.5006903702077317E-3</v>
      </c>
      <c r="H103" s="118">
        <f t="shared" si="162"/>
        <v>44581</v>
      </c>
      <c r="I103" s="118">
        <f t="shared" si="145"/>
        <v>44581</v>
      </c>
      <c r="J103" s="119">
        <f t="shared" si="154"/>
        <v>23</v>
      </c>
      <c r="K103" s="119">
        <f t="shared" si="124"/>
        <v>2</v>
      </c>
      <c r="L103" s="8">
        <f t="shared" si="155"/>
        <v>1.0008225799999999</v>
      </c>
      <c r="M103" s="120">
        <f t="shared" si="125"/>
        <v>1.01249955</v>
      </c>
      <c r="N103" s="120">
        <f t="shared" si="168"/>
        <v>1.0284777708412396</v>
      </c>
      <c r="O103" s="113">
        <f t="shared" si="126"/>
        <v>1.02932377</v>
      </c>
      <c r="P103" s="113">
        <f t="shared" si="146"/>
        <v>1012.10360716</v>
      </c>
      <c r="Q103" s="11">
        <f t="shared" si="163"/>
        <v>0</v>
      </c>
      <c r="R103" s="30">
        <f t="shared" si="156"/>
        <v>0</v>
      </c>
      <c r="S103" s="8">
        <f t="shared" si="147"/>
        <v>0</v>
      </c>
      <c r="T103" s="122">
        <f t="shared" si="157"/>
        <v>9.5000000000000001E-2</v>
      </c>
      <c r="U103" s="121">
        <f t="shared" si="169"/>
        <v>2</v>
      </c>
      <c r="V103" s="121">
        <v>252</v>
      </c>
      <c r="W103" s="120">
        <f t="shared" si="148"/>
        <v>1.0007205320000001</v>
      </c>
      <c r="X103" s="113">
        <f t="shared" si="149"/>
        <v>0.72925302999999997</v>
      </c>
      <c r="Y103" s="113">
        <f t="shared" si="150"/>
        <v>0</v>
      </c>
      <c r="Z103" s="125" t="str">
        <f t="shared" si="164"/>
        <v>A+J=</v>
      </c>
      <c r="AA103" s="118">
        <f t="shared" si="165"/>
        <v>44581</v>
      </c>
      <c r="AB103" s="4"/>
      <c r="AC103" s="129">
        <f t="shared" si="166"/>
        <v>92</v>
      </c>
      <c r="AD103" s="135">
        <f t="shared" si="136"/>
        <v>47259</v>
      </c>
      <c r="AE103" s="131">
        <f t="shared" si="137"/>
        <v>351.89316522000018</v>
      </c>
      <c r="AF103" s="133">
        <f t="shared" si="138"/>
        <v>20</v>
      </c>
      <c r="AG103" s="142">
        <f t="shared" si="139"/>
        <v>2.6024436400000002</v>
      </c>
      <c r="AH103" s="141">
        <f t="shared" si="140"/>
        <v>8.1208358199999999</v>
      </c>
      <c r="AI103" s="137">
        <v>2.2557000000000001E-2</v>
      </c>
      <c r="AJ103" s="131">
        <f t="shared" si="141"/>
        <v>10.723279460000001</v>
      </c>
      <c r="AK103" s="129">
        <f t="shared" si="167"/>
        <v>92</v>
      </c>
      <c r="AL103" s="138" t="s">
        <v>79</v>
      </c>
      <c r="AM103" s="135">
        <f t="shared" si="142"/>
        <v>47289</v>
      </c>
      <c r="AN103" s="7"/>
      <c r="AO103" s="135">
        <f t="shared" si="151"/>
        <v>47289</v>
      </c>
      <c r="AP103" s="161">
        <f>VLOOKUP($AO103,[1]Plan1!$EW$172:$EZ$293,2)</f>
        <v>7276.54</v>
      </c>
      <c r="AQ103" s="160">
        <f t="shared" si="158"/>
        <v>47228</v>
      </c>
      <c r="AR103" s="161">
        <f>VLOOKUP($AO103,[1]Plan1!$EW$172:$EZ$293,4)</f>
        <v>7276.54</v>
      </c>
      <c r="AS103" s="160">
        <f t="shared" si="159"/>
        <v>47258</v>
      </c>
      <c r="AT103" s="162">
        <f t="shared" si="16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52"/>
        <v>44553</v>
      </c>
      <c r="B104" s="113">
        <f t="shared" si="143"/>
        <v>1013.61432283</v>
      </c>
      <c r="C104" s="113">
        <f t="shared" si="161"/>
        <v>983.27041176</v>
      </c>
      <c r="D104" s="114">
        <f t="shared" si="153"/>
        <v>6018.51</v>
      </c>
      <c r="E104" s="115">
        <f t="shared" si="120"/>
        <v>6075.69</v>
      </c>
      <c r="F104" s="116">
        <f t="shared" si="121"/>
        <v>44520</v>
      </c>
      <c r="G104" s="117">
        <f t="shared" si="144"/>
        <v>9.5006903702077317E-3</v>
      </c>
      <c r="H104" s="118">
        <f t="shared" si="162"/>
        <v>44581</v>
      </c>
      <c r="I104" s="118">
        <f t="shared" si="145"/>
        <v>44581</v>
      </c>
      <c r="J104" s="119">
        <f t="shared" si="154"/>
        <v>23</v>
      </c>
      <c r="K104" s="119">
        <f t="shared" si="124"/>
        <v>3</v>
      </c>
      <c r="L104" s="8">
        <f t="shared" si="155"/>
        <v>1.0012341300000001</v>
      </c>
      <c r="M104" s="120">
        <f t="shared" si="125"/>
        <v>1.01249955</v>
      </c>
      <c r="N104" s="120">
        <f t="shared" si="168"/>
        <v>1.0284777708412396</v>
      </c>
      <c r="O104" s="113">
        <f t="shared" si="126"/>
        <v>1.0297470399999999</v>
      </c>
      <c r="P104" s="113">
        <f t="shared" si="146"/>
        <v>1012.5197960199999</v>
      </c>
      <c r="Q104" s="11">
        <f t="shared" si="163"/>
        <v>0</v>
      </c>
      <c r="R104" s="30">
        <f t="shared" si="156"/>
        <v>0</v>
      </c>
      <c r="S104" s="8">
        <f t="shared" si="147"/>
        <v>0</v>
      </c>
      <c r="T104" s="122">
        <f t="shared" si="157"/>
        <v>9.5000000000000001E-2</v>
      </c>
      <c r="U104" s="121">
        <f t="shared" si="169"/>
        <v>3</v>
      </c>
      <c r="V104" s="121">
        <v>252</v>
      </c>
      <c r="W104" s="120">
        <f t="shared" si="148"/>
        <v>1.001080993</v>
      </c>
      <c r="X104" s="113">
        <f t="shared" si="149"/>
        <v>1.0945268100000001</v>
      </c>
      <c r="Y104" s="113">
        <f t="shared" si="150"/>
        <v>0</v>
      </c>
      <c r="Z104" s="125" t="str">
        <f t="shared" si="164"/>
        <v>A+J=</v>
      </c>
      <c r="AA104" s="118">
        <f t="shared" si="165"/>
        <v>44581</v>
      </c>
      <c r="AB104" s="4"/>
      <c r="AC104" s="129">
        <f t="shared" si="166"/>
        <v>93</v>
      </c>
      <c r="AD104" s="135">
        <f t="shared" si="136"/>
        <v>47289</v>
      </c>
      <c r="AE104" s="131">
        <f t="shared" si="137"/>
        <v>343.86085184000018</v>
      </c>
      <c r="AF104" s="133">
        <f t="shared" si="138"/>
        <v>21</v>
      </c>
      <c r="AG104" s="142">
        <f t="shared" si="139"/>
        <v>2.6714089200000002</v>
      </c>
      <c r="AH104" s="141">
        <f t="shared" si="140"/>
        <v>8.0323133799999997</v>
      </c>
      <c r="AI104" s="137">
        <v>2.2825999999999999E-2</v>
      </c>
      <c r="AJ104" s="131">
        <f t="shared" si="141"/>
        <v>10.703722299999999</v>
      </c>
      <c r="AK104" s="129">
        <f t="shared" si="167"/>
        <v>93</v>
      </c>
      <c r="AL104" s="138" t="s">
        <v>79</v>
      </c>
      <c r="AM104" s="135">
        <f t="shared" si="142"/>
        <v>47319</v>
      </c>
      <c r="AN104" s="7"/>
      <c r="AO104" s="135">
        <f t="shared" si="151"/>
        <v>47319</v>
      </c>
      <c r="AP104" s="161">
        <f>VLOOKUP($AO104,[1]Plan1!$EW$172:$EZ$293,2)</f>
        <v>7276.54</v>
      </c>
      <c r="AQ104" s="160">
        <f t="shared" si="158"/>
        <v>47258</v>
      </c>
      <c r="AR104" s="161">
        <f>VLOOKUP($AO104,[1]Plan1!$EW$172:$EZ$293,4)</f>
        <v>7276.54</v>
      </c>
      <c r="AS104" s="160">
        <f t="shared" si="159"/>
        <v>47289</v>
      </c>
      <c r="AT104" s="162">
        <f t="shared" si="16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52"/>
        <v>44554</v>
      </c>
      <c r="B105" s="113">
        <f t="shared" si="143"/>
        <v>1014.39638358</v>
      </c>
      <c r="C105" s="113">
        <f t="shared" si="161"/>
        <v>983.27041176</v>
      </c>
      <c r="D105" s="114">
        <f t="shared" si="153"/>
        <v>6018.51</v>
      </c>
      <c r="E105" s="115">
        <f t="shared" si="120"/>
        <v>6075.69</v>
      </c>
      <c r="F105" s="116">
        <f t="shared" si="121"/>
        <v>44520</v>
      </c>
      <c r="G105" s="117">
        <f t="shared" si="144"/>
        <v>9.5006903702077317E-3</v>
      </c>
      <c r="H105" s="118">
        <f t="shared" si="162"/>
        <v>44581</v>
      </c>
      <c r="I105" s="118">
        <f t="shared" si="145"/>
        <v>44581</v>
      </c>
      <c r="J105" s="119">
        <f t="shared" si="154"/>
        <v>23</v>
      </c>
      <c r="K105" s="119">
        <f t="shared" si="124"/>
        <v>4</v>
      </c>
      <c r="L105" s="8">
        <f t="shared" si="155"/>
        <v>1.0016458399999999</v>
      </c>
      <c r="M105" s="120">
        <f t="shared" si="125"/>
        <v>1.01249955</v>
      </c>
      <c r="N105" s="120">
        <f t="shared" si="168"/>
        <v>1.0284777708412396</v>
      </c>
      <c r="O105" s="113">
        <f t="shared" ref="O105:O168" si="170">TRUNC(TRUNC((L105*N105),15),8)</f>
        <v>1.03017048</v>
      </c>
      <c r="P105" s="113">
        <f t="shared" si="146"/>
        <v>1012.93615205</v>
      </c>
      <c r="Q105" s="11">
        <f t="shared" si="163"/>
        <v>0</v>
      </c>
      <c r="R105" s="30">
        <f t="shared" si="156"/>
        <v>0</v>
      </c>
      <c r="S105" s="8">
        <f t="shared" si="147"/>
        <v>0</v>
      </c>
      <c r="T105" s="122">
        <f t="shared" si="157"/>
        <v>9.5000000000000001E-2</v>
      </c>
      <c r="U105" s="121">
        <f t="shared" si="169"/>
        <v>4</v>
      </c>
      <c r="V105" s="121">
        <v>252</v>
      </c>
      <c r="W105" s="120">
        <f t="shared" si="148"/>
        <v>1.0014415830000001</v>
      </c>
      <c r="X105" s="113">
        <f t="shared" si="149"/>
        <v>1.4602315299999999</v>
      </c>
      <c r="Y105" s="113">
        <f t="shared" si="150"/>
        <v>0</v>
      </c>
      <c r="Z105" s="125" t="str">
        <f t="shared" si="164"/>
        <v>A+J=</v>
      </c>
      <c r="AA105" s="118">
        <f t="shared" si="165"/>
        <v>44581</v>
      </c>
      <c r="AB105" s="4"/>
      <c r="AC105" s="129">
        <f t="shared" si="166"/>
        <v>94</v>
      </c>
      <c r="AD105" s="135">
        <f t="shared" si="136"/>
        <v>47319</v>
      </c>
      <c r="AE105" s="131">
        <f t="shared" si="137"/>
        <v>335.90219243000018</v>
      </c>
      <c r="AF105" s="133">
        <f t="shared" si="138"/>
        <v>22</v>
      </c>
      <c r="AG105" s="142">
        <f t="shared" si="139"/>
        <v>2.7352308299999999</v>
      </c>
      <c r="AH105" s="141">
        <f t="shared" si="140"/>
        <v>7.9586594100000001</v>
      </c>
      <c r="AI105" s="137">
        <v>2.3144999999999999E-2</v>
      </c>
      <c r="AJ105" s="131">
        <f t="shared" si="141"/>
        <v>10.69389024</v>
      </c>
      <c r="AK105" s="129">
        <f t="shared" si="167"/>
        <v>94</v>
      </c>
      <c r="AL105" s="138" t="s">
        <v>79</v>
      </c>
      <c r="AM105" s="135">
        <f t="shared" si="142"/>
        <v>47350</v>
      </c>
      <c r="AN105" s="7"/>
      <c r="AO105" s="135">
        <f t="shared" si="151"/>
        <v>47350</v>
      </c>
      <c r="AP105" s="161">
        <f>VLOOKUP($AO105,[1]Plan1!$EW$172:$EZ$293,2)</f>
        <v>7276.54</v>
      </c>
      <c r="AQ105" s="160">
        <f t="shared" si="158"/>
        <v>47289</v>
      </c>
      <c r="AR105" s="161">
        <f>VLOOKUP($AO105,[1]Plan1!$EW$172:$EZ$293,4)</f>
        <v>7276.54</v>
      </c>
      <c r="AS105" s="160">
        <f t="shared" si="159"/>
        <v>47319</v>
      </c>
      <c r="AT105" s="162">
        <f t="shared" si="16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52"/>
        <v>44555</v>
      </c>
      <c r="B106" s="113">
        <f t="shared" si="143"/>
        <v>1015.17905465</v>
      </c>
      <c r="C106" s="113">
        <f t="shared" si="161"/>
        <v>983.27041176</v>
      </c>
      <c r="D106" s="114">
        <f t="shared" si="153"/>
        <v>6018.51</v>
      </c>
      <c r="E106" s="115">
        <f t="shared" ref="E106:E169" si="171">IF($K106=1,VLOOKUP($A105,$AO$10:$AS$131,4),E105)</f>
        <v>6075.69</v>
      </c>
      <c r="F106" s="116">
        <f t="shared" ref="F106:F169" si="172">IF($K106=1,VLOOKUP($A105,$AO$10:$AS$131,5),F105)</f>
        <v>44520</v>
      </c>
      <c r="G106" s="117">
        <f t="shared" si="144"/>
        <v>9.5006903702077317E-3</v>
      </c>
      <c r="H106" s="118">
        <f t="shared" si="162"/>
        <v>44581</v>
      </c>
      <c r="I106" s="118">
        <f t="shared" si="145"/>
        <v>44581</v>
      </c>
      <c r="J106" s="119">
        <f t="shared" si="154"/>
        <v>23</v>
      </c>
      <c r="K106" s="119">
        <f t="shared" ref="K106:K169" si="173">(J106-(NETWORKDAYS(A106,I106,AD$176:AD$502)-1))</f>
        <v>5</v>
      </c>
      <c r="L106" s="8">
        <f t="shared" si="155"/>
        <v>1.00205773</v>
      </c>
      <c r="M106" s="120">
        <f t="shared" ref="M106:M169" si="174">IF(I106&gt;I105,L105,M105)</f>
        <v>1.01249955</v>
      </c>
      <c r="N106" s="120">
        <f t="shared" si="168"/>
        <v>1.0284777708412396</v>
      </c>
      <c r="O106" s="113">
        <f t="shared" si="170"/>
        <v>1.0305941000000001</v>
      </c>
      <c r="P106" s="113">
        <f t="shared" si="146"/>
        <v>1013.35268506</v>
      </c>
      <c r="Q106" s="11">
        <f t="shared" si="163"/>
        <v>0</v>
      </c>
      <c r="R106" s="30">
        <f t="shared" si="156"/>
        <v>0</v>
      </c>
      <c r="S106" s="8">
        <f t="shared" si="147"/>
        <v>0</v>
      </c>
      <c r="T106" s="122">
        <f t="shared" si="157"/>
        <v>9.5000000000000001E-2</v>
      </c>
      <c r="U106" s="121">
        <f t="shared" si="169"/>
        <v>5</v>
      </c>
      <c r="V106" s="121">
        <v>252</v>
      </c>
      <c r="W106" s="120">
        <f t="shared" si="148"/>
        <v>1.0018023039999999</v>
      </c>
      <c r="X106" s="113">
        <f t="shared" si="149"/>
        <v>1.8263695900000001</v>
      </c>
      <c r="Y106" s="113">
        <f t="shared" si="150"/>
        <v>0</v>
      </c>
      <c r="Z106" s="125" t="str">
        <f t="shared" si="164"/>
        <v>A+J=</v>
      </c>
      <c r="AA106" s="118">
        <f t="shared" si="165"/>
        <v>44581</v>
      </c>
      <c r="AB106" s="4"/>
      <c r="AC106" s="129">
        <f t="shared" si="166"/>
        <v>95</v>
      </c>
      <c r="AD106" s="135">
        <f t="shared" si="136"/>
        <v>47350</v>
      </c>
      <c r="AE106" s="131">
        <f t="shared" si="137"/>
        <v>327.83482948000017</v>
      </c>
      <c r="AF106" s="133">
        <f t="shared" si="138"/>
        <v>21</v>
      </c>
      <c r="AG106" s="142">
        <f t="shared" si="139"/>
        <v>2.55001291</v>
      </c>
      <c r="AH106" s="141">
        <f t="shared" si="140"/>
        <v>8.0673629499999997</v>
      </c>
      <c r="AI106" s="137">
        <v>2.4017E-2</v>
      </c>
      <c r="AJ106" s="131">
        <f t="shared" si="141"/>
        <v>10.617375859999999</v>
      </c>
      <c r="AK106" s="129">
        <f t="shared" si="167"/>
        <v>95</v>
      </c>
      <c r="AL106" s="138" t="s">
        <v>79</v>
      </c>
      <c r="AM106" s="135">
        <f t="shared" si="142"/>
        <v>47381</v>
      </c>
      <c r="AN106" s="7"/>
      <c r="AO106" s="135">
        <f t="shared" ref="AO106:AO131" si="175">AJ272</f>
        <v>47381</v>
      </c>
      <c r="AP106" s="161">
        <f>VLOOKUP($AO106,[1]Plan1!$EW$172:$EZ$293,2)</f>
        <v>7276.54</v>
      </c>
      <c r="AQ106" s="160">
        <f t="shared" si="158"/>
        <v>47319</v>
      </c>
      <c r="AR106" s="161">
        <f>VLOOKUP($AO106,[1]Plan1!$EW$172:$EZ$293,4)</f>
        <v>7276.54</v>
      </c>
      <c r="AS106" s="160">
        <f t="shared" si="159"/>
        <v>47350</v>
      </c>
      <c r="AT106" s="162">
        <f t="shared" si="16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52"/>
        <v>44556</v>
      </c>
      <c r="B107" s="113">
        <f t="shared" si="143"/>
        <v>1015.17905465</v>
      </c>
      <c r="C107" s="113">
        <f t="shared" si="161"/>
        <v>983.27041176</v>
      </c>
      <c r="D107" s="114">
        <f t="shared" si="153"/>
        <v>6018.51</v>
      </c>
      <c r="E107" s="115">
        <f t="shared" si="171"/>
        <v>6075.69</v>
      </c>
      <c r="F107" s="116">
        <f t="shared" si="172"/>
        <v>44520</v>
      </c>
      <c r="G107" s="117">
        <f t="shared" si="144"/>
        <v>9.5006903702077317E-3</v>
      </c>
      <c r="H107" s="118">
        <f t="shared" si="162"/>
        <v>44581</v>
      </c>
      <c r="I107" s="118">
        <f t="shared" si="145"/>
        <v>44581</v>
      </c>
      <c r="J107" s="119">
        <f t="shared" si="154"/>
        <v>23</v>
      </c>
      <c r="K107" s="119">
        <f t="shared" si="173"/>
        <v>5</v>
      </c>
      <c r="L107" s="8">
        <f t="shared" si="155"/>
        <v>1.00205773</v>
      </c>
      <c r="M107" s="120">
        <f t="shared" si="174"/>
        <v>1.01249955</v>
      </c>
      <c r="N107" s="120">
        <f t="shared" si="168"/>
        <v>1.0284777708412396</v>
      </c>
      <c r="O107" s="113">
        <f t="shared" si="170"/>
        <v>1.0305941000000001</v>
      </c>
      <c r="P107" s="113">
        <f t="shared" si="146"/>
        <v>1013.35268506</v>
      </c>
      <c r="Q107" s="11">
        <f t="shared" si="163"/>
        <v>0</v>
      </c>
      <c r="R107" s="30">
        <f t="shared" si="156"/>
        <v>0</v>
      </c>
      <c r="S107" s="8">
        <f t="shared" si="147"/>
        <v>0</v>
      </c>
      <c r="T107" s="122">
        <f t="shared" si="157"/>
        <v>9.5000000000000001E-2</v>
      </c>
      <c r="U107" s="121">
        <f t="shared" si="169"/>
        <v>5</v>
      </c>
      <c r="V107" s="121">
        <v>252</v>
      </c>
      <c r="W107" s="120">
        <f t="shared" si="148"/>
        <v>1.0018023039999999</v>
      </c>
      <c r="X107" s="113">
        <f t="shared" si="149"/>
        <v>1.8263695900000001</v>
      </c>
      <c r="Y107" s="113">
        <f t="shared" si="150"/>
        <v>0</v>
      </c>
      <c r="Z107" s="125" t="str">
        <f t="shared" si="164"/>
        <v>A+J=</v>
      </c>
      <c r="AA107" s="118">
        <f t="shared" si="165"/>
        <v>44581</v>
      </c>
      <c r="AB107" s="4"/>
      <c r="AC107" s="129">
        <f t="shared" si="166"/>
        <v>96</v>
      </c>
      <c r="AD107" s="135">
        <f t="shared" si="136"/>
        <v>47381</v>
      </c>
      <c r="AE107" s="131">
        <f t="shared" si="137"/>
        <v>319.84778953000017</v>
      </c>
      <c r="AF107" s="133">
        <f t="shared" si="138"/>
        <v>22</v>
      </c>
      <c r="AG107" s="142">
        <f t="shared" si="139"/>
        <v>2.60775231</v>
      </c>
      <c r="AH107" s="141">
        <f t="shared" si="140"/>
        <v>7.9870399499999998</v>
      </c>
      <c r="AI107" s="137">
        <v>2.4362999999999999E-2</v>
      </c>
      <c r="AJ107" s="131">
        <f t="shared" si="141"/>
        <v>10.59479226</v>
      </c>
      <c r="AK107" s="129">
        <f t="shared" si="167"/>
        <v>96</v>
      </c>
      <c r="AL107" s="138" t="s">
        <v>79</v>
      </c>
      <c r="AM107" s="135">
        <f t="shared" si="142"/>
        <v>47413</v>
      </c>
      <c r="AN107" s="7"/>
      <c r="AO107" s="135">
        <f t="shared" si="175"/>
        <v>47413</v>
      </c>
      <c r="AP107" s="161">
        <f>VLOOKUP($AO107,[1]Plan1!$EW$172:$EZ$293,2)</f>
        <v>7276.54</v>
      </c>
      <c r="AQ107" s="160">
        <f t="shared" si="158"/>
        <v>47352</v>
      </c>
      <c r="AR107" s="161">
        <f>VLOOKUP($AO107,[1]Plan1!$EW$172:$EZ$293,4)</f>
        <v>7276.54</v>
      </c>
      <c r="AS107" s="160">
        <f t="shared" si="159"/>
        <v>47383</v>
      </c>
      <c r="AT107" s="162">
        <f t="shared" si="16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52"/>
        <v>44557</v>
      </c>
      <c r="B108" s="113">
        <f t="shared" si="143"/>
        <v>1015.17905465</v>
      </c>
      <c r="C108" s="113">
        <f t="shared" si="161"/>
        <v>983.27041176</v>
      </c>
      <c r="D108" s="114">
        <f t="shared" si="153"/>
        <v>6018.51</v>
      </c>
      <c r="E108" s="115">
        <f t="shared" si="171"/>
        <v>6075.69</v>
      </c>
      <c r="F108" s="116">
        <f t="shared" si="172"/>
        <v>44520</v>
      </c>
      <c r="G108" s="117">
        <f t="shared" si="144"/>
        <v>9.5006903702077317E-3</v>
      </c>
      <c r="H108" s="118">
        <f t="shared" si="162"/>
        <v>44581</v>
      </c>
      <c r="I108" s="118">
        <f t="shared" si="145"/>
        <v>44581</v>
      </c>
      <c r="J108" s="119">
        <f t="shared" si="154"/>
        <v>23</v>
      </c>
      <c r="K108" s="119">
        <f t="shared" si="173"/>
        <v>5</v>
      </c>
      <c r="L108" s="8">
        <f t="shared" si="155"/>
        <v>1.00205773</v>
      </c>
      <c r="M108" s="120">
        <f t="shared" si="174"/>
        <v>1.01249955</v>
      </c>
      <c r="N108" s="120">
        <f t="shared" si="168"/>
        <v>1.0284777708412396</v>
      </c>
      <c r="O108" s="113">
        <f t="shared" si="170"/>
        <v>1.0305941000000001</v>
      </c>
      <c r="P108" s="113">
        <f t="shared" si="146"/>
        <v>1013.35268506</v>
      </c>
      <c r="Q108" s="11">
        <f t="shared" si="163"/>
        <v>0</v>
      </c>
      <c r="R108" s="30">
        <f t="shared" si="156"/>
        <v>0</v>
      </c>
      <c r="S108" s="8">
        <f t="shared" si="147"/>
        <v>0</v>
      </c>
      <c r="T108" s="122">
        <f t="shared" si="157"/>
        <v>9.5000000000000001E-2</v>
      </c>
      <c r="U108" s="121">
        <f t="shared" si="169"/>
        <v>5</v>
      </c>
      <c r="V108" s="121">
        <v>252</v>
      </c>
      <c r="W108" s="120">
        <f t="shared" si="148"/>
        <v>1.0018023039999999</v>
      </c>
      <c r="X108" s="113">
        <f t="shared" si="149"/>
        <v>1.8263695900000001</v>
      </c>
      <c r="Y108" s="113">
        <f t="shared" si="150"/>
        <v>0</v>
      </c>
      <c r="Z108" s="125" t="str">
        <f t="shared" si="164"/>
        <v>A+J=</v>
      </c>
      <c r="AA108" s="118">
        <f t="shared" si="165"/>
        <v>44581</v>
      </c>
      <c r="AB108" s="4"/>
      <c r="AC108" s="129">
        <f t="shared" si="166"/>
        <v>97</v>
      </c>
      <c r="AD108" s="135">
        <f t="shared" si="136"/>
        <v>47413</v>
      </c>
      <c r="AE108" s="131">
        <f t="shared" si="137"/>
        <v>311.66128536000019</v>
      </c>
      <c r="AF108" s="133">
        <f t="shared" si="138"/>
        <v>21</v>
      </c>
      <c r="AG108" s="142">
        <f t="shared" si="139"/>
        <v>2.4281353600000002</v>
      </c>
      <c r="AH108" s="141">
        <f t="shared" si="140"/>
        <v>8.1865041699999992</v>
      </c>
      <c r="AI108" s="137">
        <v>2.5595E-2</v>
      </c>
      <c r="AJ108" s="131">
        <f t="shared" si="141"/>
        <v>10.61463953</v>
      </c>
      <c r="AK108" s="129">
        <f t="shared" si="167"/>
        <v>97</v>
      </c>
      <c r="AL108" s="138" t="s">
        <v>79</v>
      </c>
      <c r="AM108" s="135">
        <f t="shared" si="142"/>
        <v>47443</v>
      </c>
      <c r="AN108" s="7"/>
      <c r="AO108" s="135">
        <f t="shared" si="175"/>
        <v>47443</v>
      </c>
      <c r="AP108" s="161">
        <f>VLOOKUP($AO108,[1]Plan1!$EW$172:$EZ$293,2)</f>
        <v>7276.54</v>
      </c>
      <c r="AQ108" s="160">
        <f t="shared" si="158"/>
        <v>47382</v>
      </c>
      <c r="AR108" s="161">
        <f>VLOOKUP($AO108,[1]Plan1!$EW$172:$EZ$293,4)</f>
        <v>7276.54</v>
      </c>
      <c r="AS108" s="160">
        <f t="shared" si="159"/>
        <v>47412</v>
      </c>
      <c r="AT108" s="162">
        <f t="shared" si="16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52"/>
        <v>44558</v>
      </c>
      <c r="B109" s="113">
        <f t="shared" si="143"/>
        <v>1015.9623146600001</v>
      </c>
      <c r="C109" s="113">
        <f t="shared" si="161"/>
        <v>983.27041176</v>
      </c>
      <c r="D109" s="114">
        <f t="shared" si="153"/>
        <v>6018.51</v>
      </c>
      <c r="E109" s="115">
        <f t="shared" si="171"/>
        <v>6075.69</v>
      </c>
      <c r="F109" s="116">
        <f t="shared" si="172"/>
        <v>44520</v>
      </c>
      <c r="G109" s="117">
        <f t="shared" si="144"/>
        <v>9.5006903702077317E-3</v>
      </c>
      <c r="H109" s="118">
        <f t="shared" si="162"/>
        <v>44581</v>
      </c>
      <c r="I109" s="118">
        <f t="shared" si="145"/>
        <v>44581</v>
      </c>
      <c r="J109" s="119">
        <f t="shared" si="154"/>
        <v>23</v>
      </c>
      <c r="K109" s="119">
        <f t="shared" si="173"/>
        <v>6</v>
      </c>
      <c r="L109" s="8">
        <f t="shared" si="155"/>
        <v>1.00246978</v>
      </c>
      <c r="M109" s="120">
        <f t="shared" si="174"/>
        <v>1.01249955</v>
      </c>
      <c r="N109" s="120">
        <f t="shared" si="168"/>
        <v>1.0284777708412396</v>
      </c>
      <c r="O109" s="113">
        <f t="shared" si="170"/>
        <v>1.0310178800000001</v>
      </c>
      <c r="P109" s="113">
        <f t="shared" si="146"/>
        <v>1013.7693753900001</v>
      </c>
      <c r="Q109" s="11">
        <f t="shared" si="163"/>
        <v>0</v>
      </c>
      <c r="R109" s="30">
        <f t="shared" si="156"/>
        <v>0</v>
      </c>
      <c r="S109" s="8">
        <f t="shared" si="147"/>
        <v>0</v>
      </c>
      <c r="T109" s="122">
        <f t="shared" si="157"/>
        <v>9.5000000000000001E-2</v>
      </c>
      <c r="U109" s="121">
        <f t="shared" si="169"/>
        <v>6</v>
      </c>
      <c r="V109" s="121">
        <v>252</v>
      </c>
      <c r="W109" s="120">
        <f t="shared" si="148"/>
        <v>1.002163154</v>
      </c>
      <c r="X109" s="113">
        <f t="shared" si="149"/>
        <v>2.1929392700000001</v>
      </c>
      <c r="Y109" s="113">
        <f t="shared" si="150"/>
        <v>0</v>
      </c>
      <c r="Z109" s="125" t="str">
        <f t="shared" si="164"/>
        <v>A+J=</v>
      </c>
      <c r="AA109" s="118">
        <f t="shared" si="165"/>
        <v>44581</v>
      </c>
      <c r="AB109" s="4"/>
      <c r="AC109" s="129">
        <f t="shared" si="166"/>
        <v>98</v>
      </c>
      <c r="AD109" s="135">
        <f t="shared" si="136"/>
        <v>47443</v>
      </c>
      <c r="AE109" s="131">
        <f t="shared" si="137"/>
        <v>303.13828419000021</v>
      </c>
      <c r="AF109" s="133">
        <f t="shared" si="138"/>
        <v>19</v>
      </c>
      <c r="AG109" s="142">
        <f t="shared" si="139"/>
        <v>2.1398835200000001</v>
      </c>
      <c r="AH109" s="141">
        <f t="shared" si="140"/>
        <v>8.5230011700000006</v>
      </c>
      <c r="AI109" s="137">
        <v>2.7347E-2</v>
      </c>
      <c r="AJ109" s="131">
        <f t="shared" si="141"/>
        <v>10.66288469</v>
      </c>
      <c r="AK109" s="129">
        <f t="shared" si="167"/>
        <v>98</v>
      </c>
      <c r="AL109" s="138" t="s">
        <v>79</v>
      </c>
      <c r="AM109" s="135">
        <f t="shared" si="142"/>
        <v>47472</v>
      </c>
      <c r="AN109" s="7"/>
      <c r="AO109" s="135">
        <f t="shared" si="175"/>
        <v>47472</v>
      </c>
      <c r="AP109" s="161">
        <f>VLOOKUP($AO109,[1]Plan1!$EW$172:$EZ$293,2)</f>
        <v>7276.54</v>
      </c>
      <c r="AQ109" s="160">
        <f t="shared" si="158"/>
        <v>47411</v>
      </c>
      <c r="AR109" s="161">
        <f>VLOOKUP($AO109,[1]Plan1!$EW$172:$EZ$293,4)</f>
        <v>7276.54</v>
      </c>
      <c r="AS109" s="160">
        <f t="shared" si="159"/>
        <v>47442</v>
      </c>
      <c r="AT109" s="162">
        <f t="shared" si="16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52"/>
        <v>44559</v>
      </c>
      <c r="B110" s="113">
        <f t="shared" si="143"/>
        <v>1016.7461955599999</v>
      </c>
      <c r="C110" s="113">
        <f t="shared" si="161"/>
        <v>983.27041176</v>
      </c>
      <c r="D110" s="114">
        <f t="shared" si="153"/>
        <v>6018.51</v>
      </c>
      <c r="E110" s="115">
        <f t="shared" si="171"/>
        <v>6075.69</v>
      </c>
      <c r="F110" s="116">
        <f t="shared" si="172"/>
        <v>44520</v>
      </c>
      <c r="G110" s="117">
        <f t="shared" si="144"/>
        <v>9.5006903702077317E-3</v>
      </c>
      <c r="H110" s="118">
        <f t="shared" si="162"/>
        <v>44581</v>
      </c>
      <c r="I110" s="118">
        <f t="shared" si="145"/>
        <v>44581</v>
      </c>
      <c r="J110" s="119">
        <f t="shared" si="154"/>
        <v>23</v>
      </c>
      <c r="K110" s="119">
        <f t="shared" si="173"/>
        <v>7</v>
      </c>
      <c r="L110" s="8">
        <f t="shared" si="155"/>
        <v>1.00288201</v>
      </c>
      <c r="M110" s="120">
        <f t="shared" si="174"/>
        <v>1.01249955</v>
      </c>
      <c r="N110" s="120">
        <f t="shared" si="168"/>
        <v>1.0284777708412396</v>
      </c>
      <c r="O110" s="113">
        <f t="shared" si="170"/>
        <v>1.03144185</v>
      </c>
      <c r="P110" s="113">
        <f t="shared" si="146"/>
        <v>1014.1862525499999</v>
      </c>
      <c r="Q110" s="11">
        <f t="shared" si="163"/>
        <v>0</v>
      </c>
      <c r="R110" s="30">
        <f t="shared" si="156"/>
        <v>0</v>
      </c>
      <c r="S110" s="8">
        <f t="shared" si="147"/>
        <v>0</v>
      </c>
      <c r="T110" s="122">
        <f t="shared" si="157"/>
        <v>9.5000000000000001E-2</v>
      </c>
      <c r="U110" s="121">
        <f t="shared" si="169"/>
        <v>7</v>
      </c>
      <c r="V110" s="121">
        <v>252</v>
      </c>
      <c r="W110" s="120">
        <f t="shared" si="148"/>
        <v>1.002524135</v>
      </c>
      <c r="X110" s="113">
        <f t="shared" si="149"/>
        <v>2.55994301</v>
      </c>
      <c r="Y110" s="113">
        <f t="shared" si="150"/>
        <v>0</v>
      </c>
      <c r="Z110" s="125" t="str">
        <f t="shared" si="164"/>
        <v>A+J=</v>
      </c>
      <c r="AA110" s="118">
        <f t="shared" si="165"/>
        <v>44581</v>
      </c>
      <c r="AB110" s="4"/>
      <c r="AC110" s="129">
        <f t="shared" si="166"/>
        <v>99</v>
      </c>
      <c r="AD110" s="135">
        <f t="shared" si="136"/>
        <v>47472</v>
      </c>
      <c r="AE110" s="131">
        <f t="shared" si="137"/>
        <v>294.86321531000021</v>
      </c>
      <c r="AF110" s="133">
        <f t="shared" si="138"/>
        <v>21</v>
      </c>
      <c r="AG110" s="142">
        <f t="shared" si="139"/>
        <v>2.3012845899999999</v>
      </c>
      <c r="AH110" s="141">
        <f t="shared" si="140"/>
        <v>8.2750688799999992</v>
      </c>
      <c r="AI110" s="137">
        <v>2.7297999999999999E-2</v>
      </c>
      <c r="AJ110" s="131">
        <f t="shared" si="141"/>
        <v>10.576353469999999</v>
      </c>
      <c r="AK110" s="129">
        <f t="shared" si="167"/>
        <v>99</v>
      </c>
      <c r="AL110" s="138" t="s">
        <v>79</v>
      </c>
      <c r="AM110" s="135">
        <f t="shared" si="142"/>
        <v>47504</v>
      </c>
      <c r="AN110" s="7"/>
      <c r="AO110" s="135">
        <f t="shared" si="175"/>
        <v>47504</v>
      </c>
      <c r="AP110" s="161">
        <f>VLOOKUP($AO110,[1]Plan1!$EW$172:$EZ$293,2)</f>
        <v>7276.54</v>
      </c>
      <c r="AQ110" s="160">
        <f t="shared" si="158"/>
        <v>47443</v>
      </c>
      <c r="AR110" s="161">
        <f>VLOOKUP($AO110,[1]Plan1!$EW$172:$EZ$293,4)</f>
        <v>7276.54</v>
      </c>
      <c r="AS110" s="160">
        <f t="shared" si="159"/>
        <v>47473</v>
      </c>
      <c r="AT110" s="162">
        <f t="shared" si="16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52"/>
        <v>44560</v>
      </c>
      <c r="B111" s="113">
        <f t="shared" si="143"/>
        <v>1017.5306660900001</v>
      </c>
      <c r="C111" s="113">
        <f t="shared" si="161"/>
        <v>983.27041176</v>
      </c>
      <c r="D111" s="114">
        <f t="shared" si="153"/>
        <v>6018.51</v>
      </c>
      <c r="E111" s="115">
        <f t="shared" si="171"/>
        <v>6075.69</v>
      </c>
      <c r="F111" s="116">
        <f t="shared" si="172"/>
        <v>44520</v>
      </c>
      <c r="G111" s="117">
        <f t="shared" si="144"/>
        <v>9.5006903702077317E-3</v>
      </c>
      <c r="H111" s="118">
        <f t="shared" si="162"/>
        <v>44581</v>
      </c>
      <c r="I111" s="118">
        <f t="shared" si="145"/>
        <v>44581</v>
      </c>
      <c r="J111" s="119">
        <f t="shared" si="154"/>
        <v>23</v>
      </c>
      <c r="K111" s="119">
        <f t="shared" si="173"/>
        <v>8</v>
      </c>
      <c r="L111" s="8">
        <f t="shared" si="155"/>
        <v>1.0032943999999999</v>
      </c>
      <c r="M111" s="120">
        <f t="shared" si="174"/>
        <v>1.01249955</v>
      </c>
      <c r="N111" s="120">
        <f t="shared" si="168"/>
        <v>1.0284777708412396</v>
      </c>
      <c r="O111" s="113">
        <f t="shared" si="170"/>
        <v>1.0318659800000001</v>
      </c>
      <c r="P111" s="113">
        <f t="shared" si="146"/>
        <v>1014.60328703</v>
      </c>
      <c r="Q111" s="11">
        <f t="shared" si="163"/>
        <v>0</v>
      </c>
      <c r="R111" s="30">
        <f t="shared" si="156"/>
        <v>0</v>
      </c>
      <c r="S111" s="8">
        <f t="shared" si="147"/>
        <v>0</v>
      </c>
      <c r="T111" s="122">
        <f t="shared" si="157"/>
        <v>9.5000000000000001E-2</v>
      </c>
      <c r="U111" s="121">
        <f t="shared" si="169"/>
        <v>8</v>
      </c>
      <c r="V111" s="121">
        <v>252</v>
      </c>
      <c r="W111" s="120">
        <f t="shared" si="148"/>
        <v>1.0028852450000001</v>
      </c>
      <c r="X111" s="113">
        <f t="shared" si="149"/>
        <v>2.9273790599999998</v>
      </c>
      <c r="Y111" s="113">
        <f t="shared" si="150"/>
        <v>0</v>
      </c>
      <c r="Z111" s="125" t="str">
        <f t="shared" si="164"/>
        <v>A+J=</v>
      </c>
      <c r="AA111" s="118">
        <f t="shared" si="165"/>
        <v>44581</v>
      </c>
      <c r="AB111" s="4"/>
      <c r="AC111" s="129">
        <f t="shared" si="166"/>
        <v>100</v>
      </c>
      <c r="AD111" s="135">
        <f t="shared" si="136"/>
        <v>47504</v>
      </c>
      <c r="AE111" s="131">
        <f t="shared" si="137"/>
        <v>286.30687453000019</v>
      </c>
      <c r="AF111" s="133">
        <f t="shared" si="138"/>
        <v>20</v>
      </c>
      <c r="AG111" s="142">
        <f t="shared" si="139"/>
        <v>2.1314862699999999</v>
      </c>
      <c r="AH111" s="141">
        <f t="shared" si="140"/>
        <v>8.5563407799999993</v>
      </c>
      <c r="AI111" s="137">
        <v>2.9017999999999999E-2</v>
      </c>
      <c r="AJ111" s="131">
        <f t="shared" si="141"/>
        <v>10.687827049999999</v>
      </c>
      <c r="AK111" s="129">
        <f t="shared" si="167"/>
        <v>100</v>
      </c>
      <c r="AL111" s="138" t="s">
        <v>79</v>
      </c>
      <c r="AM111" s="135">
        <f t="shared" si="142"/>
        <v>47534</v>
      </c>
      <c r="AN111" s="7"/>
      <c r="AO111" s="135">
        <f t="shared" si="175"/>
        <v>47534</v>
      </c>
      <c r="AP111" s="161">
        <f>VLOOKUP($AO111,[1]Plan1!$EW$172:$EZ$293,2)</f>
        <v>7276.54</v>
      </c>
      <c r="AQ111" s="160">
        <f t="shared" si="158"/>
        <v>47472</v>
      </c>
      <c r="AR111" s="161">
        <f>VLOOKUP($AO111,[1]Plan1!$EW$172:$EZ$293,4)</f>
        <v>7276.54</v>
      </c>
      <c r="AS111" s="160">
        <f t="shared" si="159"/>
        <v>47503</v>
      </c>
      <c r="AT111" s="162">
        <f t="shared" si="16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52"/>
        <v>44561</v>
      </c>
      <c r="B112" s="113">
        <f t="shared" si="143"/>
        <v>1018.31574833</v>
      </c>
      <c r="C112" s="113">
        <f t="shared" si="161"/>
        <v>983.27041176</v>
      </c>
      <c r="D112" s="114">
        <f t="shared" si="153"/>
        <v>6018.51</v>
      </c>
      <c r="E112" s="115">
        <f t="shared" si="171"/>
        <v>6075.69</v>
      </c>
      <c r="F112" s="116">
        <f t="shared" si="172"/>
        <v>44520</v>
      </c>
      <c r="G112" s="117">
        <f t="shared" si="144"/>
        <v>9.5006903702077317E-3</v>
      </c>
      <c r="H112" s="118">
        <f t="shared" si="162"/>
        <v>44581</v>
      </c>
      <c r="I112" s="118">
        <f t="shared" si="145"/>
        <v>44581</v>
      </c>
      <c r="J112" s="119">
        <f t="shared" si="154"/>
        <v>23</v>
      </c>
      <c r="K112" s="119">
        <f t="shared" si="173"/>
        <v>9</v>
      </c>
      <c r="L112" s="8">
        <f t="shared" si="155"/>
        <v>1.0037069599999999</v>
      </c>
      <c r="M112" s="120">
        <f t="shared" si="174"/>
        <v>1.01249955</v>
      </c>
      <c r="N112" s="120">
        <f t="shared" si="168"/>
        <v>1.0284777708412396</v>
      </c>
      <c r="O112" s="113">
        <f t="shared" si="170"/>
        <v>1.0322902899999999</v>
      </c>
      <c r="P112" s="113">
        <f t="shared" si="146"/>
        <v>1015.0204985</v>
      </c>
      <c r="Q112" s="11">
        <f t="shared" si="163"/>
        <v>0</v>
      </c>
      <c r="R112" s="30">
        <f t="shared" si="156"/>
        <v>0</v>
      </c>
      <c r="S112" s="8">
        <f t="shared" si="147"/>
        <v>0</v>
      </c>
      <c r="T112" s="122">
        <f t="shared" si="157"/>
        <v>9.5000000000000001E-2</v>
      </c>
      <c r="U112" s="121">
        <f t="shared" si="169"/>
        <v>9</v>
      </c>
      <c r="V112" s="121">
        <v>252</v>
      </c>
      <c r="W112" s="120">
        <f t="shared" si="148"/>
        <v>1.0032464860000001</v>
      </c>
      <c r="X112" s="113">
        <f t="shared" si="149"/>
        <v>3.2952498299999999</v>
      </c>
      <c r="Y112" s="113">
        <f t="shared" si="150"/>
        <v>0</v>
      </c>
      <c r="Z112" s="125" t="str">
        <f t="shared" si="164"/>
        <v>A+J=</v>
      </c>
      <c r="AA112" s="118">
        <f t="shared" si="165"/>
        <v>44581</v>
      </c>
      <c r="AB112" s="4"/>
      <c r="AC112" s="129">
        <f t="shared" si="166"/>
        <v>101</v>
      </c>
      <c r="AD112" s="135">
        <f t="shared" si="136"/>
        <v>47534</v>
      </c>
      <c r="AE112" s="131">
        <f t="shared" si="137"/>
        <v>277.86339850000019</v>
      </c>
      <c r="AF112" s="133">
        <f t="shared" si="138"/>
        <v>22</v>
      </c>
      <c r="AG112" s="142">
        <f t="shared" si="139"/>
        <v>2.2774194400000001</v>
      </c>
      <c r="AH112" s="141">
        <f t="shared" si="140"/>
        <v>8.4434760299999994</v>
      </c>
      <c r="AI112" s="137">
        <v>2.9491E-2</v>
      </c>
      <c r="AJ112" s="131">
        <f t="shared" si="141"/>
        <v>10.720895469999999</v>
      </c>
      <c r="AK112" s="129">
        <f t="shared" si="167"/>
        <v>101</v>
      </c>
      <c r="AL112" s="138" t="s">
        <v>79</v>
      </c>
      <c r="AM112" s="135">
        <f t="shared" si="142"/>
        <v>47562</v>
      </c>
      <c r="AN112" s="7"/>
      <c r="AO112" s="135">
        <f t="shared" si="175"/>
        <v>47562</v>
      </c>
      <c r="AP112" s="161">
        <f>VLOOKUP($AO112,[1]Plan1!$EW$172:$EZ$293,2)</f>
        <v>7276.54</v>
      </c>
      <c r="AQ112" s="160">
        <f t="shared" si="158"/>
        <v>47503</v>
      </c>
      <c r="AR112" s="161">
        <f>VLOOKUP($AO112,[1]Plan1!$EW$172:$EZ$293,4)</f>
        <v>7276.54</v>
      </c>
      <c r="AS112" s="160">
        <f t="shared" si="159"/>
        <v>47534</v>
      </c>
      <c r="AT112" s="162">
        <f t="shared" si="16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52"/>
        <v>44562</v>
      </c>
      <c r="B113" s="113">
        <f t="shared" si="143"/>
        <v>1019.1014406300001</v>
      </c>
      <c r="C113" s="113">
        <f t="shared" si="161"/>
        <v>983.27041176</v>
      </c>
      <c r="D113" s="114">
        <f t="shared" si="153"/>
        <v>6018.51</v>
      </c>
      <c r="E113" s="115">
        <f t="shared" si="171"/>
        <v>6075.69</v>
      </c>
      <c r="F113" s="116">
        <f t="shared" si="172"/>
        <v>44520</v>
      </c>
      <c r="G113" s="117">
        <f t="shared" si="144"/>
        <v>9.5006903702077317E-3</v>
      </c>
      <c r="H113" s="118">
        <f t="shared" si="162"/>
        <v>44581</v>
      </c>
      <c r="I113" s="118">
        <f t="shared" si="145"/>
        <v>44581</v>
      </c>
      <c r="J113" s="119">
        <f t="shared" si="154"/>
        <v>23</v>
      </c>
      <c r="K113" s="119">
        <f t="shared" si="173"/>
        <v>10</v>
      </c>
      <c r="L113" s="8">
        <f t="shared" si="155"/>
        <v>1.00411969</v>
      </c>
      <c r="M113" s="120">
        <f t="shared" si="174"/>
        <v>1.01249955</v>
      </c>
      <c r="N113" s="120">
        <f t="shared" si="168"/>
        <v>1.0284777708412396</v>
      </c>
      <c r="O113" s="113">
        <f t="shared" si="170"/>
        <v>1.0327147800000001</v>
      </c>
      <c r="P113" s="113">
        <f t="shared" si="146"/>
        <v>1015.43788696</v>
      </c>
      <c r="Q113" s="11">
        <f t="shared" si="163"/>
        <v>0</v>
      </c>
      <c r="R113" s="30">
        <f t="shared" si="156"/>
        <v>0</v>
      </c>
      <c r="S113" s="8">
        <f t="shared" si="147"/>
        <v>0</v>
      </c>
      <c r="T113" s="122">
        <f t="shared" si="157"/>
        <v>9.5000000000000001E-2</v>
      </c>
      <c r="U113" s="121">
        <f t="shared" si="169"/>
        <v>10</v>
      </c>
      <c r="V113" s="121">
        <v>252</v>
      </c>
      <c r="W113" s="120">
        <f t="shared" si="148"/>
        <v>1.0036078559999999</v>
      </c>
      <c r="X113" s="113">
        <f t="shared" si="149"/>
        <v>3.6635536700000002</v>
      </c>
      <c r="Y113" s="113">
        <f t="shared" si="150"/>
        <v>0</v>
      </c>
      <c r="Z113" s="125" t="str">
        <f t="shared" si="164"/>
        <v>A+J=</v>
      </c>
      <c r="AA113" s="118">
        <f t="shared" si="165"/>
        <v>44581</v>
      </c>
      <c r="AB113" s="4"/>
      <c r="AC113" s="129">
        <f t="shared" si="166"/>
        <v>102</v>
      </c>
      <c r="AD113" s="135">
        <f t="shared" si="136"/>
        <v>47562</v>
      </c>
      <c r="AE113" s="131">
        <f t="shared" si="137"/>
        <v>268.95120786000018</v>
      </c>
      <c r="AF113" s="133">
        <f t="shared" si="138"/>
        <v>18</v>
      </c>
      <c r="AG113" s="142">
        <f t="shared" si="139"/>
        <v>1.8070876600000001</v>
      </c>
      <c r="AH113" s="141">
        <f t="shared" si="140"/>
        <v>8.9121906400000004</v>
      </c>
      <c r="AI113" s="137">
        <v>3.2073999999999998E-2</v>
      </c>
      <c r="AJ113" s="131">
        <f t="shared" si="141"/>
        <v>10.719278300000001</v>
      </c>
      <c r="AK113" s="129">
        <f t="shared" si="167"/>
        <v>102</v>
      </c>
      <c r="AL113" s="138" t="s">
        <v>79</v>
      </c>
      <c r="AM113" s="135">
        <f t="shared" si="142"/>
        <v>47595</v>
      </c>
      <c r="AN113" s="7"/>
      <c r="AO113" s="135">
        <f t="shared" si="175"/>
        <v>47595</v>
      </c>
      <c r="AP113" s="161">
        <f>VLOOKUP($AO113,[1]Plan1!$EW$172:$EZ$293,2)</f>
        <v>7276.54</v>
      </c>
      <c r="AQ113" s="160">
        <f t="shared" si="158"/>
        <v>47536</v>
      </c>
      <c r="AR113" s="161">
        <f>VLOOKUP($AO113,[1]Plan1!$EW$172:$EZ$293,4)</f>
        <v>7276.54</v>
      </c>
      <c r="AS113" s="160">
        <f t="shared" si="159"/>
        <v>47564</v>
      </c>
      <c r="AT113" s="162">
        <f t="shared" si="16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52"/>
        <v>44563</v>
      </c>
      <c r="B114" s="113">
        <f t="shared" si="143"/>
        <v>1019.1014406300001</v>
      </c>
      <c r="C114" s="113">
        <f t="shared" si="161"/>
        <v>983.27041176</v>
      </c>
      <c r="D114" s="114">
        <f t="shared" si="153"/>
        <v>6018.51</v>
      </c>
      <c r="E114" s="115">
        <f t="shared" si="171"/>
        <v>6075.69</v>
      </c>
      <c r="F114" s="116">
        <f t="shared" si="172"/>
        <v>44520</v>
      </c>
      <c r="G114" s="117">
        <f t="shared" si="144"/>
        <v>9.5006903702077317E-3</v>
      </c>
      <c r="H114" s="118">
        <f t="shared" si="162"/>
        <v>44581</v>
      </c>
      <c r="I114" s="118">
        <f t="shared" si="145"/>
        <v>44581</v>
      </c>
      <c r="J114" s="119">
        <f t="shared" si="154"/>
        <v>23</v>
      </c>
      <c r="K114" s="119">
        <f t="shared" si="173"/>
        <v>10</v>
      </c>
      <c r="L114" s="8">
        <f t="shared" si="155"/>
        <v>1.00411969</v>
      </c>
      <c r="M114" s="120">
        <f t="shared" si="174"/>
        <v>1.01249955</v>
      </c>
      <c r="N114" s="120">
        <f t="shared" si="168"/>
        <v>1.0284777708412396</v>
      </c>
      <c r="O114" s="113">
        <f t="shared" si="170"/>
        <v>1.0327147800000001</v>
      </c>
      <c r="P114" s="113">
        <f t="shared" si="146"/>
        <v>1015.43788696</v>
      </c>
      <c r="Q114" s="11">
        <f t="shared" si="163"/>
        <v>0</v>
      </c>
      <c r="R114" s="30">
        <f t="shared" si="156"/>
        <v>0</v>
      </c>
      <c r="S114" s="8">
        <f t="shared" si="147"/>
        <v>0</v>
      </c>
      <c r="T114" s="122">
        <f t="shared" si="157"/>
        <v>9.5000000000000001E-2</v>
      </c>
      <c r="U114" s="121">
        <f t="shared" si="169"/>
        <v>10</v>
      </c>
      <c r="V114" s="121">
        <v>252</v>
      </c>
      <c r="W114" s="120">
        <f t="shared" si="148"/>
        <v>1.0036078559999999</v>
      </c>
      <c r="X114" s="113">
        <f t="shared" si="149"/>
        <v>3.6635536700000002</v>
      </c>
      <c r="Y114" s="113">
        <f t="shared" si="150"/>
        <v>0</v>
      </c>
      <c r="Z114" s="125" t="str">
        <f t="shared" si="164"/>
        <v>A+J=</v>
      </c>
      <c r="AA114" s="118">
        <f t="shared" si="165"/>
        <v>44581</v>
      </c>
      <c r="AB114" s="4"/>
      <c r="AC114" s="129">
        <f t="shared" si="166"/>
        <v>103</v>
      </c>
      <c r="AD114" s="135">
        <f t="shared" si="136"/>
        <v>47595</v>
      </c>
      <c r="AE114" s="131">
        <f t="shared" si="137"/>
        <v>260.35633412000016</v>
      </c>
      <c r="AF114" s="133">
        <f t="shared" si="138"/>
        <v>22</v>
      </c>
      <c r="AG114" s="142">
        <f t="shared" si="139"/>
        <v>2.1393643099999999</v>
      </c>
      <c r="AH114" s="141">
        <f t="shared" si="140"/>
        <v>8.5948737400000006</v>
      </c>
      <c r="AI114" s="137">
        <v>3.1956999999999999E-2</v>
      </c>
      <c r="AJ114" s="131">
        <f t="shared" si="141"/>
        <v>10.73423805</v>
      </c>
      <c r="AK114" s="129">
        <f t="shared" si="167"/>
        <v>103</v>
      </c>
      <c r="AL114" s="138" t="s">
        <v>79</v>
      </c>
      <c r="AM114" s="135">
        <f t="shared" si="142"/>
        <v>47623</v>
      </c>
      <c r="AN114" s="7"/>
      <c r="AO114" s="135">
        <f t="shared" si="175"/>
        <v>47623</v>
      </c>
      <c r="AP114" s="161">
        <f>VLOOKUP($AO114,[1]Plan1!$EW$172:$EZ$293,2)</f>
        <v>7276.54</v>
      </c>
      <c r="AQ114" s="160">
        <f t="shared" si="158"/>
        <v>47562</v>
      </c>
      <c r="AR114" s="161">
        <f>VLOOKUP($AO114,[1]Plan1!$EW$172:$EZ$293,4)</f>
        <v>7276.54</v>
      </c>
      <c r="AS114" s="160">
        <f t="shared" si="159"/>
        <v>47593</v>
      </c>
      <c r="AT114" s="162">
        <f t="shared" si="16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52"/>
        <v>44564</v>
      </c>
      <c r="B115" s="113">
        <f t="shared" si="143"/>
        <v>1019.1014406300001</v>
      </c>
      <c r="C115" s="113">
        <f t="shared" si="161"/>
        <v>983.27041176</v>
      </c>
      <c r="D115" s="114">
        <f t="shared" si="153"/>
        <v>6018.51</v>
      </c>
      <c r="E115" s="115">
        <f t="shared" si="171"/>
        <v>6075.69</v>
      </c>
      <c r="F115" s="116">
        <f t="shared" si="172"/>
        <v>44520</v>
      </c>
      <c r="G115" s="117">
        <f t="shared" si="144"/>
        <v>9.5006903702077317E-3</v>
      </c>
      <c r="H115" s="118">
        <f t="shared" si="162"/>
        <v>44581</v>
      </c>
      <c r="I115" s="118">
        <f t="shared" si="145"/>
        <v>44581</v>
      </c>
      <c r="J115" s="119">
        <f t="shared" si="154"/>
        <v>23</v>
      </c>
      <c r="K115" s="119">
        <f t="shared" si="173"/>
        <v>10</v>
      </c>
      <c r="L115" s="8">
        <f t="shared" si="155"/>
        <v>1.00411969</v>
      </c>
      <c r="M115" s="120">
        <f t="shared" si="174"/>
        <v>1.01249955</v>
      </c>
      <c r="N115" s="120">
        <f t="shared" si="168"/>
        <v>1.0284777708412396</v>
      </c>
      <c r="O115" s="113">
        <f t="shared" si="170"/>
        <v>1.0327147800000001</v>
      </c>
      <c r="P115" s="113">
        <f t="shared" si="146"/>
        <v>1015.43788696</v>
      </c>
      <c r="Q115" s="11">
        <f t="shared" si="163"/>
        <v>0</v>
      </c>
      <c r="R115" s="30">
        <f t="shared" si="156"/>
        <v>0</v>
      </c>
      <c r="S115" s="8">
        <f t="shared" si="147"/>
        <v>0</v>
      </c>
      <c r="T115" s="122">
        <f t="shared" si="157"/>
        <v>9.5000000000000001E-2</v>
      </c>
      <c r="U115" s="121">
        <f t="shared" si="169"/>
        <v>10</v>
      </c>
      <c r="V115" s="121">
        <v>252</v>
      </c>
      <c r="W115" s="120">
        <f t="shared" si="148"/>
        <v>1.0036078559999999</v>
      </c>
      <c r="X115" s="113">
        <f t="shared" si="149"/>
        <v>3.6635536700000002</v>
      </c>
      <c r="Y115" s="113">
        <f t="shared" si="150"/>
        <v>0</v>
      </c>
      <c r="Z115" s="125" t="str">
        <f t="shared" si="164"/>
        <v>A+J=</v>
      </c>
      <c r="AA115" s="118">
        <f t="shared" si="165"/>
        <v>44581</v>
      </c>
      <c r="AB115" s="4"/>
      <c r="AC115" s="129">
        <f t="shared" si="166"/>
        <v>104</v>
      </c>
      <c r="AD115" s="135">
        <f t="shared" si="136"/>
        <v>47623</v>
      </c>
      <c r="AE115" s="131">
        <f t="shared" si="137"/>
        <v>251.41075084000016</v>
      </c>
      <c r="AF115" s="133">
        <f t="shared" si="138"/>
        <v>19</v>
      </c>
      <c r="AG115" s="142">
        <f t="shared" si="139"/>
        <v>1.7876209000000001</v>
      </c>
      <c r="AH115" s="141">
        <f t="shared" si="140"/>
        <v>8.9455832799999992</v>
      </c>
      <c r="AI115" s="137">
        <v>3.4359000000000001E-2</v>
      </c>
      <c r="AJ115" s="131">
        <f t="shared" si="141"/>
        <v>10.73320418</v>
      </c>
      <c r="AK115" s="129">
        <f t="shared" si="167"/>
        <v>104</v>
      </c>
      <c r="AL115" s="138" t="s">
        <v>79</v>
      </c>
      <c r="AM115" s="135">
        <f t="shared" si="142"/>
        <v>47655</v>
      </c>
      <c r="AN115" s="7"/>
      <c r="AO115" s="135">
        <f t="shared" si="175"/>
        <v>47655</v>
      </c>
      <c r="AP115" s="161">
        <f>VLOOKUP($AO115,[1]Plan1!$EW$172:$EZ$293,2)</f>
        <v>7276.54</v>
      </c>
      <c r="AQ115" s="160">
        <f t="shared" si="158"/>
        <v>47594</v>
      </c>
      <c r="AR115" s="161">
        <f>VLOOKUP($AO115,[1]Plan1!$EW$172:$EZ$293,4)</f>
        <v>7276.54</v>
      </c>
      <c r="AS115" s="160">
        <f t="shared" si="159"/>
        <v>47624</v>
      </c>
      <c r="AT115" s="162">
        <f t="shared" si="16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52"/>
        <v>44565</v>
      </c>
      <c r="B116" s="113">
        <f t="shared" si="143"/>
        <v>1019.8877354800001</v>
      </c>
      <c r="C116" s="113">
        <f t="shared" si="161"/>
        <v>983.27041176</v>
      </c>
      <c r="D116" s="114">
        <f t="shared" si="153"/>
        <v>6018.51</v>
      </c>
      <c r="E116" s="115">
        <f t="shared" si="171"/>
        <v>6075.69</v>
      </c>
      <c r="F116" s="116">
        <f t="shared" si="172"/>
        <v>44520</v>
      </c>
      <c r="G116" s="117">
        <f t="shared" si="144"/>
        <v>9.5006903702077317E-3</v>
      </c>
      <c r="H116" s="118">
        <f t="shared" si="162"/>
        <v>44581</v>
      </c>
      <c r="I116" s="118">
        <f t="shared" si="145"/>
        <v>44581</v>
      </c>
      <c r="J116" s="119">
        <f t="shared" si="154"/>
        <v>23</v>
      </c>
      <c r="K116" s="119">
        <f t="shared" si="173"/>
        <v>11</v>
      </c>
      <c r="L116" s="8">
        <f t="shared" si="155"/>
        <v>1.0045326000000001</v>
      </c>
      <c r="M116" s="120">
        <f t="shared" si="174"/>
        <v>1.01249955</v>
      </c>
      <c r="N116" s="120">
        <f t="shared" si="168"/>
        <v>1.0284777708412396</v>
      </c>
      <c r="O116" s="113">
        <f t="shared" si="170"/>
        <v>1.03313944</v>
      </c>
      <c r="P116" s="113">
        <f t="shared" si="146"/>
        <v>1015.85544257</v>
      </c>
      <c r="Q116" s="11">
        <f t="shared" si="163"/>
        <v>0</v>
      </c>
      <c r="R116" s="30">
        <f t="shared" si="156"/>
        <v>0</v>
      </c>
      <c r="S116" s="8">
        <f t="shared" si="147"/>
        <v>0</v>
      </c>
      <c r="T116" s="122">
        <f t="shared" si="157"/>
        <v>9.5000000000000001E-2</v>
      </c>
      <c r="U116" s="121">
        <f t="shared" si="169"/>
        <v>11</v>
      </c>
      <c r="V116" s="121">
        <v>252</v>
      </c>
      <c r="W116" s="120">
        <f t="shared" si="148"/>
        <v>1.0039693569999999</v>
      </c>
      <c r="X116" s="113">
        <f t="shared" si="149"/>
        <v>4.0322929099999998</v>
      </c>
      <c r="Y116" s="113">
        <f t="shared" si="150"/>
        <v>0</v>
      </c>
      <c r="Z116" s="125" t="str">
        <f t="shared" si="164"/>
        <v>A+J=</v>
      </c>
      <c r="AA116" s="118">
        <f t="shared" si="165"/>
        <v>44581</v>
      </c>
      <c r="AB116" s="4"/>
      <c r="AC116" s="129">
        <f t="shared" si="166"/>
        <v>105</v>
      </c>
      <c r="AD116" s="135">
        <f t="shared" si="136"/>
        <v>47655</v>
      </c>
      <c r="AE116" s="131">
        <f t="shared" si="137"/>
        <v>242.78007118000016</v>
      </c>
      <c r="AF116" s="133">
        <f t="shared" si="138"/>
        <v>23</v>
      </c>
      <c r="AG116" s="142">
        <f t="shared" si="139"/>
        <v>2.09111797</v>
      </c>
      <c r="AH116" s="141">
        <f t="shared" si="140"/>
        <v>8.6306796600000002</v>
      </c>
      <c r="AI116" s="137">
        <v>3.4328999999999998E-2</v>
      </c>
      <c r="AJ116" s="131">
        <f t="shared" si="141"/>
        <v>10.721797630000001</v>
      </c>
      <c r="AK116" s="129">
        <f t="shared" si="167"/>
        <v>105</v>
      </c>
      <c r="AL116" s="138" t="s">
        <v>79</v>
      </c>
      <c r="AM116" s="135">
        <f t="shared" si="142"/>
        <v>47686</v>
      </c>
      <c r="AN116" s="7"/>
      <c r="AO116" s="135">
        <f t="shared" si="175"/>
        <v>47686</v>
      </c>
      <c r="AP116" s="161">
        <f>VLOOKUP($AO116,[1]Plan1!$EW$172:$EZ$293,2)</f>
        <v>7276.54</v>
      </c>
      <c r="AQ116" s="160">
        <f t="shared" si="158"/>
        <v>47625</v>
      </c>
      <c r="AR116" s="161">
        <f>VLOOKUP($AO116,[1]Plan1!$EW$172:$EZ$293,4)</f>
        <v>7276.54</v>
      </c>
      <c r="AS116" s="160">
        <f t="shared" si="159"/>
        <v>47656</v>
      </c>
      <c r="AT116" s="162">
        <f t="shared" si="16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52"/>
        <v>44566</v>
      </c>
      <c r="B117" s="113">
        <f t="shared" si="143"/>
        <v>1020.6746420899999</v>
      </c>
      <c r="C117" s="113">
        <f t="shared" si="161"/>
        <v>983.27041176</v>
      </c>
      <c r="D117" s="114">
        <f t="shared" si="153"/>
        <v>6018.51</v>
      </c>
      <c r="E117" s="115">
        <f t="shared" si="171"/>
        <v>6075.69</v>
      </c>
      <c r="F117" s="116">
        <f t="shared" si="172"/>
        <v>44520</v>
      </c>
      <c r="G117" s="117">
        <f t="shared" si="144"/>
        <v>9.5006903702077317E-3</v>
      </c>
      <c r="H117" s="118">
        <f t="shared" si="162"/>
        <v>44581</v>
      </c>
      <c r="I117" s="118">
        <f t="shared" si="145"/>
        <v>44581</v>
      </c>
      <c r="J117" s="119">
        <f t="shared" si="154"/>
        <v>23</v>
      </c>
      <c r="K117" s="119">
        <f t="shared" si="173"/>
        <v>12</v>
      </c>
      <c r="L117" s="8">
        <f t="shared" si="155"/>
        <v>1.0049456699999999</v>
      </c>
      <c r="M117" s="120">
        <f t="shared" si="174"/>
        <v>1.01249955</v>
      </c>
      <c r="N117" s="120">
        <f t="shared" si="168"/>
        <v>1.0284777708412396</v>
      </c>
      <c r="O117" s="113">
        <f t="shared" si="170"/>
        <v>1.03356428</v>
      </c>
      <c r="P117" s="113">
        <f t="shared" si="146"/>
        <v>1016.2731751699999</v>
      </c>
      <c r="Q117" s="11">
        <f t="shared" si="163"/>
        <v>0</v>
      </c>
      <c r="R117" s="30">
        <f t="shared" si="156"/>
        <v>0</v>
      </c>
      <c r="S117" s="8">
        <f t="shared" si="147"/>
        <v>0</v>
      </c>
      <c r="T117" s="122">
        <f t="shared" si="157"/>
        <v>9.5000000000000001E-2</v>
      </c>
      <c r="U117" s="121">
        <f t="shared" si="169"/>
        <v>12</v>
      </c>
      <c r="V117" s="121">
        <v>252</v>
      </c>
      <c r="W117" s="120">
        <f t="shared" si="148"/>
        <v>1.004330988</v>
      </c>
      <c r="X117" s="113">
        <f t="shared" si="149"/>
        <v>4.4014669199999998</v>
      </c>
      <c r="Y117" s="113">
        <f t="shared" si="150"/>
        <v>0</v>
      </c>
      <c r="Z117" s="125" t="str">
        <f t="shared" si="164"/>
        <v>A+J=</v>
      </c>
      <c r="AA117" s="118">
        <f t="shared" si="165"/>
        <v>44581</v>
      </c>
      <c r="AB117" s="4"/>
      <c r="AC117" s="129">
        <f t="shared" si="166"/>
        <v>106</v>
      </c>
      <c r="AD117" s="135">
        <f t="shared" si="136"/>
        <v>47686</v>
      </c>
      <c r="AE117" s="131">
        <f t="shared" si="137"/>
        <v>233.88460938000017</v>
      </c>
      <c r="AF117" s="133">
        <f t="shared" si="138"/>
        <v>21</v>
      </c>
      <c r="AG117" s="142">
        <f t="shared" si="139"/>
        <v>1.8430731600000001</v>
      </c>
      <c r="AH117" s="141">
        <f t="shared" si="140"/>
        <v>8.8954617999999996</v>
      </c>
      <c r="AI117" s="137">
        <v>3.6639999999999999E-2</v>
      </c>
      <c r="AJ117" s="131">
        <f t="shared" si="141"/>
        <v>10.738534959999999</v>
      </c>
      <c r="AK117" s="129">
        <f t="shared" si="167"/>
        <v>106</v>
      </c>
      <c r="AL117" s="138" t="s">
        <v>79</v>
      </c>
      <c r="AM117" s="135">
        <f t="shared" si="142"/>
        <v>47715</v>
      </c>
      <c r="AN117" s="7"/>
      <c r="AO117" s="135">
        <f t="shared" si="175"/>
        <v>47715</v>
      </c>
      <c r="AP117" s="161">
        <f>VLOOKUP($AO117,[1]Plan1!$EW$172:$EZ$293,2)</f>
        <v>7276.54</v>
      </c>
      <c r="AQ117" s="160">
        <f t="shared" si="158"/>
        <v>47654</v>
      </c>
      <c r="AR117" s="161">
        <f>VLOOKUP($AO117,[1]Plan1!$EW$172:$EZ$293,4)</f>
        <v>7276.54</v>
      </c>
      <c r="AS117" s="160">
        <f t="shared" si="159"/>
        <v>47684</v>
      </c>
      <c r="AT117" s="162">
        <f t="shared" si="16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52"/>
        <v>44567</v>
      </c>
      <c r="B118" s="113">
        <f t="shared" si="143"/>
        <v>1021.46215095</v>
      </c>
      <c r="C118" s="113">
        <f t="shared" si="161"/>
        <v>983.27041176</v>
      </c>
      <c r="D118" s="114">
        <f t="shared" si="153"/>
        <v>6018.51</v>
      </c>
      <c r="E118" s="115">
        <f t="shared" si="171"/>
        <v>6075.69</v>
      </c>
      <c r="F118" s="116">
        <f t="shared" si="172"/>
        <v>44520</v>
      </c>
      <c r="G118" s="117">
        <f t="shared" si="144"/>
        <v>9.5006903702077317E-3</v>
      </c>
      <c r="H118" s="118">
        <f t="shared" si="162"/>
        <v>44581</v>
      </c>
      <c r="I118" s="118">
        <f t="shared" si="145"/>
        <v>44581</v>
      </c>
      <c r="J118" s="119">
        <f t="shared" si="154"/>
        <v>23</v>
      </c>
      <c r="K118" s="119">
        <f t="shared" si="173"/>
        <v>13</v>
      </c>
      <c r="L118" s="8">
        <f t="shared" si="155"/>
        <v>1.00535891</v>
      </c>
      <c r="M118" s="120">
        <f t="shared" si="174"/>
        <v>1.01249955</v>
      </c>
      <c r="N118" s="120">
        <f t="shared" si="168"/>
        <v>1.0284777708412396</v>
      </c>
      <c r="O118" s="113">
        <f t="shared" si="170"/>
        <v>1.0339892900000001</v>
      </c>
      <c r="P118" s="113">
        <f t="shared" si="146"/>
        <v>1016.69107493</v>
      </c>
      <c r="Q118" s="11">
        <f t="shared" si="163"/>
        <v>0</v>
      </c>
      <c r="R118" s="30">
        <f t="shared" si="156"/>
        <v>0</v>
      </c>
      <c r="S118" s="8">
        <f t="shared" si="147"/>
        <v>0</v>
      </c>
      <c r="T118" s="122">
        <f t="shared" si="157"/>
        <v>9.5000000000000001E-2</v>
      </c>
      <c r="U118" s="121">
        <f t="shared" si="169"/>
        <v>13</v>
      </c>
      <c r="V118" s="121">
        <v>252</v>
      </c>
      <c r="W118" s="120">
        <f t="shared" si="148"/>
        <v>1.0046927489999999</v>
      </c>
      <c r="X118" s="113">
        <f t="shared" si="149"/>
        <v>4.7710760199999998</v>
      </c>
      <c r="Y118" s="113">
        <f t="shared" si="150"/>
        <v>0</v>
      </c>
      <c r="Z118" s="125" t="str">
        <f t="shared" si="164"/>
        <v>A+J=</v>
      </c>
      <c r="AA118" s="118">
        <f t="shared" si="165"/>
        <v>44581</v>
      </c>
      <c r="AB118" s="4"/>
      <c r="AC118" s="129">
        <f t="shared" si="166"/>
        <v>107</v>
      </c>
      <c r="AD118" s="135">
        <f t="shared" si="136"/>
        <v>47715</v>
      </c>
      <c r="AE118" s="131">
        <f t="shared" si="137"/>
        <v>224.97313800000018</v>
      </c>
      <c r="AF118" s="133">
        <f t="shared" si="138"/>
        <v>21</v>
      </c>
      <c r="AG118" s="142">
        <f t="shared" si="139"/>
        <v>1.7755429599999999</v>
      </c>
      <c r="AH118" s="141">
        <f t="shared" si="140"/>
        <v>8.9114713800000001</v>
      </c>
      <c r="AI118" s="137">
        <v>3.8101999999999997E-2</v>
      </c>
      <c r="AJ118" s="131">
        <f t="shared" si="141"/>
        <v>10.687014339999999</v>
      </c>
      <c r="AK118" s="129">
        <f t="shared" si="167"/>
        <v>107</v>
      </c>
      <c r="AL118" s="138" t="s">
        <v>79</v>
      </c>
      <c r="AM118" s="135">
        <f t="shared" si="142"/>
        <v>47746</v>
      </c>
      <c r="AN118" s="7"/>
      <c r="AO118" s="135">
        <f t="shared" si="175"/>
        <v>47746</v>
      </c>
      <c r="AP118" s="161">
        <f>VLOOKUP($AO118,[1]Plan1!$EW$172:$EZ$293,2)</f>
        <v>7276.54</v>
      </c>
      <c r="AQ118" s="160">
        <f t="shared" si="158"/>
        <v>47684</v>
      </c>
      <c r="AR118" s="161">
        <f>VLOOKUP($AO118,[1]Plan1!$EW$172:$EZ$293,4)</f>
        <v>7276.54</v>
      </c>
      <c r="AS118" s="160">
        <f t="shared" si="159"/>
        <v>47715</v>
      </c>
      <c r="AT118" s="162">
        <f t="shared" si="16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52"/>
        <v>44568</v>
      </c>
      <c r="B119" s="113">
        <f t="shared" si="143"/>
        <v>1022.2502634</v>
      </c>
      <c r="C119" s="113">
        <f t="shared" si="161"/>
        <v>983.27041176</v>
      </c>
      <c r="D119" s="114">
        <f t="shared" si="153"/>
        <v>6018.51</v>
      </c>
      <c r="E119" s="115">
        <f t="shared" si="171"/>
        <v>6075.69</v>
      </c>
      <c r="F119" s="116">
        <f t="shared" si="172"/>
        <v>44520</v>
      </c>
      <c r="G119" s="117">
        <f t="shared" si="144"/>
        <v>9.5006903702077317E-3</v>
      </c>
      <c r="H119" s="118">
        <f t="shared" si="162"/>
        <v>44581</v>
      </c>
      <c r="I119" s="118">
        <f t="shared" si="145"/>
        <v>44581</v>
      </c>
      <c r="J119" s="119">
        <f t="shared" si="154"/>
        <v>23</v>
      </c>
      <c r="K119" s="119">
        <f t="shared" si="173"/>
        <v>14</v>
      </c>
      <c r="L119" s="8">
        <f t="shared" si="155"/>
        <v>1.0057723199999999</v>
      </c>
      <c r="M119" s="120">
        <f t="shared" si="174"/>
        <v>1.01249955</v>
      </c>
      <c r="N119" s="120">
        <f t="shared" si="168"/>
        <v>1.0284777708412396</v>
      </c>
      <c r="O119" s="113">
        <f t="shared" si="170"/>
        <v>1.03441447</v>
      </c>
      <c r="P119" s="113">
        <f t="shared" si="146"/>
        <v>1017.10914184</v>
      </c>
      <c r="Q119" s="11">
        <f t="shared" si="163"/>
        <v>0</v>
      </c>
      <c r="R119" s="30">
        <f t="shared" si="156"/>
        <v>0</v>
      </c>
      <c r="S119" s="8">
        <f t="shared" si="147"/>
        <v>0</v>
      </c>
      <c r="T119" s="122">
        <f t="shared" si="157"/>
        <v>9.5000000000000001E-2</v>
      </c>
      <c r="U119" s="121">
        <f t="shared" si="169"/>
        <v>14</v>
      </c>
      <c r="V119" s="121">
        <v>252</v>
      </c>
      <c r="W119" s="120">
        <f t="shared" si="148"/>
        <v>1.0050546410000001</v>
      </c>
      <c r="X119" s="113">
        <f t="shared" si="149"/>
        <v>5.1411215600000002</v>
      </c>
      <c r="Y119" s="113">
        <f t="shared" si="150"/>
        <v>0</v>
      </c>
      <c r="Z119" s="125" t="str">
        <f t="shared" si="164"/>
        <v>A+J=</v>
      </c>
      <c r="AA119" s="118">
        <f t="shared" si="165"/>
        <v>44581</v>
      </c>
      <c r="AB119" s="4"/>
      <c r="AC119" s="129">
        <f t="shared" si="166"/>
        <v>108</v>
      </c>
      <c r="AD119" s="135">
        <f t="shared" si="136"/>
        <v>47746</v>
      </c>
      <c r="AE119" s="131">
        <f t="shared" si="137"/>
        <v>216.13866785000019</v>
      </c>
      <c r="AF119" s="133">
        <f t="shared" si="138"/>
        <v>23</v>
      </c>
      <c r="AG119" s="142">
        <f t="shared" si="139"/>
        <v>1.87122217</v>
      </c>
      <c r="AH119" s="141">
        <f t="shared" si="140"/>
        <v>8.8344701499999996</v>
      </c>
      <c r="AI119" s="137">
        <v>3.9268999999999998E-2</v>
      </c>
      <c r="AJ119" s="131">
        <f t="shared" si="141"/>
        <v>10.705692319999999</v>
      </c>
      <c r="AK119" s="129">
        <f t="shared" si="167"/>
        <v>108</v>
      </c>
      <c r="AL119" s="138" t="s">
        <v>79</v>
      </c>
      <c r="AM119" s="135">
        <f t="shared" si="142"/>
        <v>47777</v>
      </c>
      <c r="AN119" s="7"/>
      <c r="AO119" s="135">
        <f t="shared" si="175"/>
        <v>47777</v>
      </c>
      <c r="AP119" s="161">
        <f>VLOOKUP($AO119,[1]Plan1!$EW$172:$EZ$293,2)</f>
        <v>7276.54</v>
      </c>
      <c r="AQ119" s="160">
        <f t="shared" si="158"/>
        <v>47716</v>
      </c>
      <c r="AR119" s="161">
        <f>VLOOKUP($AO119,[1]Plan1!$EW$172:$EZ$293,4)</f>
        <v>7276.54</v>
      </c>
      <c r="AS119" s="160">
        <f t="shared" si="159"/>
        <v>47747</v>
      </c>
      <c r="AT119" s="162">
        <f t="shared" si="16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52"/>
        <v>44569</v>
      </c>
      <c r="B120" s="113">
        <f t="shared" si="143"/>
        <v>1023.03898868</v>
      </c>
      <c r="C120" s="113">
        <f t="shared" si="161"/>
        <v>983.27041176</v>
      </c>
      <c r="D120" s="114">
        <f t="shared" si="153"/>
        <v>6018.51</v>
      </c>
      <c r="E120" s="115">
        <f t="shared" si="171"/>
        <v>6075.69</v>
      </c>
      <c r="F120" s="116">
        <f t="shared" si="172"/>
        <v>44520</v>
      </c>
      <c r="G120" s="117">
        <f t="shared" si="144"/>
        <v>9.5006903702077317E-3</v>
      </c>
      <c r="H120" s="118">
        <f t="shared" si="162"/>
        <v>44581</v>
      </c>
      <c r="I120" s="118">
        <f t="shared" si="145"/>
        <v>44581</v>
      </c>
      <c r="J120" s="119">
        <f t="shared" si="154"/>
        <v>23</v>
      </c>
      <c r="K120" s="119">
        <f t="shared" si="173"/>
        <v>15</v>
      </c>
      <c r="L120" s="8">
        <f t="shared" si="155"/>
        <v>1.0061859</v>
      </c>
      <c r="M120" s="120">
        <f t="shared" si="174"/>
        <v>1.01249955</v>
      </c>
      <c r="N120" s="120">
        <f t="shared" si="168"/>
        <v>1.0284777708412396</v>
      </c>
      <c r="O120" s="113">
        <f t="shared" si="170"/>
        <v>1.0348398299999999</v>
      </c>
      <c r="P120" s="113">
        <f t="shared" si="146"/>
        <v>1017.52738574</v>
      </c>
      <c r="Q120" s="11">
        <f t="shared" si="163"/>
        <v>0</v>
      </c>
      <c r="R120" s="30">
        <f t="shared" si="156"/>
        <v>0</v>
      </c>
      <c r="S120" s="8">
        <f t="shared" si="147"/>
        <v>0</v>
      </c>
      <c r="T120" s="122">
        <f t="shared" si="157"/>
        <v>9.5000000000000001E-2</v>
      </c>
      <c r="U120" s="121">
        <f t="shared" si="169"/>
        <v>15</v>
      </c>
      <c r="V120" s="121">
        <v>252</v>
      </c>
      <c r="W120" s="120">
        <f t="shared" si="148"/>
        <v>1.0054166630000001</v>
      </c>
      <c r="X120" s="113">
        <f t="shared" si="149"/>
        <v>5.5116029400000004</v>
      </c>
      <c r="Y120" s="113">
        <f t="shared" si="150"/>
        <v>0</v>
      </c>
      <c r="Z120" s="125" t="str">
        <f t="shared" si="164"/>
        <v>A+J=</v>
      </c>
      <c r="AA120" s="118">
        <f t="shared" si="165"/>
        <v>44581</v>
      </c>
      <c r="AB120" s="4"/>
      <c r="AC120" s="129">
        <f t="shared" si="166"/>
        <v>109</v>
      </c>
      <c r="AD120" s="135">
        <f t="shared" si="136"/>
        <v>47777</v>
      </c>
      <c r="AE120" s="131">
        <f t="shared" si="137"/>
        <v>207.07662193000019</v>
      </c>
      <c r="AF120" s="133">
        <f t="shared" si="138"/>
        <v>21</v>
      </c>
      <c r="AG120" s="142">
        <f t="shared" si="139"/>
        <v>1.64082404</v>
      </c>
      <c r="AH120" s="141">
        <f t="shared" si="140"/>
        <v>9.0620459199999992</v>
      </c>
      <c r="AI120" s="137">
        <v>4.1926999999999999E-2</v>
      </c>
      <c r="AJ120" s="131">
        <f t="shared" si="141"/>
        <v>10.702869959999999</v>
      </c>
      <c r="AK120" s="129">
        <f t="shared" si="167"/>
        <v>109</v>
      </c>
      <c r="AL120" s="138" t="s">
        <v>79</v>
      </c>
      <c r="AM120" s="135">
        <f t="shared" si="142"/>
        <v>47808</v>
      </c>
      <c r="AN120" s="7"/>
      <c r="AO120" s="135">
        <f t="shared" si="175"/>
        <v>47808</v>
      </c>
      <c r="AP120" s="161">
        <f>VLOOKUP($AO120,[1]Plan1!$EW$172:$EZ$293,2)</f>
        <v>7276.54</v>
      </c>
      <c r="AQ120" s="160">
        <f t="shared" si="158"/>
        <v>47747</v>
      </c>
      <c r="AR120" s="161">
        <f>VLOOKUP($AO120,[1]Plan1!$EW$172:$EZ$293,4)</f>
        <v>7276.54</v>
      </c>
      <c r="AS120" s="160">
        <f t="shared" si="159"/>
        <v>47777</v>
      </c>
      <c r="AT120" s="162">
        <f t="shared" si="16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52"/>
        <v>44570</v>
      </c>
      <c r="B121" s="113">
        <f t="shared" si="143"/>
        <v>1023.03898868</v>
      </c>
      <c r="C121" s="113">
        <f t="shared" si="161"/>
        <v>983.27041176</v>
      </c>
      <c r="D121" s="114">
        <f t="shared" si="153"/>
        <v>6018.51</v>
      </c>
      <c r="E121" s="115">
        <f t="shared" si="171"/>
        <v>6075.69</v>
      </c>
      <c r="F121" s="116">
        <f t="shared" si="172"/>
        <v>44520</v>
      </c>
      <c r="G121" s="117">
        <f t="shared" si="144"/>
        <v>9.5006903702077317E-3</v>
      </c>
      <c r="H121" s="118">
        <f t="shared" si="162"/>
        <v>44581</v>
      </c>
      <c r="I121" s="118">
        <f t="shared" si="145"/>
        <v>44581</v>
      </c>
      <c r="J121" s="119">
        <f t="shared" si="154"/>
        <v>23</v>
      </c>
      <c r="K121" s="119">
        <f t="shared" si="173"/>
        <v>15</v>
      </c>
      <c r="L121" s="8">
        <f t="shared" si="155"/>
        <v>1.0061859</v>
      </c>
      <c r="M121" s="120">
        <f t="shared" si="174"/>
        <v>1.01249955</v>
      </c>
      <c r="N121" s="120">
        <f t="shared" si="168"/>
        <v>1.0284777708412396</v>
      </c>
      <c r="O121" s="113">
        <f t="shared" si="170"/>
        <v>1.0348398299999999</v>
      </c>
      <c r="P121" s="113">
        <f t="shared" si="146"/>
        <v>1017.52738574</v>
      </c>
      <c r="Q121" s="11">
        <f t="shared" si="163"/>
        <v>0</v>
      </c>
      <c r="R121" s="30">
        <f t="shared" si="156"/>
        <v>0</v>
      </c>
      <c r="S121" s="8">
        <f t="shared" si="147"/>
        <v>0</v>
      </c>
      <c r="T121" s="122">
        <f t="shared" si="157"/>
        <v>9.5000000000000001E-2</v>
      </c>
      <c r="U121" s="121">
        <f t="shared" si="169"/>
        <v>15</v>
      </c>
      <c r="V121" s="121">
        <v>252</v>
      </c>
      <c r="W121" s="120">
        <f t="shared" si="148"/>
        <v>1.0054166630000001</v>
      </c>
      <c r="X121" s="113">
        <f t="shared" si="149"/>
        <v>5.5116029400000004</v>
      </c>
      <c r="Y121" s="113">
        <f t="shared" si="150"/>
        <v>0</v>
      </c>
      <c r="Z121" s="125" t="str">
        <f t="shared" si="164"/>
        <v>A+J=</v>
      </c>
      <c r="AA121" s="118">
        <f t="shared" si="165"/>
        <v>44581</v>
      </c>
      <c r="AB121" s="4"/>
      <c r="AC121" s="129">
        <f t="shared" si="166"/>
        <v>110</v>
      </c>
      <c r="AD121" s="135">
        <f t="shared" si="136"/>
        <v>47808</v>
      </c>
      <c r="AE121" s="131">
        <f t="shared" si="137"/>
        <v>197.97436194000019</v>
      </c>
      <c r="AF121" s="133">
        <f t="shared" si="138"/>
        <v>21</v>
      </c>
      <c r="AG121" s="142">
        <f t="shared" si="139"/>
        <v>1.57202921</v>
      </c>
      <c r="AH121" s="141">
        <f t="shared" si="140"/>
        <v>9.1022599900000003</v>
      </c>
      <c r="AI121" s="137">
        <v>4.3956000000000002E-2</v>
      </c>
      <c r="AJ121" s="131">
        <f t="shared" si="141"/>
        <v>10.6742892</v>
      </c>
      <c r="AK121" s="129">
        <f t="shared" si="167"/>
        <v>110</v>
      </c>
      <c r="AL121" s="138" t="s">
        <v>79</v>
      </c>
      <c r="AM121" s="135">
        <f t="shared" si="142"/>
        <v>47837</v>
      </c>
      <c r="AN121" s="7"/>
      <c r="AO121" s="135">
        <f t="shared" si="175"/>
        <v>47837</v>
      </c>
      <c r="AP121" s="161">
        <f>VLOOKUP($AO121,[1]Plan1!$EW$172:$EZ$293,2)</f>
        <v>7276.54</v>
      </c>
      <c r="AQ121" s="160">
        <f t="shared" si="158"/>
        <v>47776</v>
      </c>
      <c r="AR121" s="161">
        <f>VLOOKUP($AO121,[1]Plan1!$EW$172:$EZ$293,4)</f>
        <v>7276.54</v>
      </c>
      <c r="AS121" s="160">
        <f t="shared" si="159"/>
        <v>47807</v>
      </c>
      <c r="AT121" s="162">
        <f t="shared" si="160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52"/>
        <v>44571</v>
      </c>
      <c r="B122" s="113">
        <f t="shared" si="143"/>
        <v>1023.03898868</v>
      </c>
      <c r="C122" s="113">
        <f t="shared" si="161"/>
        <v>983.27041176</v>
      </c>
      <c r="D122" s="114">
        <f t="shared" si="153"/>
        <v>6018.51</v>
      </c>
      <c r="E122" s="115">
        <f t="shared" si="171"/>
        <v>6075.69</v>
      </c>
      <c r="F122" s="116">
        <f t="shared" si="172"/>
        <v>44520</v>
      </c>
      <c r="G122" s="117">
        <f t="shared" si="144"/>
        <v>9.5006903702077317E-3</v>
      </c>
      <c r="H122" s="118">
        <f t="shared" si="162"/>
        <v>44581</v>
      </c>
      <c r="I122" s="118">
        <f t="shared" si="145"/>
        <v>44581</v>
      </c>
      <c r="J122" s="119">
        <f t="shared" si="154"/>
        <v>23</v>
      </c>
      <c r="K122" s="119">
        <f t="shared" si="173"/>
        <v>15</v>
      </c>
      <c r="L122" s="8">
        <f t="shared" si="155"/>
        <v>1.0061859</v>
      </c>
      <c r="M122" s="120">
        <f t="shared" si="174"/>
        <v>1.01249955</v>
      </c>
      <c r="N122" s="120">
        <f t="shared" si="168"/>
        <v>1.0284777708412396</v>
      </c>
      <c r="O122" s="113">
        <f t="shared" si="170"/>
        <v>1.0348398299999999</v>
      </c>
      <c r="P122" s="113">
        <f t="shared" si="146"/>
        <v>1017.52738574</v>
      </c>
      <c r="Q122" s="11">
        <f t="shared" si="163"/>
        <v>0</v>
      </c>
      <c r="R122" s="30">
        <f t="shared" si="156"/>
        <v>0</v>
      </c>
      <c r="S122" s="8">
        <f t="shared" si="147"/>
        <v>0</v>
      </c>
      <c r="T122" s="122">
        <f t="shared" si="157"/>
        <v>9.5000000000000001E-2</v>
      </c>
      <c r="U122" s="121">
        <f t="shared" si="169"/>
        <v>15</v>
      </c>
      <c r="V122" s="121">
        <v>252</v>
      </c>
      <c r="W122" s="120">
        <f t="shared" si="148"/>
        <v>1.0054166630000001</v>
      </c>
      <c r="X122" s="113">
        <f t="shared" si="149"/>
        <v>5.5116029400000004</v>
      </c>
      <c r="Y122" s="113">
        <f t="shared" si="150"/>
        <v>0</v>
      </c>
      <c r="Z122" s="125" t="str">
        <f t="shared" si="164"/>
        <v>A+J=</v>
      </c>
      <c r="AA122" s="118">
        <f t="shared" si="165"/>
        <v>44581</v>
      </c>
      <c r="AB122" s="4"/>
      <c r="AC122" s="129">
        <f t="shared" si="166"/>
        <v>111</v>
      </c>
      <c r="AD122" s="135">
        <f t="shared" si="136"/>
        <v>47837</v>
      </c>
      <c r="AE122" s="131">
        <f t="shared" si="137"/>
        <v>188.8445762700002</v>
      </c>
      <c r="AF122" s="133">
        <f t="shared" si="138"/>
        <v>21</v>
      </c>
      <c r="AG122" s="142">
        <f t="shared" si="139"/>
        <v>1.5029290900000001</v>
      </c>
      <c r="AH122" s="141">
        <f t="shared" si="140"/>
        <v>9.1297856700000004</v>
      </c>
      <c r="AI122" s="137">
        <v>4.6115999999999997E-2</v>
      </c>
      <c r="AJ122" s="131">
        <f t="shared" si="141"/>
        <v>10.632714760000001</v>
      </c>
      <c r="AK122" s="129">
        <f t="shared" si="167"/>
        <v>111</v>
      </c>
      <c r="AL122" s="138" t="s">
        <v>79</v>
      </c>
      <c r="AM122" s="135">
        <f t="shared" si="142"/>
        <v>47868</v>
      </c>
      <c r="AN122" s="7"/>
      <c r="AO122" s="135">
        <f t="shared" si="175"/>
        <v>47868</v>
      </c>
      <c r="AP122" s="161">
        <f>VLOOKUP($AO122,[1]Plan1!$EW$172:$EZ$293,2)</f>
        <v>7276.54</v>
      </c>
      <c r="AQ122" s="160">
        <f t="shared" si="158"/>
        <v>47807</v>
      </c>
      <c r="AR122" s="161">
        <f>VLOOKUP($AO122,[1]Plan1!$EW$172:$EZ$293,4)</f>
        <v>7276.54</v>
      </c>
      <c r="AS122" s="160">
        <f t="shared" si="159"/>
        <v>47837</v>
      </c>
      <c r="AT122" s="162">
        <f t="shared" si="160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52"/>
        <v>44572</v>
      </c>
      <c r="B123" s="113">
        <f t="shared" si="143"/>
        <v>1023.82831723</v>
      </c>
      <c r="C123" s="113">
        <f t="shared" si="161"/>
        <v>983.27041176</v>
      </c>
      <c r="D123" s="114">
        <f t="shared" si="153"/>
        <v>6018.51</v>
      </c>
      <c r="E123" s="115">
        <f t="shared" si="171"/>
        <v>6075.69</v>
      </c>
      <c r="F123" s="116">
        <f t="shared" si="172"/>
        <v>44520</v>
      </c>
      <c r="G123" s="117">
        <f t="shared" si="144"/>
        <v>9.5006903702077317E-3</v>
      </c>
      <c r="H123" s="118">
        <f t="shared" si="162"/>
        <v>44581</v>
      </c>
      <c r="I123" s="118">
        <f t="shared" si="145"/>
        <v>44581</v>
      </c>
      <c r="J123" s="119">
        <f t="shared" si="154"/>
        <v>23</v>
      </c>
      <c r="K123" s="119">
        <f t="shared" si="173"/>
        <v>16</v>
      </c>
      <c r="L123" s="8">
        <f t="shared" si="155"/>
        <v>1.0065996500000001</v>
      </c>
      <c r="M123" s="120">
        <f t="shared" si="174"/>
        <v>1.01249955</v>
      </c>
      <c r="N123" s="120">
        <f t="shared" si="168"/>
        <v>1.0284777708412396</v>
      </c>
      <c r="O123" s="113">
        <f t="shared" si="170"/>
        <v>1.0352653599999999</v>
      </c>
      <c r="P123" s="113">
        <f t="shared" si="146"/>
        <v>1017.9457968</v>
      </c>
      <c r="Q123" s="11">
        <f t="shared" si="163"/>
        <v>0</v>
      </c>
      <c r="R123" s="30">
        <f t="shared" si="156"/>
        <v>0</v>
      </c>
      <c r="S123" s="8">
        <f t="shared" si="147"/>
        <v>0</v>
      </c>
      <c r="T123" s="122">
        <f t="shared" si="157"/>
        <v>9.5000000000000001E-2</v>
      </c>
      <c r="U123" s="121">
        <f t="shared" si="169"/>
        <v>16</v>
      </c>
      <c r="V123" s="121">
        <v>252</v>
      </c>
      <c r="W123" s="120">
        <f t="shared" si="148"/>
        <v>1.005778815</v>
      </c>
      <c r="X123" s="113">
        <f t="shared" si="149"/>
        <v>5.8825204299999996</v>
      </c>
      <c r="Y123" s="113">
        <f t="shared" si="150"/>
        <v>0</v>
      </c>
      <c r="Z123" s="125" t="str">
        <f t="shared" si="164"/>
        <v>A+J=</v>
      </c>
      <c r="AA123" s="118">
        <f t="shared" si="165"/>
        <v>44581</v>
      </c>
      <c r="AB123" s="4"/>
      <c r="AC123" s="129">
        <f t="shared" si="166"/>
        <v>112</v>
      </c>
      <c r="AD123" s="135">
        <f t="shared" si="136"/>
        <v>47868</v>
      </c>
      <c r="AE123" s="131">
        <f t="shared" si="137"/>
        <v>179.43463988000019</v>
      </c>
      <c r="AF123" s="133">
        <f t="shared" si="138"/>
        <v>19</v>
      </c>
      <c r="AG123" s="142">
        <f t="shared" si="139"/>
        <v>1.29661724</v>
      </c>
      <c r="AH123" s="141">
        <f t="shared" si="140"/>
        <v>9.4099363900000004</v>
      </c>
      <c r="AI123" s="137">
        <v>4.9828999999999998E-2</v>
      </c>
      <c r="AJ123" s="131">
        <f t="shared" si="141"/>
        <v>10.70655363</v>
      </c>
      <c r="AK123" s="129">
        <f t="shared" si="167"/>
        <v>112</v>
      </c>
      <c r="AL123" s="138" t="s">
        <v>79</v>
      </c>
      <c r="AM123" s="135">
        <f t="shared" si="142"/>
        <v>47899</v>
      </c>
      <c r="AN123" s="7"/>
      <c r="AO123" s="135">
        <f t="shared" si="175"/>
        <v>47899</v>
      </c>
      <c r="AP123" s="161">
        <f>VLOOKUP($AO123,[1]Plan1!$EW$172:$EZ$293,2)</f>
        <v>7276.54</v>
      </c>
      <c r="AQ123" s="160">
        <f t="shared" si="158"/>
        <v>47837</v>
      </c>
      <c r="AR123" s="161">
        <f>VLOOKUP($AO123,[1]Plan1!$EW$172:$EZ$293,4)</f>
        <v>7276.54</v>
      </c>
      <c r="AS123" s="160">
        <f t="shared" si="159"/>
        <v>47868</v>
      </c>
      <c r="AT123" s="162">
        <f t="shared" si="160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52"/>
        <v>44573</v>
      </c>
      <c r="B124" s="113">
        <f t="shared" si="143"/>
        <v>1024.6182702200001</v>
      </c>
      <c r="C124" s="113">
        <f t="shared" si="161"/>
        <v>983.27041176</v>
      </c>
      <c r="D124" s="114">
        <f t="shared" si="153"/>
        <v>6018.51</v>
      </c>
      <c r="E124" s="115">
        <f t="shared" si="171"/>
        <v>6075.69</v>
      </c>
      <c r="F124" s="116">
        <f t="shared" si="172"/>
        <v>44520</v>
      </c>
      <c r="G124" s="117">
        <f t="shared" si="144"/>
        <v>9.5006903702077317E-3</v>
      </c>
      <c r="H124" s="118">
        <f t="shared" si="162"/>
        <v>44581</v>
      </c>
      <c r="I124" s="118">
        <f t="shared" si="145"/>
        <v>44581</v>
      </c>
      <c r="J124" s="119">
        <f t="shared" si="154"/>
        <v>23</v>
      </c>
      <c r="K124" s="119">
        <f t="shared" si="173"/>
        <v>17</v>
      </c>
      <c r="L124" s="8">
        <f t="shared" si="155"/>
        <v>1.00701358</v>
      </c>
      <c r="M124" s="120">
        <f t="shared" si="174"/>
        <v>1.01249955</v>
      </c>
      <c r="N124" s="120">
        <f t="shared" si="168"/>
        <v>1.0284777708412396</v>
      </c>
      <c r="O124" s="113">
        <f t="shared" si="170"/>
        <v>1.0356910800000001</v>
      </c>
      <c r="P124" s="113">
        <f t="shared" si="146"/>
        <v>1018.36439468</v>
      </c>
      <c r="Q124" s="11">
        <f t="shared" si="163"/>
        <v>0</v>
      </c>
      <c r="R124" s="30">
        <f t="shared" si="156"/>
        <v>0</v>
      </c>
      <c r="S124" s="8">
        <f t="shared" si="147"/>
        <v>0</v>
      </c>
      <c r="T124" s="122">
        <f t="shared" si="157"/>
        <v>9.5000000000000001E-2</v>
      </c>
      <c r="U124" s="121">
        <f t="shared" si="169"/>
        <v>17</v>
      </c>
      <c r="V124" s="121">
        <v>252</v>
      </c>
      <c r="W124" s="120">
        <f t="shared" si="148"/>
        <v>1.0061410980000001</v>
      </c>
      <c r="X124" s="113">
        <f t="shared" si="149"/>
        <v>6.2538755400000001</v>
      </c>
      <c r="Y124" s="113">
        <f t="shared" si="150"/>
        <v>0</v>
      </c>
      <c r="Z124" s="125" t="str">
        <f t="shared" si="164"/>
        <v>A+J=</v>
      </c>
      <c r="AA124" s="118">
        <f t="shared" si="165"/>
        <v>44581</v>
      </c>
      <c r="AB124" s="4"/>
      <c r="AC124" s="129">
        <f t="shared" si="166"/>
        <v>113</v>
      </c>
      <c r="AD124" s="135">
        <f t="shared" si="136"/>
        <v>47899</v>
      </c>
      <c r="AE124" s="131">
        <f t="shared" si="137"/>
        <v>170.20936674000018</v>
      </c>
      <c r="AF124" s="133">
        <f t="shared" si="138"/>
        <v>23</v>
      </c>
      <c r="AG124" s="142">
        <f t="shared" si="139"/>
        <v>1.49245407</v>
      </c>
      <c r="AH124" s="141">
        <f t="shared" si="140"/>
        <v>9.2252731400000005</v>
      </c>
      <c r="AI124" s="137">
        <v>5.1413E-2</v>
      </c>
      <c r="AJ124" s="131">
        <f t="shared" si="141"/>
        <v>10.71772721</v>
      </c>
      <c r="AK124" s="129">
        <f t="shared" si="167"/>
        <v>113</v>
      </c>
      <c r="AL124" s="138" t="s">
        <v>79</v>
      </c>
      <c r="AM124" s="135">
        <f t="shared" si="142"/>
        <v>47927</v>
      </c>
      <c r="AN124" s="7"/>
      <c r="AO124" s="135">
        <f t="shared" si="175"/>
        <v>47927</v>
      </c>
      <c r="AP124" s="161">
        <f>VLOOKUP($AO124,[1]Plan1!$EW$172:$EZ$293,2)</f>
        <v>7276.54</v>
      </c>
      <c r="AQ124" s="160">
        <f t="shared" si="158"/>
        <v>47868</v>
      </c>
      <c r="AR124" s="161">
        <f>VLOOKUP($AO124,[1]Plan1!$EW$172:$EZ$293,4)</f>
        <v>7276.54</v>
      </c>
      <c r="AS124" s="160">
        <f t="shared" si="159"/>
        <v>47899</v>
      </c>
      <c r="AT124" s="162">
        <f t="shared" si="160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52"/>
        <v>44574</v>
      </c>
      <c r="B125" s="113">
        <f t="shared" si="143"/>
        <v>1025.4088173099999</v>
      </c>
      <c r="C125" s="113">
        <f t="shared" si="161"/>
        <v>983.27041176</v>
      </c>
      <c r="D125" s="114">
        <f t="shared" si="153"/>
        <v>6018.51</v>
      </c>
      <c r="E125" s="115">
        <f t="shared" si="171"/>
        <v>6075.69</v>
      </c>
      <c r="F125" s="116">
        <f t="shared" si="172"/>
        <v>44520</v>
      </c>
      <c r="G125" s="117">
        <f t="shared" si="144"/>
        <v>9.5006903702077317E-3</v>
      </c>
      <c r="H125" s="118">
        <f t="shared" si="162"/>
        <v>44581</v>
      </c>
      <c r="I125" s="118">
        <f t="shared" si="145"/>
        <v>44581</v>
      </c>
      <c r="J125" s="119">
        <f t="shared" si="154"/>
        <v>23</v>
      </c>
      <c r="K125" s="119">
        <f t="shared" si="173"/>
        <v>18</v>
      </c>
      <c r="L125" s="8">
        <f t="shared" si="155"/>
        <v>1.00742767</v>
      </c>
      <c r="M125" s="120">
        <f t="shared" si="174"/>
        <v>1.01249955</v>
      </c>
      <c r="N125" s="120">
        <f t="shared" si="168"/>
        <v>1.0284777708412396</v>
      </c>
      <c r="O125" s="113">
        <f t="shared" si="170"/>
        <v>1.03611696</v>
      </c>
      <c r="P125" s="113">
        <f t="shared" si="146"/>
        <v>1018.78314989</v>
      </c>
      <c r="Q125" s="11">
        <f t="shared" si="163"/>
        <v>0</v>
      </c>
      <c r="R125" s="30">
        <f t="shared" si="156"/>
        <v>0</v>
      </c>
      <c r="S125" s="8">
        <f t="shared" si="147"/>
        <v>0</v>
      </c>
      <c r="T125" s="122">
        <f t="shared" si="157"/>
        <v>9.5000000000000001E-2</v>
      </c>
      <c r="U125" s="121">
        <f t="shared" si="169"/>
        <v>18</v>
      </c>
      <c r="V125" s="121">
        <v>252</v>
      </c>
      <c r="W125" s="120">
        <f t="shared" si="148"/>
        <v>1.006503511</v>
      </c>
      <c r="X125" s="113">
        <f t="shared" si="149"/>
        <v>6.6256674200000001</v>
      </c>
      <c r="Y125" s="113">
        <f t="shared" si="150"/>
        <v>0</v>
      </c>
      <c r="Z125" s="125" t="str">
        <f t="shared" si="164"/>
        <v>A+J=</v>
      </c>
      <c r="AA125" s="118">
        <f t="shared" si="165"/>
        <v>44581</v>
      </c>
      <c r="AB125" s="4"/>
      <c r="AC125" s="129">
        <f t="shared" si="166"/>
        <v>114</v>
      </c>
      <c r="AD125" s="135">
        <f t="shared" si="136"/>
        <v>47927</v>
      </c>
      <c r="AE125" s="131">
        <f t="shared" si="137"/>
        <v>160.63713238000017</v>
      </c>
      <c r="AF125" s="133">
        <f t="shared" si="138"/>
        <v>18</v>
      </c>
      <c r="AG125" s="142">
        <f t="shared" si="139"/>
        <v>1.1069584800000001</v>
      </c>
      <c r="AH125" s="141">
        <f t="shared" si="140"/>
        <v>9.5722343599999995</v>
      </c>
      <c r="AI125" s="137">
        <v>5.6238000000000003E-2</v>
      </c>
      <c r="AJ125" s="131">
        <f t="shared" si="141"/>
        <v>10.679192839999999</v>
      </c>
      <c r="AK125" s="129">
        <f t="shared" si="167"/>
        <v>114</v>
      </c>
      <c r="AL125" s="138" t="s">
        <v>79</v>
      </c>
      <c r="AM125" s="135">
        <f t="shared" si="142"/>
        <v>47960</v>
      </c>
      <c r="AN125" s="7"/>
      <c r="AO125" s="135">
        <f t="shared" si="175"/>
        <v>47960</v>
      </c>
      <c r="AP125" s="161">
        <f>VLOOKUP($AO125,[1]Plan1!$EW$172:$EZ$293,2)</f>
        <v>7276.54</v>
      </c>
      <c r="AQ125" s="160">
        <f t="shared" si="158"/>
        <v>47901</v>
      </c>
      <c r="AR125" s="161">
        <f>VLOOKUP($AO125,[1]Plan1!$EW$172:$EZ$293,4)</f>
        <v>7276.54</v>
      </c>
      <c r="AS125" s="160">
        <f t="shared" si="159"/>
        <v>47929</v>
      </c>
      <c r="AT125" s="162">
        <f t="shared" si="160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52"/>
        <v>44575</v>
      </c>
      <c r="B126" s="113">
        <f t="shared" si="143"/>
        <v>1026.1999796299999</v>
      </c>
      <c r="C126" s="113">
        <f t="shared" si="161"/>
        <v>983.27041176</v>
      </c>
      <c r="D126" s="114">
        <f t="shared" si="153"/>
        <v>6018.51</v>
      </c>
      <c r="E126" s="115">
        <f t="shared" si="171"/>
        <v>6075.69</v>
      </c>
      <c r="F126" s="116">
        <f t="shared" si="172"/>
        <v>44520</v>
      </c>
      <c r="G126" s="117">
        <f t="shared" si="144"/>
        <v>9.5006903702077317E-3</v>
      </c>
      <c r="H126" s="118">
        <f t="shared" si="162"/>
        <v>44581</v>
      </c>
      <c r="I126" s="118">
        <f t="shared" si="145"/>
        <v>44581</v>
      </c>
      <c r="J126" s="119">
        <f t="shared" si="154"/>
        <v>23</v>
      </c>
      <c r="K126" s="119">
        <f t="shared" si="173"/>
        <v>19</v>
      </c>
      <c r="L126" s="8">
        <f t="shared" si="155"/>
        <v>1.0078419300000001</v>
      </c>
      <c r="M126" s="120">
        <f t="shared" si="174"/>
        <v>1.01249955</v>
      </c>
      <c r="N126" s="120">
        <f t="shared" si="168"/>
        <v>1.0284777708412396</v>
      </c>
      <c r="O126" s="113">
        <f t="shared" si="170"/>
        <v>1.0365430200000001</v>
      </c>
      <c r="P126" s="113">
        <f t="shared" si="146"/>
        <v>1019.20208208</v>
      </c>
      <c r="Q126" s="11">
        <f t="shared" si="163"/>
        <v>0</v>
      </c>
      <c r="R126" s="30">
        <f t="shared" si="156"/>
        <v>0</v>
      </c>
      <c r="S126" s="8">
        <f t="shared" si="147"/>
        <v>0</v>
      </c>
      <c r="T126" s="122">
        <f t="shared" si="157"/>
        <v>9.5000000000000001E-2</v>
      </c>
      <c r="U126" s="121">
        <f t="shared" si="169"/>
        <v>19</v>
      </c>
      <c r="V126" s="121">
        <v>252</v>
      </c>
      <c r="W126" s="120">
        <f t="shared" si="148"/>
        <v>1.0068660549999999</v>
      </c>
      <c r="X126" s="113">
        <f t="shared" si="149"/>
        <v>6.9978975500000002</v>
      </c>
      <c r="Y126" s="113">
        <f t="shared" si="150"/>
        <v>0</v>
      </c>
      <c r="Z126" s="125" t="str">
        <f t="shared" si="164"/>
        <v>A+J=</v>
      </c>
      <c r="AA126" s="118">
        <f t="shared" si="165"/>
        <v>44581</v>
      </c>
      <c r="AB126" s="4"/>
      <c r="AC126" s="129">
        <f t="shared" si="166"/>
        <v>115</v>
      </c>
      <c r="AD126" s="135">
        <f t="shared" si="136"/>
        <v>47960</v>
      </c>
      <c r="AE126" s="131">
        <f t="shared" si="137"/>
        <v>151.19697003000016</v>
      </c>
      <c r="AF126" s="133">
        <f t="shared" si="138"/>
        <v>21</v>
      </c>
      <c r="AG126" s="142">
        <f t="shared" si="139"/>
        <v>1.21948225</v>
      </c>
      <c r="AH126" s="141">
        <f t="shared" si="140"/>
        <v>9.4401623499999996</v>
      </c>
      <c r="AI126" s="137">
        <v>5.8767E-2</v>
      </c>
      <c r="AJ126" s="131">
        <f t="shared" si="141"/>
        <v>10.6596446</v>
      </c>
      <c r="AK126" s="129">
        <f t="shared" si="167"/>
        <v>115</v>
      </c>
      <c r="AL126" s="138" t="s">
        <v>79</v>
      </c>
      <c r="AM126" s="135">
        <f t="shared" si="142"/>
        <v>47988</v>
      </c>
      <c r="AN126" s="7"/>
      <c r="AO126" s="135">
        <f t="shared" si="175"/>
        <v>47988</v>
      </c>
      <c r="AP126" s="161">
        <f>VLOOKUP($AO126,[1]Plan1!$EW$172:$EZ$293,2)</f>
        <v>7276.54</v>
      </c>
      <c r="AQ126" s="160">
        <f t="shared" si="158"/>
        <v>47927</v>
      </c>
      <c r="AR126" s="161">
        <f>VLOOKUP($AO126,[1]Plan1!$EW$172:$EZ$293,4)</f>
        <v>7276.54</v>
      </c>
      <c r="AS126" s="160">
        <f t="shared" si="159"/>
        <v>47958</v>
      </c>
      <c r="AT126" s="162">
        <f t="shared" si="160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52"/>
        <v>44576</v>
      </c>
      <c r="B127" s="113">
        <f t="shared" si="143"/>
        <v>1026.99174662</v>
      </c>
      <c r="C127" s="113">
        <f t="shared" si="161"/>
        <v>983.27041176</v>
      </c>
      <c r="D127" s="114">
        <f t="shared" si="153"/>
        <v>6018.51</v>
      </c>
      <c r="E127" s="115">
        <f t="shared" si="171"/>
        <v>6075.69</v>
      </c>
      <c r="F127" s="116">
        <f t="shared" si="172"/>
        <v>44520</v>
      </c>
      <c r="G127" s="117">
        <f t="shared" si="144"/>
        <v>9.5006903702077317E-3</v>
      </c>
      <c r="H127" s="118">
        <f t="shared" si="162"/>
        <v>44581</v>
      </c>
      <c r="I127" s="118">
        <f t="shared" si="145"/>
        <v>44581</v>
      </c>
      <c r="J127" s="119">
        <f t="shared" si="154"/>
        <v>23</v>
      </c>
      <c r="K127" s="119">
        <f t="shared" si="173"/>
        <v>20</v>
      </c>
      <c r="L127" s="8">
        <f t="shared" si="155"/>
        <v>1.0082563600000001</v>
      </c>
      <c r="M127" s="120">
        <f t="shared" si="174"/>
        <v>1.01249955</v>
      </c>
      <c r="N127" s="120">
        <f t="shared" si="168"/>
        <v>1.0284777708412396</v>
      </c>
      <c r="O127" s="113">
        <f t="shared" si="170"/>
        <v>1.0369692500000001</v>
      </c>
      <c r="P127" s="113">
        <f t="shared" si="146"/>
        <v>1019.62118142</v>
      </c>
      <c r="Q127" s="11">
        <f t="shared" si="163"/>
        <v>0</v>
      </c>
      <c r="R127" s="30">
        <f t="shared" si="156"/>
        <v>0</v>
      </c>
      <c r="S127" s="8">
        <f t="shared" si="147"/>
        <v>0</v>
      </c>
      <c r="T127" s="122">
        <f t="shared" si="157"/>
        <v>9.5000000000000001E-2</v>
      </c>
      <c r="U127" s="121">
        <f t="shared" si="169"/>
        <v>20</v>
      </c>
      <c r="V127" s="121">
        <v>252</v>
      </c>
      <c r="W127" s="120">
        <f t="shared" si="148"/>
        <v>1.0072287289999999</v>
      </c>
      <c r="X127" s="113">
        <f t="shared" si="149"/>
        <v>7.3705651999999997</v>
      </c>
      <c r="Y127" s="113">
        <f t="shared" si="150"/>
        <v>0</v>
      </c>
      <c r="Z127" s="125" t="str">
        <f t="shared" si="164"/>
        <v>A+J=</v>
      </c>
      <c r="AA127" s="118">
        <f t="shared" si="165"/>
        <v>44581</v>
      </c>
      <c r="AB127" s="4"/>
      <c r="AC127" s="129">
        <f t="shared" si="166"/>
        <v>116</v>
      </c>
      <c r="AD127" s="135">
        <f t="shared" si="136"/>
        <v>47988</v>
      </c>
      <c r="AE127" s="131">
        <f t="shared" si="137"/>
        <v>141.77906197000016</v>
      </c>
      <c r="AF127" s="133">
        <f t="shared" si="138"/>
        <v>19</v>
      </c>
      <c r="AG127" s="142">
        <f t="shared" si="139"/>
        <v>1.03812671</v>
      </c>
      <c r="AH127" s="141">
        <f t="shared" si="140"/>
        <v>9.4179080600000002</v>
      </c>
      <c r="AI127" s="137">
        <v>6.2288999999999997E-2</v>
      </c>
      <c r="AJ127" s="131">
        <f t="shared" si="141"/>
        <v>10.45603477</v>
      </c>
      <c r="AK127" s="129">
        <f t="shared" si="167"/>
        <v>116</v>
      </c>
      <c r="AL127" s="138" t="s">
        <v>79</v>
      </c>
      <c r="AM127" s="135">
        <f t="shared" si="142"/>
        <v>48019</v>
      </c>
      <c r="AN127" s="7"/>
      <c r="AO127" s="135">
        <f t="shared" si="175"/>
        <v>48019</v>
      </c>
      <c r="AP127" s="161">
        <f>VLOOKUP($AO127,[1]Plan1!$EW$172:$EZ$293,2)</f>
        <v>7276.54</v>
      </c>
      <c r="AQ127" s="160">
        <f t="shared" si="158"/>
        <v>47958</v>
      </c>
      <c r="AR127" s="161">
        <f>VLOOKUP($AO127,[1]Plan1!$EW$172:$EZ$293,4)</f>
        <v>7276.54</v>
      </c>
      <c r="AS127" s="160">
        <f t="shared" si="159"/>
        <v>47988</v>
      </c>
      <c r="AT127" s="162">
        <f t="shared" si="160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52"/>
        <v>44577</v>
      </c>
      <c r="B128" s="113">
        <f t="shared" si="143"/>
        <v>1026.99174662</v>
      </c>
      <c r="C128" s="113">
        <f t="shared" si="161"/>
        <v>983.27041176</v>
      </c>
      <c r="D128" s="114">
        <f t="shared" si="153"/>
        <v>6018.51</v>
      </c>
      <c r="E128" s="115">
        <f t="shared" si="171"/>
        <v>6075.69</v>
      </c>
      <c r="F128" s="116">
        <f t="shared" si="172"/>
        <v>44520</v>
      </c>
      <c r="G128" s="117">
        <f t="shared" si="144"/>
        <v>9.5006903702077317E-3</v>
      </c>
      <c r="H128" s="118">
        <f t="shared" si="162"/>
        <v>44581</v>
      </c>
      <c r="I128" s="118">
        <f t="shared" si="145"/>
        <v>44581</v>
      </c>
      <c r="J128" s="119">
        <f t="shared" si="154"/>
        <v>23</v>
      </c>
      <c r="K128" s="119">
        <f t="shared" si="173"/>
        <v>20</v>
      </c>
      <c r="L128" s="8">
        <f t="shared" si="155"/>
        <v>1.0082563600000001</v>
      </c>
      <c r="M128" s="120">
        <f t="shared" si="174"/>
        <v>1.01249955</v>
      </c>
      <c r="N128" s="120">
        <f t="shared" si="168"/>
        <v>1.0284777708412396</v>
      </c>
      <c r="O128" s="113">
        <f t="shared" si="170"/>
        <v>1.0369692500000001</v>
      </c>
      <c r="P128" s="113">
        <f t="shared" si="146"/>
        <v>1019.62118142</v>
      </c>
      <c r="Q128" s="11">
        <f t="shared" si="163"/>
        <v>0</v>
      </c>
      <c r="R128" s="30">
        <f t="shared" si="156"/>
        <v>0</v>
      </c>
      <c r="S128" s="8">
        <f t="shared" si="147"/>
        <v>0</v>
      </c>
      <c r="T128" s="122">
        <f t="shared" si="157"/>
        <v>9.5000000000000001E-2</v>
      </c>
      <c r="U128" s="121">
        <f t="shared" si="169"/>
        <v>20</v>
      </c>
      <c r="V128" s="121">
        <v>252</v>
      </c>
      <c r="W128" s="120">
        <f t="shared" si="148"/>
        <v>1.0072287289999999</v>
      </c>
      <c r="X128" s="113">
        <f t="shared" si="149"/>
        <v>7.3705651999999997</v>
      </c>
      <c r="Y128" s="113">
        <f t="shared" si="150"/>
        <v>0</v>
      </c>
      <c r="Z128" s="125" t="str">
        <f t="shared" si="164"/>
        <v>A+J=</v>
      </c>
      <c r="AA128" s="118">
        <f t="shared" si="165"/>
        <v>44581</v>
      </c>
      <c r="AB128" s="4"/>
      <c r="AC128" s="129">
        <f t="shared" si="166"/>
        <v>117</v>
      </c>
      <c r="AD128" s="135">
        <f t="shared" si="136"/>
        <v>48019</v>
      </c>
      <c r="AE128" s="131">
        <f t="shared" si="137"/>
        <v>132.61006826000016</v>
      </c>
      <c r="AF128" s="133">
        <f t="shared" si="138"/>
        <v>22</v>
      </c>
      <c r="AG128" s="142">
        <f t="shared" si="139"/>
        <v>1.12777729</v>
      </c>
      <c r="AH128" s="141">
        <f t="shared" si="140"/>
        <v>9.1689937100000005</v>
      </c>
      <c r="AI128" s="137">
        <v>6.4671000000000006E-2</v>
      </c>
      <c r="AJ128" s="131">
        <f t="shared" si="141"/>
        <v>10.296771</v>
      </c>
      <c r="AK128" s="129">
        <f t="shared" si="167"/>
        <v>117</v>
      </c>
      <c r="AL128" s="138" t="s">
        <v>79</v>
      </c>
      <c r="AM128" s="135">
        <f t="shared" si="142"/>
        <v>48050</v>
      </c>
      <c r="AN128" s="7"/>
      <c r="AO128" s="135">
        <f t="shared" si="175"/>
        <v>48050</v>
      </c>
      <c r="AP128" s="161">
        <f>VLOOKUP($AO128,[1]Plan1!$EW$172:$EZ$293,2)</f>
        <v>7276.54</v>
      </c>
      <c r="AQ128" s="160">
        <f t="shared" si="158"/>
        <v>47989</v>
      </c>
      <c r="AR128" s="161">
        <f>VLOOKUP($AO128,[1]Plan1!$EW$172:$EZ$293,4)</f>
        <v>7276.54</v>
      </c>
      <c r="AS128" s="160">
        <f t="shared" si="159"/>
        <v>48020</v>
      </c>
      <c r="AT128" s="162">
        <f t="shared" si="160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52"/>
        <v>44578</v>
      </c>
      <c r="B129" s="113">
        <f t="shared" si="143"/>
        <v>1026.99174662</v>
      </c>
      <c r="C129" s="113">
        <f t="shared" si="161"/>
        <v>983.27041176</v>
      </c>
      <c r="D129" s="114">
        <f t="shared" si="153"/>
        <v>6018.51</v>
      </c>
      <c r="E129" s="115">
        <f t="shared" si="171"/>
        <v>6075.69</v>
      </c>
      <c r="F129" s="116">
        <f t="shared" si="172"/>
        <v>44520</v>
      </c>
      <c r="G129" s="117">
        <f t="shared" si="144"/>
        <v>9.5006903702077317E-3</v>
      </c>
      <c r="H129" s="118">
        <f t="shared" si="162"/>
        <v>44581</v>
      </c>
      <c r="I129" s="118">
        <f t="shared" si="145"/>
        <v>44581</v>
      </c>
      <c r="J129" s="119">
        <f t="shared" si="154"/>
        <v>23</v>
      </c>
      <c r="K129" s="119">
        <f t="shared" si="173"/>
        <v>20</v>
      </c>
      <c r="L129" s="8">
        <f t="shared" si="155"/>
        <v>1.0082563600000001</v>
      </c>
      <c r="M129" s="120">
        <f t="shared" si="174"/>
        <v>1.01249955</v>
      </c>
      <c r="N129" s="120">
        <f t="shared" si="168"/>
        <v>1.0284777708412396</v>
      </c>
      <c r="O129" s="113">
        <f t="shared" si="170"/>
        <v>1.0369692500000001</v>
      </c>
      <c r="P129" s="113">
        <f t="shared" si="146"/>
        <v>1019.62118142</v>
      </c>
      <c r="Q129" s="11">
        <f t="shared" si="163"/>
        <v>0</v>
      </c>
      <c r="R129" s="30">
        <f t="shared" si="156"/>
        <v>0</v>
      </c>
      <c r="S129" s="8">
        <f t="shared" si="147"/>
        <v>0</v>
      </c>
      <c r="T129" s="122">
        <f t="shared" si="157"/>
        <v>9.5000000000000001E-2</v>
      </c>
      <c r="U129" s="121">
        <f t="shared" si="169"/>
        <v>20</v>
      </c>
      <c r="V129" s="121">
        <v>252</v>
      </c>
      <c r="W129" s="120">
        <f t="shared" si="148"/>
        <v>1.0072287289999999</v>
      </c>
      <c r="X129" s="113">
        <f t="shared" si="149"/>
        <v>7.3705651999999997</v>
      </c>
      <c r="Y129" s="113">
        <f t="shared" si="150"/>
        <v>0</v>
      </c>
      <c r="Z129" s="125" t="str">
        <f t="shared" si="164"/>
        <v>A+J=</v>
      </c>
      <c r="AA129" s="118">
        <f t="shared" si="165"/>
        <v>44581</v>
      </c>
      <c r="AB129" s="4"/>
      <c r="AC129" s="129">
        <f t="shared" si="166"/>
        <v>118</v>
      </c>
      <c r="AD129" s="135">
        <f t="shared" si="136"/>
        <v>48050</v>
      </c>
      <c r="AE129" s="131">
        <f t="shared" si="137"/>
        <v>123.52879818000017</v>
      </c>
      <c r="AF129" s="133">
        <f t="shared" si="138"/>
        <v>21</v>
      </c>
      <c r="AG129" s="142">
        <f t="shared" si="139"/>
        <v>1.00671384</v>
      </c>
      <c r="AH129" s="141">
        <f t="shared" si="140"/>
        <v>9.0812700799999995</v>
      </c>
      <c r="AI129" s="137">
        <v>6.8481E-2</v>
      </c>
      <c r="AJ129" s="131">
        <f t="shared" si="141"/>
        <v>10.087983919999999</v>
      </c>
      <c r="AK129" s="129">
        <f t="shared" si="167"/>
        <v>118</v>
      </c>
      <c r="AL129" s="138" t="s">
        <v>79</v>
      </c>
      <c r="AM129" s="135">
        <f t="shared" si="142"/>
        <v>48080</v>
      </c>
      <c r="AN129" s="7"/>
      <c r="AO129" s="135">
        <f t="shared" si="175"/>
        <v>48080</v>
      </c>
      <c r="AP129" s="161">
        <f>VLOOKUP($AO129,[1]Plan1!$EW$172:$EZ$293,2)</f>
        <v>7276.54</v>
      </c>
      <c r="AQ129" s="160">
        <f t="shared" si="158"/>
        <v>48019</v>
      </c>
      <c r="AR129" s="161">
        <f>VLOOKUP($AO129,[1]Plan1!$EW$172:$EZ$293,4)</f>
        <v>7276.54</v>
      </c>
      <c r="AS129" s="160">
        <f t="shared" si="159"/>
        <v>48049</v>
      </c>
      <c r="AT129" s="162">
        <f t="shared" si="160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52"/>
        <v>44579</v>
      </c>
      <c r="B130" s="113">
        <f t="shared" si="143"/>
        <v>1027.78413948</v>
      </c>
      <c r="C130" s="113">
        <f t="shared" si="161"/>
        <v>983.27041176</v>
      </c>
      <c r="D130" s="114">
        <f t="shared" si="153"/>
        <v>6018.51</v>
      </c>
      <c r="E130" s="115">
        <f t="shared" si="171"/>
        <v>6075.69</v>
      </c>
      <c r="F130" s="116">
        <f t="shared" si="172"/>
        <v>44520</v>
      </c>
      <c r="G130" s="117">
        <f t="shared" si="144"/>
        <v>9.5006903702077317E-3</v>
      </c>
      <c r="H130" s="118">
        <f t="shared" si="162"/>
        <v>44581</v>
      </c>
      <c r="I130" s="118">
        <f t="shared" si="145"/>
        <v>44581</v>
      </c>
      <c r="J130" s="119">
        <f t="shared" si="154"/>
        <v>23</v>
      </c>
      <c r="K130" s="119">
        <f t="shared" si="173"/>
        <v>21</v>
      </c>
      <c r="L130" s="8">
        <f t="shared" si="155"/>
        <v>1.0086709700000001</v>
      </c>
      <c r="M130" s="120">
        <f t="shared" si="174"/>
        <v>1.01249955</v>
      </c>
      <c r="N130" s="120">
        <f t="shared" si="168"/>
        <v>1.0284777708412396</v>
      </c>
      <c r="O130" s="113">
        <f t="shared" si="170"/>
        <v>1.03739567</v>
      </c>
      <c r="P130" s="113">
        <f t="shared" si="146"/>
        <v>1020.04046759</v>
      </c>
      <c r="Q130" s="11">
        <f t="shared" si="163"/>
        <v>0</v>
      </c>
      <c r="R130" s="30">
        <f t="shared" si="156"/>
        <v>0</v>
      </c>
      <c r="S130" s="8">
        <f t="shared" si="147"/>
        <v>0</v>
      </c>
      <c r="T130" s="122">
        <f t="shared" si="157"/>
        <v>9.5000000000000001E-2</v>
      </c>
      <c r="U130" s="121">
        <f t="shared" si="169"/>
        <v>21</v>
      </c>
      <c r="V130" s="121">
        <v>252</v>
      </c>
      <c r="W130" s="120">
        <f t="shared" si="148"/>
        <v>1.0075915339999999</v>
      </c>
      <c r="X130" s="113">
        <f t="shared" si="149"/>
        <v>7.7436718899999999</v>
      </c>
      <c r="Y130" s="113">
        <f t="shared" si="150"/>
        <v>0</v>
      </c>
      <c r="Z130" s="125" t="str">
        <f t="shared" si="164"/>
        <v>A+J=</v>
      </c>
      <c r="AA130" s="118">
        <f t="shared" si="165"/>
        <v>44581</v>
      </c>
      <c r="AB130" s="4"/>
      <c r="AC130" s="129">
        <f t="shared" si="166"/>
        <v>119</v>
      </c>
      <c r="AD130" s="135">
        <f t="shared" si="136"/>
        <v>48080</v>
      </c>
      <c r="AE130" s="131">
        <f t="shared" si="137"/>
        <v>114.66968337000017</v>
      </c>
      <c r="AF130" s="133">
        <f t="shared" si="138"/>
        <v>22</v>
      </c>
      <c r="AG130" s="142">
        <f t="shared" si="139"/>
        <v>0.98260610999999998</v>
      </c>
      <c r="AH130" s="141">
        <f t="shared" si="140"/>
        <v>8.8591148099999995</v>
      </c>
      <c r="AI130" s="137">
        <v>7.1717000000000003E-2</v>
      </c>
      <c r="AJ130" s="131">
        <f t="shared" si="141"/>
        <v>9.8417209200000002</v>
      </c>
      <c r="AK130" s="129">
        <f t="shared" si="167"/>
        <v>119</v>
      </c>
      <c r="AL130" s="138" t="s">
        <v>79</v>
      </c>
      <c r="AM130" s="135">
        <f t="shared" si="142"/>
        <v>48113</v>
      </c>
      <c r="AN130" s="7"/>
      <c r="AO130" s="135">
        <f t="shared" si="175"/>
        <v>48113</v>
      </c>
      <c r="AP130" s="161">
        <f>VLOOKUP($AO130,[1]Plan1!$EW$172:$EZ$293,2)</f>
        <v>7276.54</v>
      </c>
      <c r="AQ130" s="160">
        <f t="shared" si="158"/>
        <v>48051</v>
      </c>
      <c r="AR130" s="161">
        <f>VLOOKUP($AO130,[1]Plan1!$EW$172:$EZ$293,4)</f>
        <v>7276.54</v>
      </c>
      <c r="AS130" s="160">
        <f t="shared" si="159"/>
        <v>48082</v>
      </c>
      <c r="AT130" s="162">
        <f t="shared" si="160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52"/>
        <v>44580</v>
      </c>
      <c r="B131" s="113">
        <f t="shared" si="143"/>
        <v>1028.57712883</v>
      </c>
      <c r="C131" s="113">
        <f t="shared" si="161"/>
        <v>983.27041176</v>
      </c>
      <c r="D131" s="114">
        <f t="shared" si="153"/>
        <v>6018.51</v>
      </c>
      <c r="E131" s="115">
        <f t="shared" si="171"/>
        <v>6075.69</v>
      </c>
      <c r="F131" s="116">
        <f t="shared" si="172"/>
        <v>44520</v>
      </c>
      <c r="G131" s="117">
        <f t="shared" si="144"/>
        <v>9.5006903702077317E-3</v>
      </c>
      <c r="H131" s="118">
        <f t="shared" si="162"/>
        <v>44581</v>
      </c>
      <c r="I131" s="118">
        <f t="shared" si="145"/>
        <v>44581</v>
      </c>
      <c r="J131" s="119">
        <f t="shared" si="154"/>
        <v>23</v>
      </c>
      <c r="K131" s="119">
        <f t="shared" si="173"/>
        <v>22</v>
      </c>
      <c r="L131" s="8">
        <f t="shared" si="155"/>
        <v>1.00908574</v>
      </c>
      <c r="M131" s="120">
        <f t="shared" si="174"/>
        <v>1.01249955</v>
      </c>
      <c r="N131" s="120">
        <f t="shared" si="168"/>
        <v>1.0284777708412396</v>
      </c>
      <c r="O131" s="113">
        <f t="shared" si="170"/>
        <v>1.0378222500000001</v>
      </c>
      <c r="P131" s="113">
        <f t="shared" si="146"/>
        <v>1020.45991109</v>
      </c>
      <c r="Q131" s="11">
        <f t="shared" si="163"/>
        <v>0</v>
      </c>
      <c r="R131" s="30">
        <f t="shared" si="156"/>
        <v>0</v>
      </c>
      <c r="S131" s="8">
        <f t="shared" si="147"/>
        <v>0</v>
      </c>
      <c r="T131" s="122">
        <f t="shared" si="157"/>
        <v>9.5000000000000001E-2</v>
      </c>
      <c r="U131" s="121">
        <f t="shared" si="169"/>
        <v>22</v>
      </c>
      <c r="V131" s="121">
        <v>252</v>
      </c>
      <c r="W131" s="120">
        <f t="shared" si="148"/>
        <v>1.00795447</v>
      </c>
      <c r="X131" s="113">
        <f t="shared" si="149"/>
        <v>8.1172177399999992</v>
      </c>
      <c r="Y131" s="113">
        <f t="shared" si="150"/>
        <v>0</v>
      </c>
      <c r="Z131" s="125" t="str">
        <f t="shared" si="164"/>
        <v>A+J=</v>
      </c>
      <c r="AA131" s="118">
        <f t="shared" si="165"/>
        <v>44581</v>
      </c>
      <c r="AB131" s="4"/>
      <c r="AC131" s="129">
        <f t="shared" si="166"/>
        <v>120</v>
      </c>
      <c r="AD131" s="135">
        <f t="shared" si="136"/>
        <v>48113</v>
      </c>
      <c r="AE131" s="131">
        <f t="shared" si="137"/>
        <v>106.30865808000017</v>
      </c>
      <c r="AF131" s="133">
        <f t="shared" si="138"/>
        <v>23</v>
      </c>
      <c r="AG131" s="142">
        <f t="shared" si="139"/>
        <v>0.95376921000000003</v>
      </c>
      <c r="AH131" s="141">
        <f t="shared" si="140"/>
        <v>8.3610252900000006</v>
      </c>
      <c r="AI131" s="137">
        <v>7.2914000000000007E-2</v>
      </c>
      <c r="AJ131" s="131">
        <f t="shared" si="141"/>
        <v>9.3147945000000014</v>
      </c>
      <c r="AK131" s="129">
        <f t="shared" si="167"/>
        <v>120</v>
      </c>
      <c r="AL131" s="138" t="s">
        <v>79</v>
      </c>
      <c r="AM131" s="135">
        <f t="shared" si="142"/>
        <v>48141</v>
      </c>
      <c r="AN131" s="7"/>
      <c r="AO131" s="135">
        <f t="shared" si="175"/>
        <v>48141</v>
      </c>
      <c r="AP131" s="161">
        <f>VLOOKUP($AO131,[1]Plan1!$EW$172:$EZ$293,2)</f>
        <v>7276.54</v>
      </c>
      <c r="AQ131" s="160">
        <f t="shared" si="158"/>
        <v>48080</v>
      </c>
      <c r="AR131" s="161">
        <f>VLOOKUP($AO131,[1]Plan1!$EW$172:$EZ$293,4)</f>
        <v>7276.54</v>
      </c>
      <c r="AS131" s="160">
        <f t="shared" si="159"/>
        <v>48111</v>
      </c>
      <c r="AT131" s="162">
        <f t="shared" si="160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52"/>
        <v>44581</v>
      </c>
      <c r="B132" s="113">
        <f t="shared" si="143"/>
        <v>1029.3707338199999</v>
      </c>
      <c r="C132" s="113">
        <f t="shared" si="161"/>
        <v>983.27041176</v>
      </c>
      <c r="D132" s="114">
        <f t="shared" si="153"/>
        <v>6018.51</v>
      </c>
      <c r="E132" s="115">
        <f t="shared" si="171"/>
        <v>6075.69</v>
      </c>
      <c r="F132" s="116">
        <f t="shared" si="172"/>
        <v>44520</v>
      </c>
      <c r="G132" s="117">
        <f t="shared" si="144"/>
        <v>9.5006903702077317E-3</v>
      </c>
      <c r="H132" s="118">
        <f t="shared" si="162"/>
        <v>44613</v>
      </c>
      <c r="I132" s="118">
        <f t="shared" si="145"/>
        <v>44581</v>
      </c>
      <c r="J132" s="119">
        <f t="shared" si="154"/>
        <v>23</v>
      </c>
      <c r="K132" s="119">
        <f t="shared" si="173"/>
        <v>23</v>
      </c>
      <c r="L132" s="8">
        <f t="shared" si="155"/>
        <v>1.0095006900000001</v>
      </c>
      <c r="M132" s="120">
        <f t="shared" si="174"/>
        <v>1.01249955</v>
      </c>
      <c r="N132" s="120">
        <f t="shared" si="168"/>
        <v>1.0284777708412396</v>
      </c>
      <c r="O132" s="113">
        <f t="shared" si="170"/>
        <v>1.0382490099999999</v>
      </c>
      <c r="P132" s="113">
        <f t="shared" si="146"/>
        <v>1020.87953157</v>
      </c>
      <c r="Q132" s="11">
        <f t="shared" si="163"/>
        <v>4</v>
      </c>
      <c r="R132" s="30">
        <f t="shared" si="156"/>
        <v>6.7493700156799974E-3</v>
      </c>
      <c r="S132" s="8">
        <f t="shared" si="147"/>
        <v>6.8902937</v>
      </c>
      <c r="T132" s="122">
        <f t="shared" si="157"/>
        <v>9.5000000000000001E-2</v>
      </c>
      <c r="U132" s="121">
        <f t="shared" si="169"/>
        <v>23</v>
      </c>
      <c r="V132" s="121">
        <v>252</v>
      </c>
      <c r="W132" s="120">
        <f t="shared" si="148"/>
        <v>1.0083175360000001</v>
      </c>
      <c r="X132" s="113">
        <f t="shared" si="149"/>
        <v>8.4912022500000006</v>
      </c>
      <c r="Y132" s="113">
        <f t="shared" si="150"/>
        <v>15.381495950000001</v>
      </c>
      <c r="Z132" s="125" t="str">
        <f t="shared" si="164"/>
        <v>A+J=</v>
      </c>
      <c r="AA132" s="118">
        <f t="shared" si="165"/>
        <v>44581</v>
      </c>
      <c r="AB132" s="4"/>
      <c r="AC132" s="129">
        <f t="shared" si="166"/>
        <v>121</v>
      </c>
      <c r="AD132" s="135">
        <f t="shared" si="136"/>
        <v>48141</v>
      </c>
      <c r="AE132" s="131">
        <f t="shared" si="137"/>
        <v>97.950139840000176</v>
      </c>
      <c r="AF132" s="133">
        <f t="shared" si="138"/>
        <v>20</v>
      </c>
      <c r="AG132" s="142">
        <f t="shared" si="139"/>
        <v>0.76847646999999997</v>
      </c>
      <c r="AH132" s="141">
        <f t="shared" si="140"/>
        <v>8.3585182400000004</v>
      </c>
      <c r="AI132" s="137">
        <v>7.8625E-2</v>
      </c>
      <c r="AJ132" s="131">
        <f t="shared" si="141"/>
        <v>9.12699471</v>
      </c>
      <c r="AK132" s="129">
        <f t="shared" si="167"/>
        <v>121</v>
      </c>
      <c r="AL132" s="138" t="s">
        <v>79</v>
      </c>
      <c r="AM132" s="135">
        <f t="shared" si="142"/>
        <v>48173</v>
      </c>
      <c r="AN132" s="7"/>
      <c r="AO132" s="135">
        <f t="shared" ref="AO132:AO154" si="176">AJ298</f>
        <v>48173</v>
      </c>
      <c r="AP132" s="161">
        <f>VLOOKUP($AO132,[1]Plan1!$EW$172:$EZ$293,2)</f>
        <v>7276.54</v>
      </c>
      <c r="AQ132" s="160">
        <f t="shared" si="158"/>
        <v>48112</v>
      </c>
      <c r="AR132" s="161">
        <f>VLOOKUP($AO132,[1]Plan1!$EW$172:$EZ$293,4)</f>
        <v>7276.54</v>
      </c>
      <c r="AS132" s="160">
        <f t="shared" si="159"/>
        <v>48142</v>
      </c>
      <c r="AT132" s="162">
        <f t="shared" ref="AT132:AT154" si="177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52"/>
        <v>44582</v>
      </c>
      <c r="B133" s="113">
        <f t="shared" si="143"/>
        <v>1014.68986724</v>
      </c>
      <c r="C133" s="113">
        <f t="shared" si="161"/>
        <v>976.63395592999996</v>
      </c>
      <c r="D133" s="114">
        <f t="shared" si="153"/>
        <v>6075.69</v>
      </c>
      <c r="E133" s="115">
        <f t="shared" si="171"/>
        <v>6120.04</v>
      </c>
      <c r="F133" s="116">
        <f t="shared" si="172"/>
        <v>44550</v>
      </c>
      <c r="G133" s="117">
        <f t="shared" si="144"/>
        <v>7.2995824342585447E-3</v>
      </c>
      <c r="H133" s="118">
        <f t="shared" si="162"/>
        <v>44613</v>
      </c>
      <c r="I133" s="118">
        <f t="shared" si="145"/>
        <v>44613</v>
      </c>
      <c r="J133" s="119">
        <f t="shared" si="154"/>
        <v>22</v>
      </c>
      <c r="K133" s="119">
        <f t="shared" si="173"/>
        <v>1</v>
      </c>
      <c r="L133" s="8">
        <f t="shared" si="155"/>
        <v>1.00033064</v>
      </c>
      <c r="M133" s="120">
        <f t="shared" si="174"/>
        <v>1.0095006900000001</v>
      </c>
      <c r="N133" s="120">
        <f t="shared" si="168"/>
        <v>1.0382490193138934</v>
      </c>
      <c r="O133" s="113">
        <f t="shared" si="170"/>
        <v>1.0385922999999999</v>
      </c>
      <c r="P133" s="113">
        <f t="shared" si="146"/>
        <v>1014.32450654</v>
      </c>
      <c r="Q133" s="11">
        <f t="shared" si="163"/>
        <v>0</v>
      </c>
      <c r="R133" s="30">
        <f t="shared" si="156"/>
        <v>0</v>
      </c>
      <c r="S133" s="8">
        <f t="shared" si="147"/>
        <v>0</v>
      </c>
      <c r="T133" s="122">
        <f t="shared" si="157"/>
        <v>9.5000000000000001E-2</v>
      </c>
      <c r="U133" s="121">
        <f t="shared" si="169"/>
        <v>1</v>
      </c>
      <c r="V133" s="121">
        <v>252</v>
      </c>
      <c r="W133" s="120">
        <f t="shared" si="148"/>
        <v>1.0003602009999999</v>
      </c>
      <c r="X133" s="113">
        <f t="shared" si="149"/>
        <v>0.36536069999999998</v>
      </c>
      <c r="Y133" s="113">
        <f t="shared" si="150"/>
        <v>0</v>
      </c>
      <c r="Z133" s="125" t="str">
        <f t="shared" si="164"/>
        <v>A+J=</v>
      </c>
      <c r="AA133" s="118">
        <f t="shared" si="165"/>
        <v>44613</v>
      </c>
      <c r="AB133" s="4"/>
      <c r="AC133" s="129">
        <f t="shared" si="166"/>
        <v>122</v>
      </c>
      <c r="AD133" s="135">
        <f t="shared" si="136"/>
        <v>48173</v>
      </c>
      <c r="AE133" s="131">
        <f t="shared" si="137"/>
        <v>89.739763220000171</v>
      </c>
      <c r="AF133" s="133">
        <f t="shared" si="138"/>
        <v>23</v>
      </c>
      <c r="AG133" s="142">
        <f t="shared" si="139"/>
        <v>0.81470381000000003</v>
      </c>
      <c r="AH133" s="141">
        <f t="shared" si="140"/>
        <v>8.2103766199999999</v>
      </c>
      <c r="AI133" s="137">
        <v>8.3821999999999994E-2</v>
      </c>
      <c r="AJ133" s="131">
        <f t="shared" si="141"/>
        <v>9.0250804299999992</v>
      </c>
      <c r="AK133" s="129">
        <f t="shared" si="167"/>
        <v>122</v>
      </c>
      <c r="AL133" s="138" t="s">
        <v>79</v>
      </c>
      <c r="AM133" s="135">
        <f t="shared" si="142"/>
        <v>48204</v>
      </c>
      <c r="AO133" s="135">
        <f t="shared" si="176"/>
        <v>48204</v>
      </c>
      <c r="AP133" s="161">
        <f>VLOOKUP($AO133,[1]Plan1!$EW$172:$EZ$293,2)</f>
        <v>7276.54</v>
      </c>
      <c r="AQ133" s="160">
        <f t="shared" si="158"/>
        <v>48143</v>
      </c>
      <c r="AR133" s="161">
        <f>VLOOKUP($AO133,[1]Plan1!$EW$172:$EZ$293,4)</f>
        <v>7276.54</v>
      </c>
      <c r="AS133" s="160">
        <f t="shared" si="159"/>
        <v>48174</v>
      </c>
      <c r="AT133" s="162">
        <f t="shared" si="177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52"/>
        <v>44583</v>
      </c>
      <c r="B134" s="113">
        <f t="shared" si="143"/>
        <v>1015.39098733</v>
      </c>
      <c r="C134" s="113">
        <f t="shared" si="161"/>
        <v>976.63395592999996</v>
      </c>
      <c r="D134" s="114">
        <f t="shared" si="153"/>
        <v>6075.69</v>
      </c>
      <c r="E134" s="115">
        <f t="shared" si="171"/>
        <v>6120.04</v>
      </c>
      <c r="F134" s="116">
        <f t="shared" si="172"/>
        <v>44550</v>
      </c>
      <c r="G134" s="117">
        <f t="shared" si="144"/>
        <v>7.2995824342585447E-3</v>
      </c>
      <c r="H134" s="118">
        <f t="shared" si="162"/>
        <v>44613</v>
      </c>
      <c r="I134" s="118">
        <f t="shared" si="145"/>
        <v>44613</v>
      </c>
      <c r="J134" s="119">
        <f t="shared" si="154"/>
        <v>22</v>
      </c>
      <c r="K134" s="119">
        <f t="shared" si="173"/>
        <v>2</v>
      </c>
      <c r="L134" s="8">
        <f t="shared" si="155"/>
        <v>1.0006614</v>
      </c>
      <c r="M134" s="120">
        <f t="shared" si="174"/>
        <v>1.0095006900000001</v>
      </c>
      <c r="N134" s="120">
        <f t="shared" si="168"/>
        <v>1.0382490193138934</v>
      </c>
      <c r="O134" s="113">
        <f t="shared" si="170"/>
        <v>1.0389357100000001</v>
      </c>
      <c r="P134" s="113">
        <f t="shared" si="146"/>
        <v>1014.65989241</v>
      </c>
      <c r="Q134" s="11">
        <f t="shared" si="163"/>
        <v>0</v>
      </c>
      <c r="R134" s="30">
        <f t="shared" si="156"/>
        <v>0</v>
      </c>
      <c r="S134" s="8">
        <f t="shared" si="147"/>
        <v>0</v>
      </c>
      <c r="T134" s="122">
        <f t="shared" si="157"/>
        <v>9.5000000000000001E-2</v>
      </c>
      <c r="U134" s="121">
        <f t="shared" si="169"/>
        <v>2</v>
      </c>
      <c r="V134" s="121">
        <v>252</v>
      </c>
      <c r="W134" s="120">
        <f t="shared" si="148"/>
        <v>1.0007205320000001</v>
      </c>
      <c r="X134" s="113">
        <f t="shared" si="149"/>
        <v>0.73109491999999998</v>
      </c>
      <c r="Y134" s="113">
        <f t="shared" si="150"/>
        <v>0</v>
      </c>
      <c r="Z134" s="125" t="str">
        <f t="shared" si="164"/>
        <v>A+J=</v>
      </c>
      <c r="AA134" s="118">
        <f t="shared" si="165"/>
        <v>44613</v>
      </c>
      <c r="AB134" s="26"/>
      <c r="AC134" s="129">
        <f t="shared" si="166"/>
        <v>123</v>
      </c>
      <c r="AD134" s="135">
        <f t="shared" si="136"/>
        <v>48204</v>
      </c>
      <c r="AE134" s="131">
        <f t="shared" si="137"/>
        <v>81.619122310000165</v>
      </c>
      <c r="AF134" s="133">
        <f t="shared" si="138"/>
        <v>21</v>
      </c>
      <c r="AG134" s="142">
        <f t="shared" si="139"/>
        <v>0.68126246000000001</v>
      </c>
      <c r="AH134" s="141">
        <f t="shared" si="140"/>
        <v>8.1206409100000005</v>
      </c>
      <c r="AI134" s="137">
        <v>9.0491000000000002E-2</v>
      </c>
      <c r="AJ134" s="131">
        <f t="shared" si="141"/>
        <v>8.8019033699999998</v>
      </c>
      <c r="AK134" s="129">
        <f t="shared" si="167"/>
        <v>123</v>
      </c>
      <c r="AL134" s="138" t="s">
        <v>79</v>
      </c>
      <c r="AM134" s="135">
        <f t="shared" si="142"/>
        <v>48233</v>
      </c>
      <c r="AO134" s="135">
        <f t="shared" si="176"/>
        <v>48233</v>
      </c>
      <c r="AP134" s="161">
        <f>VLOOKUP($AO134,[1]Plan1!$EW$172:$EZ$293,2)</f>
        <v>7276.54</v>
      </c>
      <c r="AQ134" s="160">
        <f t="shared" si="158"/>
        <v>48172</v>
      </c>
      <c r="AR134" s="161">
        <f>VLOOKUP($AO134,[1]Plan1!$EW$172:$EZ$293,4)</f>
        <v>7276.54</v>
      </c>
      <c r="AS134" s="160">
        <f t="shared" si="159"/>
        <v>48202</v>
      </c>
      <c r="AT134" s="162">
        <f t="shared" si="177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52"/>
        <v>44584</v>
      </c>
      <c r="B135" s="113">
        <f t="shared" si="143"/>
        <v>1015.39098733</v>
      </c>
      <c r="C135" s="113">
        <f t="shared" si="161"/>
        <v>976.63395592999996</v>
      </c>
      <c r="D135" s="114">
        <f t="shared" si="153"/>
        <v>6075.69</v>
      </c>
      <c r="E135" s="115">
        <f t="shared" si="171"/>
        <v>6120.04</v>
      </c>
      <c r="F135" s="116">
        <f t="shared" si="172"/>
        <v>44550</v>
      </c>
      <c r="G135" s="117">
        <f t="shared" si="144"/>
        <v>7.2995824342585447E-3</v>
      </c>
      <c r="H135" s="118">
        <f t="shared" si="162"/>
        <v>44613</v>
      </c>
      <c r="I135" s="118">
        <f t="shared" si="145"/>
        <v>44613</v>
      </c>
      <c r="J135" s="119">
        <f t="shared" si="154"/>
        <v>22</v>
      </c>
      <c r="K135" s="119">
        <f t="shared" si="173"/>
        <v>2</v>
      </c>
      <c r="L135" s="8">
        <f t="shared" si="155"/>
        <v>1.0006614</v>
      </c>
      <c r="M135" s="120">
        <f t="shared" si="174"/>
        <v>1.0095006900000001</v>
      </c>
      <c r="N135" s="120">
        <f t="shared" si="168"/>
        <v>1.0382490193138934</v>
      </c>
      <c r="O135" s="113">
        <f t="shared" si="170"/>
        <v>1.0389357100000001</v>
      </c>
      <c r="P135" s="113">
        <f t="shared" si="146"/>
        <v>1014.65989241</v>
      </c>
      <c r="Q135" s="11">
        <f t="shared" si="163"/>
        <v>0</v>
      </c>
      <c r="R135" s="30">
        <f t="shared" si="156"/>
        <v>0</v>
      </c>
      <c r="S135" s="8">
        <f t="shared" si="147"/>
        <v>0</v>
      </c>
      <c r="T135" s="122">
        <f t="shared" si="157"/>
        <v>9.5000000000000001E-2</v>
      </c>
      <c r="U135" s="121">
        <f t="shared" si="169"/>
        <v>2</v>
      </c>
      <c r="V135" s="121">
        <v>252</v>
      </c>
      <c r="W135" s="120">
        <f t="shared" si="148"/>
        <v>1.0007205320000001</v>
      </c>
      <c r="X135" s="113">
        <f t="shared" si="149"/>
        <v>0.73109491999999998</v>
      </c>
      <c r="Y135" s="113">
        <f t="shared" si="150"/>
        <v>0</v>
      </c>
      <c r="Z135" s="125" t="str">
        <f t="shared" si="164"/>
        <v>A+J=</v>
      </c>
      <c r="AA135" s="118">
        <f t="shared" si="165"/>
        <v>44613</v>
      </c>
      <c r="AB135" s="4"/>
      <c r="AC135" s="129">
        <f t="shared" si="166"/>
        <v>124</v>
      </c>
      <c r="AD135" s="135">
        <f t="shared" si="136"/>
        <v>48233</v>
      </c>
      <c r="AE135" s="131">
        <f t="shared" si="137"/>
        <v>73.480063440000166</v>
      </c>
      <c r="AF135" s="133">
        <f t="shared" si="138"/>
        <v>19</v>
      </c>
      <c r="AG135" s="142">
        <f t="shared" si="139"/>
        <v>0.56040137999999995</v>
      </c>
      <c r="AH135" s="141">
        <f t="shared" si="140"/>
        <v>8.1390588699999995</v>
      </c>
      <c r="AI135" s="137">
        <v>9.9720000000000003E-2</v>
      </c>
      <c r="AJ135" s="131">
        <f t="shared" si="141"/>
        <v>8.6994602499999996</v>
      </c>
      <c r="AK135" s="129">
        <f t="shared" si="167"/>
        <v>124</v>
      </c>
      <c r="AL135" s="138" t="s">
        <v>79</v>
      </c>
      <c r="AM135" s="135">
        <f t="shared" si="142"/>
        <v>48264</v>
      </c>
      <c r="AO135" s="135">
        <f t="shared" si="176"/>
        <v>48264</v>
      </c>
      <c r="AP135" s="161">
        <f>VLOOKUP($AO135,[1]Plan1!$EW$172:$EZ$293,2)</f>
        <v>7276.54</v>
      </c>
      <c r="AQ135" s="160">
        <f t="shared" si="158"/>
        <v>48202</v>
      </c>
      <c r="AR135" s="161">
        <f>VLOOKUP($AO135,[1]Plan1!$EW$172:$EZ$293,4)</f>
        <v>7276.54</v>
      </c>
      <c r="AS135" s="160">
        <f t="shared" si="159"/>
        <v>48233</v>
      </c>
      <c r="AT135" s="162">
        <f t="shared" si="177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52"/>
        <v>44585</v>
      </c>
      <c r="B136" s="113">
        <f t="shared" si="143"/>
        <v>1015.39098733</v>
      </c>
      <c r="C136" s="113">
        <f t="shared" si="161"/>
        <v>976.63395592999996</v>
      </c>
      <c r="D136" s="114">
        <f t="shared" si="153"/>
        <v>6075.69</v>
      </c>
      <c r="E136" s="115">
        <f t="shared" si="171"/>
        <v>6120.04</v>
      </c>
      <c r="F136" s="116">
        <f t="shared" si="172"/>
        <v>44550</v>
      </c>
      <c r="G136" s="117">
        <f t="shared" si="144"/>
        <v>7.2995824342585447E-3</v>
      </c>
      <c r="H136" s="118">
        <f t="shared" si="162"/>
        <v>44613</v>
      </c>
      <c r="I136" s="118">
        <f t="shared" si="145"/>
        <v>44613</v>
      </c>
      <c r="J136" s="119">
        <f t="shared" si="154"/>
        <v>22</v>
      </c>
      <c r="K136" s="119">
        <f t="shared" si="173"/>
        <v>2</v>
      </c>
      <c r="L136" s="8">
        <f t="shared" si="155"/>
        <v>1.0006614</v>
      </c>
      <c r="M136" s="120">
        <f t="shared" si="174"/>
        <v>1.0095006900000001</v>
      </c>
      <c r="N136" s="120">
        <f t="shared" si="168"/>
        <v>1.0382490193138934</v>
      </c>
      <c r="O136" s="113">
        <f t="shared" si="170"/>
        <v>1.0389357100000001</v>
      </c>
      <c r="P136" s="113">
        <f t="shared" si="146"/>
        <v>1014.65989241</v>
      </c>
      <c r="Q136" s="11">
        <f t="shared" si="163"/>
        <v>0</v>
      </c>
      <c r="R136" s="30">
        <f t="shared" si="156"/>
        <v>0</v>
      </c>
      <c r="S136" s="8">
        <f t="shared" si="147"/>
        <v>0</v>
      </c>
      <c r="T136" s="122">
        <f t="shared" si="157"/>
        <v>9.5000000000000001E-2</v>
      </c>
      <c r="U136" s="121">
        <f t="shared" si="169"/>
        <v>2</v>
      </c>
      <c r="V136" s="121">
        <v>252</v>
      </c>
      <c r="W136" s="120">
        <f t="shared" si="148"/>
        <v>1.0007205320000001</v>
      </c>
      <c r="X136" s="113">
        <f t="shared" si="149"/>
        <v>0.73109491999999998</v>
      </c>
      <c r="Y136" s="113">
        <f t="shared" si="150"/>
        <v>0</v>
      </c>
      <c r="Z136" s="125" t="str">
        <f t="shared" si="164"/>
        <v>A+J=</v>
      </c>
      <c r="AA136" s="118">
        <f t="shared" si="165"/>
        <v>44613</v>
      </c>
      <c r="AB136" s="4"/>
      <c r="AC136" s="129">
        <f t="shared" si="166"/>
        <v>125</v>
      </c>
      <c r="AD136" s="135">
        <f t="shared" ref="AD136:AD145" si="178">VLOOKUP(AC136,$AG$176:$AK$358,4,FALSE)</f>
        <v>48264</v>
      </c>
      <c r="AE136" s="131">
        <f t="shared" ref="AE136:AE145" si="179">(AE135-AH136)</f>
        <v>65.574416900000159</v>
      </c>
      <c r="AF136" s="133">
        <f t="shared" ref="AF136:AF145" si="180">NETWORKDAYS(AD135,AD136,AD$176:AD$502)-1</f>
        <v>21</v>
      </c>
      <c r="AG136" s="142">
        <f t="shared" ref="AG136:AG145" si="181">TRUNC(AE135*(ROUND((1+T$10)^(AF136/252),9)-1),8)</f>
        <v>0.55782639000000001</v>
      </c>
      <c r="AH136" s="141">
        <f t="shared" ref="AH136:AH145" si="182">TRUNC((AE135*AI136),8)</f>
        <v>7.9056465400000002</v>
      </c>
      <c r="AI136" s="137">
        <v>0.107589</v>
      </c>
      <c r="AJ136" s="131">
        <f t="shared" ref="AJ136:AJ145" si="183">(AG136+AH136)</f>
        <v>8.46347293</v>
      </c>
      <c r="AK136" s="129">
        <f t="shared" si="167"/>
        <v>125</v>
      </c>
      <c r="AL136" s="138" t="s">
        <v>79</v>
      </c>
      <c r="AM136" s="135">
        <f t="shared" ref="AM136:AM145" si="184">AD137</f>
        <v>48295</v>
      </c>
      <c r="AO136" s="135">
        <f t="shared" si="176"/>
        <v>48295</v>
      </c>
      <c r="AP136" s="161">
        <f>VLOOKUP($AO136,[1]Plan1!$EW$172:$EZ$293,2)</f>
        <v>7276.54</v>
      </c>
      <c r="AQ136" s="160">
        <f t="shared" si="158"/>
        <v>48235</v>
      </c>
      <c r="AR136" s="161">
        <f>VLOOKUP($AO136,[1]Plan1!$EW$172:$EZ$293,4)</f>
        <v>7276.54</v>
      </c>
      <c r="AS136" s="160">
        <f t="shared" si="159"/>
        <v>48266</v>
      </c>
      <c r="AT136" s="162">
        <f t="shared" si="177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52"/>
        <v>44586</v>
      </c>
      <c r="B137" s="113">
        <f t="shared" si="143"/>
        <v>1016.0925983799999</v>
      </c>
      <c r="C137" s="113">
        <f t="shared" si="161"/>
        <v>976.63395592999996</v>
      </c>
      <c r="D137" s="114">
        <f t="shared" si="153"/>
        <v>6075.69</v>
      </c>
      <c r="E137" s="115">
        <f t="shared" si="171"/>
        <v>6120.04</v>
      </c>
      <c r="F137" s="116">
        <f t="shared" si="172"/>
        <v>44550</v>
      </c>
      <c r="G137" s="117">
        <f t="shared" si="144"/>
        <v>7.2995824342585447E-3</v>
      </c>
      <c r="H137" s="118">
        <f t="shared" si="162"/>
        <v>44613</v>
      </c>
      <c r="I137" s="118">
        <f t="shared" si="145"/>
        <v>44613</v>
      </c>
      <c r="J137" s="119">
        <f t="shared" si="154"/>
        <v>22</v>
      </c>
      <c r="K137" s="119">
        <f t="shared" si="173"/>
        <v>3</v>
      </c>
      <c r="L137" s="8">
        <f t="shared" si="155"/>
        <v>1.00099227</v>
      </c>
      <c r="M137" s="120">
        <f t="shared" si="174"/>
        <v>1.0095006900000001</v>
      </c>
      <c r="N137" s="120">
        <f t="shared" si="168"/>
        <v>1.0382490193138934</v>
      </c>
      <c r="O137" s="113">
        <f t="shared" si="170"/>
        <v>1.0392792399999999</v>
      </c>
      <c r="P137" s="113">
        <f t="shared" si="146"/>
        <v>1014.9953954699999</v>
      </c>
      <c r="Q137" s="11">
        <f t="shared" si="163"/>
        <v>0</v>
      </c>
      <c r="R137" s="30">
        <f t="shared" si="156"/>
        <v>0</v>
      </c>
      <c r="S137" s="8">
        <f t="shared" si="147"/>
        <v>0</v>
      </c>
      <c r="T137" s="122">
        <f t="shared" si="157"/>
        <v>9.5000000000000001E-2</v>
      </c>
      <c r="U137" s="121">
        <f t="shared" si="169"/>
        <v>3</v>
      </c>
      <c r="V137" s="121">
        <v>252</v>
      </c>
      <c r="W137" s="120">
        <f t="shared" si="148"/>
        <v>1.001080993</v>
      </c>
      <c r="X137" s="113">
        <f t="shared" si="149"/>
        <v>1.09720291</v>
      </c>
      <c r="Y137" s="113">
        <f t="shared" si="150"/>
        <v>0</v>
      </c>
      <c r="Z137" s="125" t="str">
        <f t="shared" si="164"/>
        <v>A+J=</v>
      </c>
      <c r="AA137" s="118">
        <f t="shared" si="165"/>
        <v>44613</v>
      </c>
      <c r="AB137" s="4"/>
      <c r="AC137" s="129">
        <f t="shared" si="166"/>
        <v>126</v>
      </c>
      <c r="AD137" s="135">
        <f t="shared" si="178"/>
        <v>48295</v>
      </c>
      <c r="AE137" s="131">
        <f t="shared" si="179"/>
        <v>57.824832320000162</v>
      </c>
      <c r="AF137" s="133">
        <f t="shared" si="180"/>
        <v>21</v>
      </c>
      <c r="AG137" s="142">
        <f t="shared" si="181"/>
        <v>0.49781040999999998</v>
      </c>
      <c r="AH137" s="141">
        <f t="shared" si="182"/>
        <v>7.7495845799999996</v>
      </c>
      <c r="AI137" s="137">
        <v>0.11817999999999999</v>
      </c>
      <c r="AJ137" s="131">
        <f t="shared" si="183"/>
        <v>8.2473949900000001</v>
      </c>
      <c r="AK137" s="129">
        <f t="shared" si="167"/>
        <v>126</v>
      </c>
      <c r="AL137" s="138" t="s">
        <v>79</v>
      </c>
      <c r="AM137" s="135">
        <f t="shared" si="184"/>
        <v>48324</v>
      </c>
      <c r="AO137" s="135">
        <f t="shared" si="176"/>
        <v>48324</v>
      </c>
      <c r="AP137" s="161">
        <f>VLOOKUP($AO137,[1]Plan1!$EW$172:$EZ$293,2)</f>
        <v>7276.54</v>
      </c>
      <c r="AQ137" s="160">
        <f t="shared" si="158"/>
        <v>48264</v>
      </c>
      <c r="AR137" s="161">
        <f>VLOOKUP($AO137,[1]Plan1!$EW$172:$EZ$293,4)</f>
        <v>7276.54</v>
      </c>
      <c r="AS137" s="160">
        <f t="shared" si="159"/>
        <v>48293</v>
      </c>
      <c r="AT137" s="162">
        <f t="shared" si="177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52"/>
        <v>44587</v>
      </c>
      <c r="B138" s="113">
        <f t="shared" ref="B138:B201" si="185">(P138+X138)</f>
        <v>1016.79468987</v>
      </c>
      <c r="C138" s="113">
        <f t="shared" si="161"/>
        <v>976.63395592999996</v>
      </c>
      <c r="D138" s="114">
        <f t="shared" si="153"/>
        <v>6075.69</v>
      </c>
      <c r="E138" s="115">
        <f t="shared" si="171"/>
        <v>6120.04</v>
      </c>
      <c r="F138" s="116">
        <f t="shared" si="172"/>
        <v>44550</v>
      </c>
      <c r="G138" s="117">
        <f t="shared" ref="G138:G201" si="186">(E138/D138)-1</f>
        <v>7.2995824342585447E-3</v>
      </c>
      <c r="H138" s="118">
        <f t="shared" si="162"/>
        <v>44613</v>
      </c>
      <c r="I138" s="118">
        <f t="shared" ref="I138:I201" si="187">IF(A138&gt;I137,H138,I137)</f>
        <v>44613</v>
      </c>
      <c r="J138" s="119">
        <f t="shared" si="154"/>
        <v>22</v>
      </c>
      <c r="K138" s="119">
        <f t="shared" si="173"/>
        <v>4</v>
      </c>
      <c r="L138" s="8">
        <f t="shared" si="155"/>
        <v>1.00132325</v>
      </c>
      <c r="M138" s="120">
        <f t="shared" si="174"/>
        <v>1.0095006900000001</v>
      </c>
      <c r="N138" s="120">
        <f t="shared" si="168"/>
        <v>1.0382490193138934</v>
      </c>
      <c r="O138" s="113">
        <f t="shared" si="170"/>
        <v>1.03962288</v>
      </c>
      <c r="P138" s="113">
        <f t="shared" ref="P138:P201" si="188">TRUNC(C138*O138,8)</f>
        <v>1015.33100596</v>
      </c>
      <c r="Q138" s="11">
        <f t="shared" si="163"/>
        <v>0</v>
      </c>
      <c r="R138" s="30">
        <f t="shared" si="156"/>
        <v>0</v>
      </c>
      <c r="S138" s="8">
        <f t="shared" ref="S138:S201" si="189">IF(R138&gt;0,TRUNC(R138*P138,8),0)</f>
        <v>0</v>
      </c>
      <c r="T138" s="122">
        <f t="shared" si="157"/>
        <v>9.5000000000000001E-2</v>
      </c>
      <c r="U138" s="121">
        <f t="shared" si="169"/>
        <v>4</v>
      </c>
      <c r="V138" s="121">
        <v>252</v>
      </c>
      <c r="W138" s="120">
        <f t="shared" ref="W138:W201" si="190">ROUND((1+T138)^TRUNC((U138/V138),9),9)</f>
        <v>1.0014415830000001</v>
      </c>
      <c r="X138" s="113">
        <f t="shared" ref="X138:X201" si="191">TRUNC((P138*(W138-1)),8)</f>
        <v>1.4636839100000001</v>
      </c>
      <c r="Y138" s="113">
        <f t="shared" ref="Y138:Y201" si="192">IF(Q138&gt;0,S138+X138,0)</f>
        <v>0</v>
      </c>
      <c r="Z138" s="125" t="str">
        <f t="shared" si="164"/>
        <v>A+J=</v>
      </c>
      <c r="AA138" s="118">
        <f t="shared" si="165"/>
        <v>44613</v>
      </c>
      <c r="AB138" s="4"/>
      <c r="AC138" s="129">
        <f t="shared" si="166"/>
        <v>127</v>
      </c>
      <c r="AD138" s="135">
        <f t="shared" si="178"/>
        <v>48324</v>
      </c>
      <c r="AE138" s="131">
        <f t="shared" si="179"/>
        <v>50.115972630000165</v>
      </c>
      <c r="AF138" s="133">
        <f t="shared" si="180"/>
        <v>20</v>
      </c>
      <c r="AG138" s="142">
        <f t="shared" si="181"/>
        <v>0.41800004000000002</v>
      </c>
      <c r="AH138" s="141">
        <f t="shared" si="182"/>
        <v>7.7088596899999997</v>
      </c>
      <c r="AI138" s="137">
        <v>0.13331399999999999</v>
      </c>
      <c r="AJ138" s="131">
        <f t="shared" si="183"/>
        <v>8.1268597299999996</v>
      </c>
      <c r="AK138" s="129">
        <f t="shared" si="167"/>
        <v>127</v>
      </c>
      <c r="AL138" s="138" t="s">
        <v>79</v>
      </c>
      <c r="AM138" s="135">
        <f t="shared" si="184"/>
        <v>48354</v>
      </c>
      <c r="AO138" s="135">
        <f t="shared" si="176"/>
        <v>48354</v>
      </c>
      <c r="AP138" s="161">
        <f>VLOOKUP($AO138,[1]Plan1!$EW$172:$EZ$293,2)</f>
        <v>7276.54</v>
      </c>
      <c r="AQ138" s="160">
        <f t="shared" si="158"/>
        <v>48293</v>
      </c>
      <c r="AR138" s="161">
        <f>VLOOKUP($AO138,[1]Plan1!$EW$172:$EZ$293,4)</f>
        <v>7276.54</v>
      </c>
      <c r="AS138" s="160">
        <f t="shared" si="159"/>
        <v>48324</v>
      </c>
      <c r="AT138" s="162">
        <f t="shared" si="177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93">(A138+1)</f>
        <v>44588</v>
      </c>
      <c r="B139" s="113">
        <f t="shared" si="185"/>
        <v>1017.4972543</v>
      </c>
      <c r="C139" s="113">
        <f t="shared" si="161"/>
        <v>976.63395592999996</v>
      </c>
      <c r="D139" s="114">
        <f t="shared" ref="D139:D202" si="194">IF(E139=E138,D138,E138)</f>
        <v>6075.69</v>
      </c>
      <c r="E139" s="115">
        <f t="shared" si="171"/>
        <v>6120.04</v>
      </c>
      <c r="F139" s="116">
        <f t="shared" si="172"/>
        <v>44550</v>
      </c>
      <c r="G139" s="117">
        <f t="shared" si="186"/>
        <v>7.2995824342585447E-3</v>
      </c>
      <c r="H139" s="118">
        <f t="shared" si="162"/>
        <v>44613</v>
      </c>
      <c r="I139" s="118">
        <f t="shared" si="187"/>
        <v>44613</v>
      </c>
      <c r="J139" s="119">
        <f t="shared" ref="J139:J202" si="195">IF(I139=I138,J138,NETWORKDAYS(I138,I139,$AD$176:$AD$502)-1)</f>
        <v>22</v>
      </c>
      <c r="K139" s="119">
        <f t="shared" si="173"/>
        <v>5</v>
      </c>
      <c r="L139" s="8">
        <f t="shared" ref="L139:L202" si="196">IF(E139&lt;D139,1,TRUNC((E139/D139)^TRUNC((K139/J139),9),8))</f>
        <v>1.00165433</v>
      </c>
      <c r="M139" s="120">
        <f t="shared" si="174"/>
        <v>1.0095006900000001</v>
      </c>
      <c r="N139" s="120">
        <f t="shared" si="168"/>
        <v>1.0382490193138934</v>
      </c>
      <c r="O139" s="113">
        <f t="shared" si="170"/>
        <v>1.03996662</v>
      </c>
      <c r="P139" s="113">
        <f t="shared" si="188"/>
        <v>1015.6667141200001</v>
      </c>
      <c r="Q139" s="11">
        <f t="shared" si="163"/>
        <v>0</v>
      </c>
      <c r="R139" s="30">
        <f t="shared" ref="R139:R202" si="197">IF(Q139&gt;0,VLOOKUP($A139,$AD$10:$AI$170,6),0)</f>
        <v>0</v>
      </c>
      <c r="S139" s="8">
        <f t="shared" si="189"/>
        <v>0</v>
      </c>
      <c r="T139" s="122">
        <f t="shared" ref="T139:T202" si="198">(T138)</f>
        <v>9.5000000000000001E-2</v>
      </c>
      <c r="U139" s="121">
        <f t="shared" si="169"/>
        <v>5</v>
      </c>
      <c r="V139" s="121">
        <v>252</v>
      </c>
      <c r="W139" s="120">
        <f t="shared" si="190"/>
        <v>1.0018023039999999</v>
      </c>
      <c r="X139" s="113">
        <f t="shared" si="191"/>
        <v>1.8305401800000001</v>
      </c>
      <c r="Y139" s="113">
        <f t="shared" si="192"/>
        <v>0</v>
      </c>
      <c r="Z139" s="125" t="str">
        <f t="shared" si="164"/>
        <v>A+J=</v>
      </c>
      <c r="AA139" s="118">
        <f t="shared" si="165"/>
        <v>44613</v>
      </c>
      <c r="AB139" s="4"/>
      <c r="AC139" s="129">
        <f t="shared" si="166"/>
        <v>128</v>
      </c>
      <c r="AD139" s="135">
        <f t="shared" si="178"/>
        <v>48354</v>
      </c>
      <c r="AE139" s="131">
        <f t="shared" si="179"/>
        <v>42.625589250000168</v>
      </c>
      <c r="AF139" s="133">
        <f t="shared" si="180"/>
        <v>21</v>
      </c>
      <c r="AG139" s="142">
        <f t="shared" si="181"/>
        <v>0.38045710999999999</v>
      </c>
      <c r="AH139" s="141">
        <f t="shared" si="182"/>
        <v>7.4903833799999999</v>
      </c>
      <c r="AI139" s="137">
        <v>0.14946100000000001</v>
      </c>
      <c r="AJ139" s="131">
        <f t="shared" si="183"/>
        <v>7.87084049</v>
      </c>
      <c r="AK139" s="129">
        <f t="shared" si="167"/>
        <v>128</v>
      </c>
      <c r="AL139" s="138" t="s">
        <v>79</v>
      </c>
      <c r="AM139" s="135">
        <f t="shared" si="184"/>
        <v>48386</v>
      </c>
      <c r="AO139" s="135">
        <f t="shared" si="176"/>
        <v>48386</v>
      </c>
      <c r="AP139" s="161">
        <f>VLOOKUP($AO139,[1]Plan1!$EW$172:$EZ$293,2)</f>
        <v>7276.54</v>
      </c>
      <c r="AQ139" s="160">
        <f t="shared" ref="AQ139:AQ154" si="199">EDATE($AO139,-2)</f>
        <v>48325</v>
      </c>
      <c r="AR139" s="161">
        <f>VLOOKUP($AO139,[1]Plan1!$EW$172:$EZ$293,4)</f>
        <v>7276.54</v>
      </c>
      <c r="AS139" s="160">
        <f t="shared" ref="AS139:AS154" si="200">EDATE($AO139,-1)</f>
        <v>48355</v>
      </c>
      <c r="AT139" s="162">
        <f t="shared" si="177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93"/>
        <v>44589</v>
      </c>
      <c r="B140" s="113">
        <f t="shared" si="185"/>
        <v>1018.20031921</v>
      </c>
      <c r="C140" s="113">
        <f t="shared" ref="C140:C203" si="201">TRUNC(IF(Q139&gt;0,VLOOKUP(A139,$AD$12:$AE$170,2),C139),8)</f>
        <v>976.63395592999996</v>
      </c>
      <c r="D140" s="114">
        <f t="shared" si="194"/>
        <v>6075.69</v>
      </c>
      <c r="E140" s="115">
        <f t="shared" si="171"/>
        <v>6120.04</v>
      </c>
      <c r="F140" s="116">
        <f t="shared" si="172"/>
        <v>44550</v>
      </c>
      <c r="G140" s="117">
        <f t="shared" si="186"/>
        <v>7.2995824342585447E-3</v>
      </c>
      <c r="H140" s="118">
        <f t="shared" ref="H140:H203" si="202">IF(DAY(A140)=H$9,VLOOKUP(A140,AH$118:AN$450,4),H139)</f>
        <v>44613</v>
      </c>
      <c r="I140" s="118">
        <f t="shared" si="187"/>
        <v>44613</v>
      </c>
      <c r="J140" s="119">
        <f t="shared" si="195"/>
        <v>22</v>
      </c>
      <c r="K140" s="119">
        <f t="shared" si="173"/>
        <v>6</v>
      </c>
      <c r="L140" s="8">
        <f t="shared" si="196"/>
        <v>1.00198553</v>
      </c>
      <c r="M140" s="120">
        <f t="shared" si="174"/>
        <v>1.0095006900000001</v>
      </c>
      <c r="N140" s="120">
        <f t="shared" si="168"/>
        <v>1.0382490193138934</v>
      </c>
      <c r="O140" s="113">
        <f t="shared" si="170"/>
        <v>1.04031049</v>
      </c>
      <c r="P140" s="113">
        <f t="shared" si="188"/>
        <v>1016.00254924</v>
      </c>
      <c r="Q140" s="11">
        <f t="shared" ref="Q140:Q203" si="203">IF(VLOOKUP(A140,AD$10:AK$170,8)=VLOOKUP(A139,AD$10:AK$170,8),0,VLOOKUP(A140,AD$10:AK$170,8))</f>
        <v>0</v>
      </c>
      <c r="R140" s="30">
        <f t="shared" si="197"/>
        <v>0</v>
      </c>
      <c r="S140" s="8">
        <f t="shared" si="189"/>
        <v>0</v>
      </c>
      <c r="T140" s="122">
        <f t="shared" si="198"/>
        <v>9.5000000000000001E-2</v>
      </c>
      <c r="U140" s="121">
        <f t="shared" si="169"/>
        <v>6</v>
      </c>
      <c r="V140" s="121">
        <v>252</v>
      </c>
      <c r="W140" s="120">
        <f t="shared" si="190"/>
        <v>1.002163154</v>
      </c>
      <c r="X140" s="113">
        <f t="shared" si="191"/>
        <v>2.19776997</v>
      </c>
      <c r="Y140" s="113">
        <f t="shared" si="192"/>
        <v>0</v>
      </c>
      <c r="Z140" s="125" t="str">
        <f t="shared" ref="Z140:Z203" si="204">IF($Q139&gt;0,VLOOKUP($A139,$AD$10:$AM$170,9),Z139)</f>
        <v>A+J=</v>
      </c>
      <c r="AA140" s="118">
        <f t="shared" ref="AA140:AA203" si="205">IF($Q139&gt;0,VLOOKUP($A139,$AD$10:$AM$170,10),AA139)</f>
        <v>44613</v>
      </c>
      <c r="AB140" s="4"/>
      <c r="AC140" s="129">
        <f t="shared" ref="AC140:AC145" si="206">AC139+1</f>
        <v>129</v>
      </c>
      <c r="AD140" s="135">
        <f t="shared" si="178"/>
        <v>48386</v>
      </c>
      <c r="AE140" s="131">
        <f t="shared" si="179"/>
        <v>35.291856620000168</v>
      </c>
      <c r="AF140" s="133">
        <f t="shared" si="180"/>
        <v>21</v>
      </c>
      <c r="AG140" s="142">
        <f t="shared" si="181"/>
        <v>0.32359360999999998</v>
      </c>
      <c r="AH140" s="141">
        <f t="shared" si="182"/>
        <v>7.3337326300000001</v>
      </c>
      <c r="AI140" s="137">
        <v>0.17205000000000001</v>
      </c>
      <c r="AJ140" s="131">
        <f t="shared" si="183"/>
        <v>7.6573262399999997</v>
      </c>
      <c r="AK140" s="129">
        <f t="shared" ref="AK140:AK145" si="207">AK139+1</f>
        <v>129</v>
      </c>
      <c r="AL140" s="138" t="s">
        <v>79</v>
      </c>
      <c r="AM140" s="135">
        <f t="shared" si="184"/>
        <v>48415</v>
      </c>
      <c r="AO140" s="135">
        <f t="shared" si="176"/>
        <v>48415</v>
      </c>
      <c r="AP140" s="161">
        <f>VLOOKUP($AO140,[1]Plan1!$EW$172:$EZ$293,2)</f>
        <v>7276.54</v>
      </c>
      <c r="AQ140" s="160">
        <f t="shared" si="199"/>
        <v>48354</v>
      </c>
      <c r="AR140" s="161">
        <f>VLOOKUP($AO140,[1]Plan1!$EW$172:$EZ$293,4)</f>
        <v>7276.54</v>
      </c>
      <c r="AS140" s="160">
        <f t="shared" si="200"/>
        <v>48385</v>
      </c>
      <c r="AT140" s="162">
        <f t="shared" si="177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93"/>
        <v>44590</v>
      </c>
      <c r="B141" s="113">
        <f t="shared" si="185"/>
        <v>1018.90385755</v>
      </c>
      <c r="C141" s="113">
        <f t="shared" si="201"/>
        <v>976.63395592999996</v>
      </c>
      <c r="D141" s="114">
        <f t="shared" si="194"/>
        <v>6075.69</v>
      </c>
      <c r="E141" s="115">
        <f t="shared" si="171"/>
        <v>6120.04</v>
      </c>
      <c r="F141" s="116">
        <f t="shared" si="172"/>
        <v>44550</v>
      </c>
      <c r="G141" s="117">
        <f t="shared" si="186"/>
        <v>7.2995824342585447E-3</v>
      </c>
      <c r="H141" s="118">
        <f t="shared" si="202"/>
        <v>44613</v>
      </c>
      <c r="I141" s="118">
        <f t="shared" si="187"/>
        <v>44613</v>
      </c>
      <c r="J141" s="119">
        <f t="shared" si="195"/>
        <v>22</v>
      </c>
      <c r="K141" s="119">
        <f t="shared" si="173"/>
        <v>7</v>
      </c>
      <c r="L141" s="8">
        <f t="shared" si="196"/>
        <v>1.00231683</v>
      </c>
      <c r="M141" s="120">
        <f t="shared" si="174"/>
        <v>1.0095006900000001</v>
      </c>
      <c r="N141" s="120">
        <f t="shared" si="168"/>
        <v>1.0382490193138934</v>
      </c>
      <c r="O141" s="113">
        <f t="shared" si="170"/>
        <v>1.0406544600000001</v>
      </c>
      <c r="P141" s="113">
        <f t="shared" si="188"/>
        <v>1016.33848202</v>
      </c>
      <c r="Q141" s="11">
        <f t="shared" si="203"/>
        <v>0</v>
      </c>
      <c r="R141" s="30">
        <f t="shared" si="197"/>
        <v>0</v>
      </c>
      <c r="S141" s="8">
        <f t="shared" si="189"/>
        <v>0</v>
      </c>
      <c r="T141" s="122">
        <f t="shared" si="198"/>
        <v>9.5000000000000001E-2</v>
      </c>
      <c r="U141" s="121">
        <f t="shared" si="169"/>
        <v>7</v>
      </c>
      <c r="V141" s="121">
        <v>252</v>
      </c>
      <c r="W141" s="120">
        <f t="shared" si="190"/>
        <v>1.002524135</v>
      </c>
      <c r="X141" s="113">
        <f t="shared" si="191"/>
        <v>2.5653755299999998</v>
      </c>
      <c r="Y141" s="113">
        <f t="shared" si="192"/>
        <v>0</v>
      </c>
      <c r="Z141" s="125" t="str">
        <f t="shared" si="204"/>
        <v>A+J=</v>
      </c>
      <c r="AA141" s="118">
        <f t="shared" si="205"/>
        <v>44613</v>
      </c>
      <c r="AB141" s="4"/>
      <c r="AC141" s="129">
        <f t="shared" si="206"/>
        <v>130</v>
      </c>
      <c r="AD141" s="135">
        <f t="shared" si="178"/>
        <v>48415</v>
      </c>
      <c r="AE141" s="131">
        <f t="shared" si="179"/>
        <v>28.108728590000169</v>
      </c>
      <c r="AF141" s="133">
        <f t="shared" si="180"/>
        <v>21</v>
      </c>
      <c r="AG141" s="142">
        <f t="shared" si="181"/>
        <v>0.26791932000000002</v>
      </c>
      <c r="AH141" s="141">
        <f t="shared" si="182"/>
        <v>7.1831280299999998</v>
      </c>
      <c r="AI141" s="137">
        <v>0.20353499999999999</v>
      </c>
      <c r="AJ141" s="131">
        <f t="shared" si="183"/>
        <v>7.4510473499999996</v>
      </c>
      <c r="AK141" s="129">
        <f t="shared" si="207"/>
        <v>130</v>
      </c>
      <c r="AL141" s="138" t="s">
        <v>79</v>
      </c>
      <c r="AM141" s="135">
        <f t="shared" si="184"/>
        <v>48446</v>
      </c>
      <c r="AO141" s="135">
        <f t="shared" si="176"/>
        <v>48446</v>
      </c>
      <c r="AP141" s="161">
        <f>VLOOKUP($AO141,[1]Plan1!$EW$172:$EZ$293,2)</f>
        <v>7276.54</v>
      </c>
      <c r="AQ141" s="160">
        <f t="shared" si="199"/>
        <v>48385</v>
      </c>
      <c r="AR141" s="161">
        <f>VLOOKUP($AO141,[1]Plan1!$EW$172:$EZ$293,4)</f>
        <v>7276.54</v>
      </c>
      <c r="AS141" s="160">
        <f t="shared" si="200"/>
        <v>48415</v>
      </c>
      <c r="AT141" s="162">
        <f t="shared" si="177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93"/>
        <v>44591</v>
      </c>
      <c r="B142" s="113">
        <f t="shared" si="185"/>
        <v>1018.90385755</v>
      </c>
      <c r="C142" s="113">
        <f t="shared" si="201"/>
        <v>976.63395592999996</v>
      </c>
      <c r="D142" s="114">
        <f t="shared" si="194"/>
        <v>6075.69</v>
      </c>
      <c r="E142" s="115">
        <f t="shared" si="171"/>
        <v>6120.04</v>
      </c>
      <c r="F142" s="116">
        <f t="shared" si="172"/>
        <v>44550</v>
      </c>
      <c r="G142" s="117">
        <f t="shared" si="186"/>
        <v>7.2995824342585447E-3</v>
      </c>
      <c r="H142" s="118">
        <f t="shared" si="202"/>
        <v>44613</v>
      </c>
      <c r="I142" s="118">
        <f t="shared" si="187"/>
        <v>44613</v>
      </c>
      <c r="J142" s="119">
        <f t="shared" si="195"/>
        <v>22</v>
      </c>
      <c r="K142" s="119">
        <f t="shared" si="173"/>
        <v>7</v>
      </c>
      <c r="L142" s="8">
        <f t="shared" si="196"/>
        <v>1.00231683</v>
      </c>
      <c r="M142" s="120">
        <f t="shared" si="174"/>
        <v>1.0095006900000001</v>
      </c>
      <c r="N142" s="120">
        <f t="shared" si="168"/>
        <v>1.0382490193138934</v>
      </c>
      <c r="O142" s="113">
        <f t="shared" si="170"/>
        <v>1.0406544600000001</v>
      </c>
      <c r="P142" s="113">
        <f t="shared" si="188"/>
        <v>1016.33848202</v>
      </c>
      <c r="Q142" s="11">
        <f t="shared" si="203"/>
        <v>0</v>
      </c>
      <c r="R142" s="30">
        <f t="shared" si="197"/>
        <v>0</v>
      </c>
      <c r="S142" s="8">
        <f t="shared" si="189"/>
        <v>0</v>
      </c>
      <c r="T142" s="122">
        <f t="shared" si="198"/>
        <v>9.5000000000000001E-2</v>
      </c>
      <c r="U142" s="121">
        <f t="shared" si="169"/>
        <v>7</v>
      </c>
      <c r="V142" s="121">
        <v>252</v>
      </c>
      <c r="W142" s="120">
        <f t="shared" si="190"/>
        <v>1.002524135</v>
      </c>
      <c r="X142" s="113">
        <f t="shared" si="191"/>
        <v>2.5653755299999998</v>
      </c>
      <c r="Y142" s="113">
        <f t="shared" si="192"/>
        <v>0</v>
      </c>
      <c r="Z142" s="125" t="str">
        <f t="shared" si="204"/>
        <v>A+J=</v>
      </c>
      <c r="AA142" s="118">
        <f t="shared" si="205"/>
        <v>44613</v>
      </c>
      <c r="AB142" s="4"/>
      <c r="AC142" s="129">
        <f t="shared" si="206"/>
        <v>131</v>
      </c>
      <c r="AD142" s="135">
        <f t="shared" si="178"/>
        <v>48446</v>
      </c>
      <c r="AE142" s="131">
        <f t="shared" si="179"/>
        <v>20.973974340000169</v>
      </c>
      <c r="AF142" s="133">
        <f t="shared" si="180"/>
        <v>23</v>
      </c>
      <c r="AG142" s="142">
        <f t="shared" si="181"/>
        <v>0.23379536000000001</v>
      </c>
      <c r="AH142" s="141">
        <f t="shared" si="182"/>
        <v>7.1347542500000003</v>
      </c>
      <c r="AI142" s="137">
        <v>0.25382700000000002</v>
      </c>
      <c r="AJ142" s="131">
        <f t="shared" si="183"/>
        <v>7.3685496100000005</v>
      </c>
      <c r="AK142" s="129">
        <f t="shared" si="207"/>
        <v>131</v>
      </c>
      <c r="AL142" s="138" t="s">
        <v>79</v>
      </c>
      <c r="AM142" s="135">
        <f t="shared" si="184"/>
        <v>48477</v>
      </c>
      <c r="AO142" s="135">
        <f t="shared" si="176"/>
        <v>48477</v>
      </c>
      <c r="AP142" s="161">
        <f>VLOOKUP($AO142,[1]Plan1!$EW$172:$EZ$293,2)</f>
        <v>7276.54</v>
      </c>
      <c r="AQ142" s="160">
        <f t="shared" si="199"/>
        <v>48415</v>
      </c>
      <c r="AR142" s="161">
        <f>VLOOKUP($AO142,[1]Plan1!$EW$172:$EZ$293,4)</f>
        <v>7276.54</v>
      </c>
      <c r="AS142" s="160">
        <f t="shared" si="200"/>
        <v>48446</v>
      </c>
      <c r="AT142" s="162">
        <f t="shared" si="177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93"/>
        <v>44592</v>
      </c>
      <c r="B143" s="113">
        <f t="shared" si="185"/>
        <v>1018.90385755</v>
      </c>
      <c r="C143" s="113">
        <f t="shared" si="201"/>
        <v>976.63395592999996</v>
      </c>
      <c r="D143" s="114">
        <f t="shared" si="194"/>
        <v>6075.69</v>
      </c>
      <c r="E143" s="115">
        <f t="shared" si="171"/>
        <v>6120.04</v>
      </c>
      <c r="F143" s="116">
        <f t="shared" si="172"/>
        <v>44550</v>
      </c>
      <c r="G143" s="117">
        <f t="shared" si="186"/>
        <v>7.2995824342585447E-3</v>
      </c>
      <c r="H143" s="118">
        <f t="shared" si="202"/>
        <v>44613</v>
      </c>
      <c r="I143" s="118">
        <f t="shared" si="187"/>
        <v>44613</v>
      </c>
      <c r="J143" s="119">
        <f t="shared" si="195"/>
        <v>22</v>
      </c>
      <c r="K143" s="119">
        <f t="shared" si="173"/>
        <v>7</v>
      </c>
      <c r="L143" s="8">
        <f t="shared" si="196"/>
        <v>1.00231683</v>
      </c>
      <c r="M143" s="120">
        <f t="shared" si="174"/>
        <v>1.0095006900000001</v>
      </c>
      <c r="N143" s="120">
        <f t="shared" si="168"/>
        <v>1.0382490193138934</v>
      </c>
      <c r="O143" s="113">
        <f t="shared" si="170"/>
        <v>1.0406544600000001</v>
      </c>
      <c r="P143" s="113">
        <f t="shared" si="188"/>
        <v>1016.33848202</v>
      </c>
      <c r="Q143" s="11">
        <f t="shared" si="203"/>
        <v>0</v>
      </c>
      <c r="R143" s="30">
        <f t="shared" si="197"/>
        <v>0</v>
      </c>
      <c r="S143" s="8">
        <f t="shared" si="189"/>
        <v>0</v>
      </c>
      <c r="T143" s="122">
        <f t="shared" si="198"/>
        <v>9.5000000000000001E-2</v>
      </c>
      <c r="U143" s="121">
        <f t="shared" si="169"/>
        <v>7</v>
      </c>
      <c r="V143" s="121">
        <v>252</v>
      </c>
      <c r="W143" s="120">
        <f t="shared" si="190"/>
        <v>1.002524135</v>
      </c>
      <c r="X143" s="113">
        <f t="shared" si="191"/>
        <v>2.5653755299999998</v>
      </c>
      <c r="Y143" s="113">
        <f t="shared" si="192"/>
        <v>0</v>
      </c>
      <c r="Z143" s="125" t="str">
        <f t="shared" si="204"/>
        <v>A+J=</v>
      </c>
      <c r="AA143" s="118">
        <f t="shared" si="205"/>
        <v>44613</v>
      </c>
      <c r="AB143" s="4"/>
      <c r="AC143" s="129">
        <f t="shared" si="206"/>
        <v>132</v>
      </c>
      <c r="AD143" s="135">
        <f t="shared" si="178"/>
        <v>48477</v>
      </c>
      <c r="AE143" s="131">
        <f t="shared" si="179"/>
        <v>13.886050430000168</v>
      </c>
      <c r="AF143" s="133">
        <f t="shared" si="180"/>
        <v>20</v>
      </c>
      <c r="AG143" s="142">
        <f t="shared" si="181"/>
        <v>0.15161516999999999</v>
      </c>
      <c r="AH143" s="141">
        <f t="shared" si="182"/>
        <v>7.0879239099999998</v>
      </c>
      <c r="AI143" s="137">
        <v>0.33793899999999999</v>
      </c>
      <c r="AJ143" s="131">
        <f t="shared" si="183"/>
        <v>7.2395390800000001</v>
      </c>
      <c r="AK143" s="129">
        <f t="shared" si="207"/>
        <v>132</v>
      </c>
      <c r="AL143" s="138" t="s">
        <v>79</v>
      </c>
      <c r="AM143" s="135">
        <f t="shared" si="184"/>
        <v>48507</v>
      </c>
      <c r="AO143" s="135">
        <f t="shared" si="176"/>
        <v>48507</v>
      </c>
      <c r="AP143" s="161">
        <f>VLOOKUP($AO143,[1]Plan1!$EW$172:$EZ$293,2)</f>
        <v>7276.54</v>
      </c>
      <c r="AQ143" s="160">
        <f t="shared" si="199"/>
        <v>48446</v>
      </c>
      <c r="AR143" s="161">
        <f>VLOOKUP($AO143,[1]Plan1!$EW$172:$EZ$293,4)</f>
        <v>7276.54</v>
      </c>
      <c r="AS143" s="160">
        <f t="shared" si="200"/>
        <v>48477</v>
      </c>
      <c r="AT143" s="162">
        <f t="shared" si="177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93"/>
        <v>44593</v>
      </c>
      <c r="B144" s="113">
        <f t="shared" si="185"/>
        <v>1019.6078969</v>
      </c>
      <c r="C144" s="113">
        <f t="shared" si="201"/>
        <v>976.63395592999996</v>
      </c>
      <c r="D144" s="114">
        <f t="shared" si="194"/>
        <v>6075.69</v>
      </c>
      <c r="E144" s="115">
        <f t="shared" si="171"/>
        <v>6120.04</v>
      </c>
      <c r="F144" s="116">
        <f t="shared" si="172"/>
        <v>44550</v>
      </c>
      <c r="G144" s="117">
        <f t="shared" si="186"/>
        <v>7.2995824342585447E-3</v>
      </c>
      <c r="H144" s="118">
        <f t="shared" si="202"/>
        <v>44613</v>
      </c>
      <c r="I144" s="118">
        <f t="shared" si="187"/>
        <v>44613</v>
      </c>
      <c r="J144" s="119">
        <f t="shared" si="195"/>
        <v>22</v>
      </c>
      <c r="K144" s="119">
        <f t="shared" si="173"/>
        <v>8</v>
      </c>
      <c r="L144" s="8">
        <f t="shared" si="196"/>
        <v>1.00264825</v>
      </c>
      <c r="M144" s="120">
        <f t="shared" si="174"/>
        <v>1.0095006900000001</v>
      </c>
      <c r="N144" s="120">
        <f t="shared" si="168"/>
        <v>1.0382490193138934</v>
      </c>
      <c r="O144" s="113">
        <f t="shared" si="170"/>
        <v>1.04099856</v>
      </c>
      <c r="P144" s="113">
        <f t="shared" si="188"/>
        <v>1016.67454177</v>
      </c>
      <c r="Q144" s="11">
        <f t="shared" si="203"/>
        <v>0</v>
      </c>
      <c r="R144" s="30">
        <f t="shared" si="197"/>
        <v>0</v>
      </c>
      <c r="S144" s="8">
        <f t="shared" si="189"/>
        <v>0</v>
      </c>
      <c r="T144" s="122">
        <f t="shared" si="198"/>
        <v>9.5000000000000001E-2</v>
      </c>
      <c r="U144" s="121">
        <f t="shared" si="169"/>
        <v>8</v>
      </c>
      <c r="V144" s="121">
        <v>252</v>
      </c>
      <c r="W144" s="120">
        <f t="shared" si="190"/>
        <v>1.0028852450000001</v>
      </c>
      <c r="X144" s="113">
        <f t="shared" si="191"/>
        <v>2.9333551299999998</v>
      </c>
      <c r="Y144" s="113">
        <f t="shared" si="192"/>
        <v>0</v>
      </c>
      <c r="Z144" s="125" t="str">
        <f t="shared" si="204"/>
        <v>A+J=</v>
      </c>
      <c r="AA144" s="118">
        <f t="shared" si="205"/>
        <v>44613</v>
      </c>
      <c r="AB144" s="4"/>
      <c r="AC144" s="129">
        <f t="shared" si="206"/>
        <v>133</v>
      </c>
      <c r="AD144" s="135">
        <f t="shared" si="178"/>
        <v>48507</v>
      </c>
      <c r="AE144" s="131">
        <f t="shared" si="179"/>
        <v>6.9374291400001677</v>
      </c>
      <c r="AF144" s="133">
        <f t="shared" si="180"/>
        <v>21</v>
      </c>
      <c r="AG144" s="142">
        <f t="shared" si="181"/>
        <v>0.10541642</v>
      </c>
      <c r="AH144" s="141">
        <f t="shared" si="182"/>
        <v>6.9486212900000002</v>
      </c>
      <c r="AI144" s="137">
        <v>0.50040300000000004</v>
      </c>
      <c r="AJ144" s="131">
        <f t="shared" si="183"/>
        <v>7.0540377100000002</v>
      </c>
      <c r="AK144" s="129">
        <f t="shared" si="207"/>
        <v>133</v>
      </c>
      <c r="AL144" s="138" t="s">
        <v>79</v>
      </c>
      <c r="AM144" s="135">
        <f t="shared" si="184"/>
        <v>48540</v>
      </c>
      <c r="AO144" s="135">
        <f t="shared" si="176"/>
        <v>48540</v>
      </c>
      <c r="AP144" s="161">
        <f>VLOOKUP($AO144,[1]Plan1!$EW$172:$EZ$293,2)</f>
        <v>7276.54</v>
      </c>
      <c r="AQ144" s="160">
        <f t="shared" si="199"/>
        <v>48479</v>
      </c>
      <c r="AR144" s="161">
        <f>VLOOKUP($AO144,[1]Plan1!$EW$172:$EZ$293,4)</f>
        <v>7276.54</v>
      </c>
      <c r="AS144" s="160">
        <f t="shared" si="200"/>
        <v>48509</v>
      </c>
      <c r="AT144" s="162">
        <f t="shared" si="177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93"/>
        <v>44594</v>
      </c>
      <c r="B145" s="113">
        <f t="shared" si="185"/>
        <v>1020.3124101599999</v>
      </c>
      <c r="C145" s="113">
        <f t="shared" si="201"/>
        <v>976.63395592999996</v>
      </c>
      <c r="D145" s="114">
        <f t="shared" si="194"/>
        <v>6075.69</v>
      </c>
      <c r="E145" s="115">
        <f t="shared" si="171"/>
        <v>6120.04</v>
      </c>
      <c r="F145" s="116">
        <f t="shared" si="172"/>
        <v>44550</v>
      </c>
      <c r="G145" s="117">
        <f t="shared" si="186"/>
        <v>7.2995824342585447E-3</v>
      </c>
      <c r="H145" s="118">
        <f t="shared" si="202"/>
        <v>44613</v>
      </c>
      <c r="I145" s="118">
        <f t="shared" si="187"/>
        <v>44613</v>
      </c>
      <c r="J145" s="119">
        <f t="shared" si="195"/>
        <v>22</v>
      </c>
      <c r="K145" s="119">
        <f t="shared" si="173"/>
        <v>9</v>
      </c>
      <c r="L145" s="8">
        <f t="shared" si="196"/>
        <v>1.00297977</v>
      </c>
      <c r="M145" s="120">
        <f t="shared" si="174"/>
        <v>1.0095006900000001</v>
      </c>
      <c r="N145" s="120">
        <f t="shared" si="168"/>
        <v>1.0382490193138934</v>
      </c>
      <c r="O145" s="113">
        <f t="shared" si="170"/>
        <v>1.04134276</v>
      </c>
      <c r="P145" s="113">
        <f t="shared" si="188"/>
        <v>1017.01069917</v>
      </c>
      <c r="Q145" s="11">
        <f t="shared" si="203"/>
        <v>0</v>
      </c>
      <c r="R145" s="30">
        <f t="shared" si="197"/>
        <v>0</v>
      </c>
      <c r="S145" s="8">
        <f t="shared" si="189"/>
        <v>0</v>
      </c>
      <c r="T145" s="122">
        <f t="shared" si="198"/>
        <v>9.5000000000000001E-2</v>
      </c>
      <c r="U145" s="121">
        <f t="shared" si="169"/>
        <v>9</v>
      </c>
      <c r="V145" s="121">
        <v>252</v>
      </c>
      <c r="W145" s="120">
        <f t="shared" si="190"/>
        <v>1.0032464860000001</v>
      </c>
      <c r="X145" s="113">
        <f t="shared" si="191"/>
        <v>3.3017109900000001</v>
      </c>
      <c r="Y145" s="113">
        <f t="shared" si="192"/>
        <v>0</v>
      </c>
      <c r="Z145" s="125" t="str">
        <f t="shared" si="204"/>
        <v>A+J=</v>
      </c>
      <c r="AA145" s="118">
        <f t="shared" si="205"/>
        <v>44613</v>
      </c>
      <c r="AB145" s="4"/>
      <c r="AC145" s="129">
        <f t="shared" si="206"/>
        <v>134</v>
      </c>
      <c r="AD145" s="135">
        <f t="shared" si="178"/>
        <v>48540</v>
      </c>
      <c r="AE145" s="131">
        <f t="shared" si="179"/>
        <v>1.6786572132332367E-13</v>
      </c>
      <c r="AF145" s="133">
        <f t="shared" si="180"/>
        <v>21</v>
      </c>
      <c r="AG145" s="142">
        <f t="shared" si="181"/>
        <v>5.2665719999999999E-2</v>
      </c>
      <c r="AH145" s="141">
        <f t="shared" si="182"/>
        <v>6.9374291399999999</v>
      </c>
      <c r="AI145" s="137">
        <v>1</v>
      </c>
      <c r="AJ145" s="131">
        <f t="shared" si="183"/>
        <v>6.9900948600000001</v>
      </c>
      <c r="AK145" s="129">
        <f t="shared" si="207"/>
        <v>134</v>
      </c>
      <c r="AL145" s="138" t="s">
        <v>79</v>
      </c>
      <c r="AM145" s="135">
        <f t="shared" si="184"/>
        <v>0</v>
      </c>
      <c r="AO145" s="135">
        <f t="shared" si="176"/>
        <v>48568</v>
      </c>
      <c r="AP145" s="161">
        <f>VLOOKUP($AO145,[1]Plan1!$EW$172:$EZ$293,2)</f>
        <v>7276.54</v>
      </c>
      <c r="AQ145" s="160">
        <f t="shared" si="199"/>
        <v>48507</v>
      </c>
      <c r="AR145" s="161">
        <f>VLOOKUP($AO145,[1]Plan1!$EW$172:$EZ$293,4)</f>
        <v>7276.54</v>
      </c>
      <c r="AS145" s="160">
        <f t="shared" si="200"/>
        <v>48538</v>
      </c>
      <c r="AT145" s="162">
        <f t="shared" si="177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93"/>
        <v>44595</v>
      </c>
      <c r="B146" s="113">
        <f t="shared" si="185"/>
        <v>1021.01741516</v>
      </c>
      <c r="C146" s="113">
        <f t="shared" si="201"/>
        <v>976.63395592999996</v>
      </c>
      <c r="D146" s="114">
        <f t="shared" si="194"/>
        <v>6075.69</v>
      </c>
      <c r="E146" s="115">
        <f t="shared" si="171"/>
        <v>6120.04</v>
      </c>
      <c r="F146" s="116">
        <f t="shared" si="172"/>
        <v>44550</v>
      </c>
      <c r="G146" s="117">
        <f t="shared" si="186"/>
        <v>7.2995824342585447E-3</v>
      </c>
      <c r="H146" s="118">
        <f t="shared" si="202"/>
        <v>44613</v>
      </c>
      <c r="I146" s="118">
        <f t="shared" si="187"/>
        <v>44613</v>
      </c>
      <c r="J146" s="119">
        <f t="shared" si="195"/>
        <v>22</v>
      </c>
      <c r="K146" s="119">
        <f t="shared" si="173"/>
        <v>10</v>
      </c>
      <c r="L146" s="8">
        <f t="shared" si="196"/>
        <v>1.00331141</v>
      </c>
      <c r="M146" s="120">
        <f t="shared" si="174"/>
        <v>1.0095006900000001</v>
      </c>
      <c r="N146" s="120">
        <f t="shared" si="168"/>
        <v>1.0382490193138934</v>
      </c>
      <c r="O146" s="113">
        <f t="shared" si="170"/>
        <v>1.04168708</v>
      </c>
      <c r="P146" s="113">
        <f t="shared" si="188"/>
        <v>1017.34697378</v>
      </c>
      <c r="Q146" s="11">
        <f t="shared" si="203"/>
        <v>0</v>
      </c>
      <c r="R146" s="30">
        <f t="shared" si="197"/>
        <v>0</v>
      </c>
      <c r="S146" s="8">
        <f t="shared" si="189"/>
        <v>0</v>
      </c>
      <c r="T146" s="122">
        <f t="shared" si="198"/>
        <v>9.5000000000000001E-2</v>
      </c>
      <c r="U146" s="121">
        <f t="shared" si="169"/>
        <v>10</v>
      </c>
      <c r="V146" s="121">
        <v>252</v>
      </c>
      <c r="W146" s="120">
        <f t="shared" si="190"/>
        <v>1.0036078559999999</v>
      </c>
      <c r="X146" s="113">
        <f t="shared" si="191"/>
        <v>3.6704413800000002</v>
      </c>
      <c r="Y146" s="113">
        <f t="shared" si="192"/>
        <v>0</v>
      </c>
      <c r="Z146" s="125" t="str">
        <f t="shared" si="204"/>
        <v>A+J=</v>
      </c>
      <c r="AA146" s="118">
        <f t="shared" si="205"/>
        <v>44613</v>
      </c>
      <c r="AB146" s="4"/>
      <c r="AC146" s="129"/>
      <c r="AD146" s="135"/>
      <c r="AE146" s="131"/>
      <c r="AF146" s="133"/>
      <c r="AG146" s="142"/>
      <c r="AH146" s="141"/>
      <c r="AI146" s="137"/>
      <c r="AJ146" s="131"/>
      <c r="AK146" s="129"/>
      <c r="AL146" s="138"/>
      <c r="AM146" s="135"/>
      <c r="AO146" s="135">
        <f t="shared" si="176"/>
        <v>48599</v>
      </c>
      <c r="AP146" s="161">
        <f>VLOOKUP($AO146,[1]Plan1!$EW$172:$EZ$293,2)</f>
        <v>7276.54</v>
      </c>
      <c r="AQ146" s="160">
        <f t="shared" si="199"/>
        <v>48538</v>
      </c>
      <c r="AR146" s="161">
        <f>VLOOKUP($AO146,[1]Plan1!$EW$172:$EZ$293,4)</f>
        <v>7276.54</v>
      </c>
      <c r="AS146" s="160">
        <f t="shared" si="200"/>
        <v>48568</v>
      </c>
      <c r="AT146" s="162">
        <f t="shared" si="177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93"/>
        <v>44596</v>
      </c>
      <c r="B147" s="113">
        <f t="shared" si="185"/>
        <v>1021.7229043599999</v>
      </c>
      <c r="C147" s="113">
        <f t="shared" si="201"/>
        <v>976.63395592999996</v>
      </c>
      <c r="D147" s="114">
        <f t="shared" si="194"/>
        <v>6075.69</v>
      </c>
      <c r="E147" s="115">
        <f t="shared" si="171"/>
        <v>6120.04</v>
      </c>
      <c r="F147" s="116">
        <f t="shared" si="172"/>
        <v>44550</v>
      </c>
      <c r="G147" s="117">
        <f t="shared" si="186"/>
        <v>7.2995824342585447E-3</v>
      </c>
      <c r="H147" s="118">
        <f t="shared" si="202"/>
        <v>44613</v>
      </c>
      <c r="I147" s="118">
        <f t="shared" si="187"/>
        <v>44613</v>
      </c>
      <c r="J147" s="119">
        <f t="shared" si="195"/>
        <v>22</v>
      </c>
      <c r="K147" s="119">
        <f t="shared" si="173"/>
        <v>11</v>
      </c>
      <c r="L147" s="8">
        <f t="shared" si="196"/>
        <v>1.00364315</v>
      </c>
      <c r="M147" s="120">
        <f t="shared" si="174"/>
        <v>1.0095006900000001</v>
      </c>
      <c r="N147" s="120">
        <f t="shared" si="168"/>
        <v>1.0382490193138934</v>
      </c>
      <c r="O147" s="113">
        <f t="shared" si="170"/>
        <v>1.0420315099999999</v>
      </c>
      <c r="P147" s="113">
        <f t="shared" si="188"/>
        <v>1017.68335581</v>
      </c>
      <c r="Q147" s="11">
        <f t="shared" si="203"/>
        <v>0</v>
      </c>
      <c r="R147" s="30">
        <f t="shared" si="197"/>
        <v>0</v>
      </c>
      <c r="S147" s="8">
        <f t="shared" si="189"/>
        <v>0</v>
      </c>
      <c r="T147" s="122">
        <f t="shared" si="198"/>
        <v>9.5000000000000001E-2</v>
      </c>
      <c r="U147" s="121">
        <f t="shared" si="169"/>
        <v>11</v>
      </c>
      <c r="V147" s="121">
        <v>252</v>
      </c>
      <c r="W147" s="120">
        <f t="shared" si="190"/>
        <v>1.0039693569999999</v>
      </c>
      <c r="X147" s="113">
        <f t="shared" si="191"/>
        <v>4.0395485500000001</v>
      </c>
      <c r="Y147" s="113">
        <f t="shared" si="192"/>
        <v>0</v>
      </c>
      <c r="Z147" s="125" t="str">
        <f t="shared" si="204"/>
        <v>A+J=</v>
      </c>
      <c r="AA147" s="118">
        <f t="shared" si="205"/>
        <v>44613</v>
      </c>
      <c r="AB147" s="4"/>
      <c r="AC147" s="129"/>
      <c r="AD147" s="135"/>
      <c r="AE147" s="131"/>
      <c r="AF147" s="133"/>
      <c r="AG147" s="142"/>
      <c r="AH147" s="141"/>
      <c r="AI147" s="137"/>
      <c r="AJ147" s="131"/>
      <c r="AK147" s="129"/>
      <c r="AL147" s="138"/>
      <c r="AM147" s="135"/>
      <c r="AO147" s="135">
        <f t="shared" si="176"/>
        <v>48631</v>
      </c>
      <c r="AP147" s="161">
        <f>VLOOKUP($AO147,[1]Plan1!$EW$172:$EZ$293,2)</f>
        <v>7276.54</v>
      </c>
      <c r="AQ147" s="160">
        <f t="shared" si="199"/>
        <v>48569</v>
      </c>
      <c r="AR147" s="161">
        <f>VLOOKUP($AO147,[1]Plan1!$EW$172:$EZ$293,4)</f>
        <v>7276.54</v>
      </c>
      <c r="AS147" s="160">
        <f t="shared" si="200"/>
        <v>48600</v>
      </c>
      <c r="AT147" s="162">
        <f t="shared" si="177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2">
        <f t="shared" si="193"/>
        <v>44597</v>
      </c>
      <c r="B148" s="113">
        <f t="shared" si="185"/>
        <v>1022.4288770000001</v>
      </c>
      <c r="C148" s="113">
        <f t="shared" si="201"/>
        <v>976.63395592999996</v>
      </c>
      <c r="D148" s="114">
        <f t="shared" si="194"/>
        <v>6075.69</v>
      </c>
      <c r="E148" s="115">
        <f t="shared" si="171"/>
        <v>6120.04</v>
      </c>
      <c r="F148" s="116">
        <f t="shared" si="172"/>
        <v>44550</v>
      </c>
      <c r="G148" s="117">
        <f t="shared" si="186"/>
        <v>7.2995824342585447E-3</v>
      </c>
      <c r="H148" s="118">
        <f t="shared" si="202"/>
        <v>44613</v>
      </c>
      <c r="I148" s="118">
        <f t="shared" si="187"/>
        <v>44613</v>
      </c>
      <c r="J148" s="119">
        <f t="shared" si="195"/>
        <v>22</v>
      </c>
      <c r="K148" s="119">
        <f t="shared" si="173"/>
        <v>12</v>
      </c>
      <c r="L148" s="8">
        <f t="shared" si="196"/>
        <v>1.0039750000000001</v>
      </c>
      <c r="M148" s="120">
        <f t="shared" si="174"/>
        <v>1.0095006900000001</v>
      </c>
      <c r="N148" s="120">
        <f t="shared" si="168"/>
        <v>1.0382490193138934</v>
      </c>
      <c r="O148" s="113">
        <f t="shared" si="170"/>
        <v>1.0423760500000001</v>
      </c>
      <c r="P148" s="113">
        <f t="shared" si="188"/>
        <v>1018.01984527</v>
      </c>
      <c r="Q148" s="11">
        <f t="shared" si="203"/>
        <v>0</v>
      </c>
      <c r="R148" s="30">
        <f t="shared" si="197"/>
        <v>0</v>
      </c>
      <c r="S148" s="8">
        <f t="shared" si="189"/>
        <v>0</v>
      </c>
      <c r="T148" s="122">
        <f t="shared" si="198"/>
        <v>9.5000000000000001E-2</v>
      </c>
      <c r="U148" s="121">
        <f t="shared" si="169"/>
        <v>12</v>
      </c>
      <c r="V148" s="121">
        <v>252</v>
      </c>
      <c r="W148" s="120">
        <f t="shared" si="190"/>
        <v>1.004330988</v>
      </c>
      <c r="X148" s="113">
        <f t="shared" si="191"/>
        <v>4.4090317299999997</v>
      </c>
      <c r="Y148" s="113">
        <f t="shared" si="192"/>
        <v>0</v>
      </c>
      <c r="Z148" s="125" t="str">
        <f t="shared" si="204"/>
        <v>A+J=</v>
      </c>
      <c r="AA148" s="118">
        <f t="shared" si="205"/>
        <v>44613</v>
      </c>
      <c r="AB148" s="4"/>
      <c r="AC148" s="129"/>
      <c r="AD148" s="135"/>
      <c r="AE148" s="131"/>
      <c r="AF148" s="133"/>
      <c r="AG148" s="142"/>
      <c r="AH148" s="141"/>
      <c r="AI148" s="137"/>
      <c r="AJ148" s="131"/>
      <c r="AK148" s="129"/>
      <c r="AL148" s="138"/>
      <c r="AM148" s="135"/>
      <c r="AO148" s="135">
        <f t="shared" si="176"/>
        <v>48659</v>
      </c>
      <c r="AP148" s="161">
        <f>VLOOKUP($AO148,[1]Plan1!$EW$172:$EZ$293,2)</f>
        <v>7276.54</v>
      </c>
      <c r="AQ148" s="160">
        <f t="shared" si="199"/>
        <v>48600</v>
      </c>
      <c r="AR148" s="161">
        <f>VLOOKUP($AO148,[1]Plan1!$EW$172:$EZ$293,4)</f>
        <v>7276.54</v>
      </c>
      <c r="AS148" s="160">
        <f t="shared" si="200"/>
        <v>48631</v>
      </c>
      <c r="AT148" s="162">
        <f t="shared" si="177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93"/>
        <v>44598</v>
      </c>
      <c r="B149" s="113">
        <f t="shared" si="185"/>
        <v>1022.4288770000001</v>
      </c>
      <c r="C149" s="113">
        <f t="shared" si="201"/>
        <v>976.63395592999996</v>
      </c>
      <c r="D149" s="114">
        <f t="shared" si="194"/>
        <v>6075.69</v>
      </c>
      <c r="E149" s="115">
        <f t="shared" si="171"/>
        <v>6120.04</v>
      </c>
      <c r="F149" s="116">
        <f t="shared" si="172"/>
        <v>44550</v>
      </c>
      <c r="G149" s="117">
        <f t="shared" si="186"/>
        <v>7.2995824342585447E-3</v>
      </c>
      <c r="H149" s="118">
        <f t="shared" si="202"/>
        <v>44613</v>
      </c>
      <c r="I149" s="118">
        <f t="shared" si="187"/>
        <v>44613</v>
      </c>
      <c r="J149" s="119">
        <f t="shared" si="195"/>
        <v>22</v>
      </c>
      <c r="K149" s="119">
        <f t="shared" si="173"/>
        <v>12</v>
      </c>
      <c r="L149" s="8">
        <f t="shared" si="196"/>
        <v>1.0039750000000001</v>
      </c>
      <c r="M149" s="120">
        <f t="shared" si="174"/>
        <v>1.0095006900000001</v>
      </c>
      <c r="N149" s="120">
        <f t="shared" si="168"/>
        <v>1.0382490193138934</v>
      </c>
      <c r="O149" s="113">
        <f t="shared" si="170"/>
        <v>1.0423760500000001</v>
      </c>
      <c r="P149" s="113">
        <f t="shared" si="188"/>
        <v>1018.01984527</v>
      </c>
      <c r="Q149" s="11">
        <f t="shared" si="203"/>
        <v>0</v>
      </c>
      <c r="R149" s="30">
        <f t="shared" si="197"/>
        <v>0</v>
      </c>
      <c r="S149" s="8">
        <f t="shared" si="189"/>
        <v>0</v>
      </c>
      <c r="T149" s="122">
        <f t="shared" si="198"/>
        <v>9.5000000000000001E-2</v>
      </c>
      <c r="U149" s="121">
        <f t="shared" si="169"/>
        <v>12</v>
      </c>
      <c r="V149" s="121">
        <v>252</v>
      </c>
      <c r="W149" s="120">
        <f t="shared" si="190"/>
        <v>1.004330988</v>
      </c>
      <c r="X149" s="113">
        <f t="shared" si="191"/>
        <v>4.4090317299999997</v>
      </c>
      <c r="Y149" s="113">
        <f t="shared" si="192"/>
        <v>0</v>
      </c>
      <c r="Z149" s="125" t="str">
        <f t="shared" si="204"/>
        <v>A+J=</v>
      </c>
      <c r="AA149" s="118">
        <f t="shared" si="205"/>
        <v>44613</v>
      </c>
      <c r="AB149" s="4"/>
      <c r="AC149" s="129"/>
      <c r="AD149" s="135"/>
      <c r="AE149" s="131"/>
      <c r="AF149" s="133"/>
      <c r="AG149" s="142"/>
      <c r="AH149" s="141"/>
      <c r="AI149" s="137"/>
      <c r="AJ149" s="131"/>
      <c r="AK149" s="129"/>
      <c r="AL149" s="138"/>
      <c r="AM149" s="135"/>
      <c r="AO149" s="135">
        <f t="shared" si="176"/>
        <v>48689</v>
      </c>
      <c r="AP149" s="161">
        <f>VLOOKUP($AO149,[1]Plan1!$EW$172:$EZ$293,2)</f>
        <v>7276.54</v>
      </c>
      <c r="AQ149" s="160">
        <f t="shared" si="199"/>
        <v>48630</v>
      </c>
      <c r="AR149" s="161">
        <f>VLOOKUP($AO149,[1]Plan1!$EW$172:$EZ$293,4)</f>
        <v>7276.54</v>
      </c>
      <c r="AS149" s="160">
        <f t="shared" si="200"/>
        <v>48658</v>
      </c>
      <c r="AT149" s="162">
        <f t="shared" si="177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93"/>
        <v>44599</v>
      </c>
      <c r="B150" s="113">
        <f t="shared" si="185"/>
        <v>1022.4288770000001</v>
      </c>
      <c r="C150" s="113">
        <f t="shared" si="201"/>
        <v>976.63395592999996</v>
      </c>
      <c r="D150" s="114">
        <f t="shared" si="194"/>
        <v>6075.69</v>
      </c>
      <c r="E150" s="115">
        <f t="shared" si="171"/>
        <v>6120.04</v>
      </c>
      <c r="F150" s="116">
        <f t="shared" si="172"/>
        <v>44550</v>
      </c>
      <c r="G150" s="117">
        <f t="shared" si="186"/>
        <v>7.2995824342585447E-3</v>
      </c>
      <c r="H150" s="118">
        <f t="shared" si="202"/>
        <v>44613</v>
      </c>
      <c r="I150" s="118">
        <f t="shared" si="187"/>
        <v>44613</v>
      </c>
      <c r="J150" s="119">
        <f t="shared" si="195"/>
        <v>22</v>
      </c>
      <c r="K150" s="119">
        <f t="shared" si="173"/>
        <v>12</v>
      </c>
      <c r="L150" s="8">
        <f t="shared" si="196"/>
        <v>1.0039750000000001</v>
      </c>
      <c r="M150" s="120">
        <f t="shared" si="174"/>
        <v>1.0095006900000001</v>
      </c>
      <c r="N150" s="120">
        <f t="shared" si="168"/>
        <v>1.0382490193138934</v>
      </c>
      <c r="O150" s="113">
        <f t="shared" si="170"/>
        <v>1.0423760500000001</v>
      </c>
      <c r="P150" s="113">
        <f t="shared" si="188"/>
        <v>1018.01984527</v>
      </c>
      <c r="Q150" s="11">
        <f t="shared" si="203"/>
        <v>0</v>
      </c>
      <c r="R150" s="30">
        <f t="shared" si="197"/>
        <v>0</v>
      </c>
      <c r="S150" s="8">
        <f t="shared" si="189"/>
        <v>0</v>
      </c>
      <c r="T150" s="122">
        <f t="shared" si="198"/>
        <v>9.5000000000000001E-2</v>
      </c>
      <c r="U150" s="121">
        <f t="shared" si="169"/>
        <v>12</v>
      </c>
      <c r="V150" s="121">
        <v>252</v>
      </c>
      <c r="W150" s="120">
        <f t="shared" si="190"/>
        <v>1.004330988</v>
      </c>
      <c r="X150" s="113">
        <f t="shared" si="191"/>
        <v>4.4090317299999997</v>
      </c>
      <c r="Y150" s="113">
        <f t="shared" si="192"/>
        <v>0</v>
      </c>
      <c r="Z150" s="125" t="str">
        <f t="shared" si="204"/>
        <v>A+J=</v>
      </c>
      <c r="AA150" s="118">
        <f t="shared" si="205"/>
        <v>44613</v>
      </c>
      <c r="AB150" s="4"/>
      <c r="AC150" s="129"/>
      <c r="AD150" s="135"/>
      <c r="AE150" s="131"/>
      <c r="AF150" s="133"/>
      <c r="AG150" s="142"/>
      <c r="AH150" s="141"/>
      <c r="AI150" s="137"/>
      <c r="AJ150" s="131"/>
      <c r="AK150" s="129"/>
      <c r="AL150" s="138"/>
      <c r="AM150" s="135"/>
      <c r="AO150" s="135">
        <f t="shared" si="176"/>
        <v>48719</v>
      </c>
      <c r="AP150" s="161">
        <f>VLOOKUP($AO150,[1]Plan1!$EW$172:$EZ$293,2)</f>
        <v>7276.54</v>
      </c>
      <c r="AQ150" s="160">
        <f t="shared" si="199"/>
        <v>48658</v>
      </c>
      <c r="AR150" s="161">
        <f>VLOOKUP($AO150,[1]Plan1!$EW$172:$EZ$293,4)</f>
        <v>7276.54</v>
      </c>
      <c r="AS150" s="160">
        <f t="shared" si="200"/>
        <v>48689</v>
      </c>
      <c r="AT150" s="162">
        <f t="shared" si="177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93"/>
        <v>44600</v>
      </c>
      <c r="B151" s="113">
        <f t="shared" si="185"/>
        <v>1023.13535296</v>
      </c>
      <c r="C151" s="113">
        <f t="shared" si="201"/>
        <v>976.63395592999996</v>
      </c>
      <c r="D151" s="114">
        <f t="shared" si="194"/>
        <v>6075.69</v>
      </c>
      <c r="E151" s="115">
        <f t="shared" si="171"/>
        <v>6120.04</v>
      </c>
      <c r="F151" s="116">
        <f t="shared" si="172"/>
        <v>44550</v>
      </c>
      <c r="G151" s="117">
        <f t="shared" si="186"/>
        <v>7.2995824342585447E-3</v>
      </c>
      <c r="H151" s="118">
        <f t="shared" si="202"/>
        <v>44613</v>
      </c>
      <c r="I151" s="118">
        <f t="shared" si="187"/>
        <v>44613</v>
      </c>
      <c r="J151" s="119">
        <f t="shared" si="195"/>
        <v>22</v>
      </c>
      <c r="K151" s="119">
        <f t="shared" si="173"/>
        <v>13</v>
      </c>
      <c r="L151" s="8">
        <f t="shared" si="196"/>
        <v>1.00430697</v>
      </c>
      <c r="M151" s="120">
        <f t="shared" si="174"/>
        <v>1.0095006900000001</v>
      </c>
      <c r="N151" s="120">
        <f t="shared" si="168"/>
        <v>1.0382490193138934</v>
      </c>
      <c r="O151" s="113">
        <f t="shared" si="170"/>
        <v>1.0427207199999999</v>
      </c>
      <c r="P151" s="113">
        <f t="shared" si="188"/>
        <v>1018.3564617</v>
      </c>
      <c r="Q151" s="11">
        <f t="shared" si="203"/>
        <v>0</v>
      </c>
      <c r="R151" s="30">
        <f t="shared" si="197"/>
        <v>0</v>
      </c>
      <c r="S151" s="8">
        <f t="shared" si="189"/>
        <v>0</v>
      </c>
      <c r="T151" s="122">
        <f t="shared" si="198"/>
        <v>9.5000000000000001E-2</v>
      </c>
      <c r="U151" s="121">
        <f t="shared" si="169"/>
        <v>13</v>
      </c>
      <c r="V151" s="121">
        <v>252</v>
      </c>
      <c r="W151" s="120">
        <f t="shared" si="190"/>
        <v>1.0046927489999999</v>
      </c>
      <c r="X151" s="113">
        <f t="shared" si="191"/>
        <v>4.77889126</v>
      </c>
      <c r="Y151" s="113">
        <f t="shared" si="192"/>
        <v>0</v>
      </c>
      <c r="Z151" s="125" t="str">
        <f t="shared" si="204"/>
        <v>A+J=</v>
      </c>
      <c r="AA151" s="118">
        <f t="shared" si="205"/>
        <v>44613</v>
      </c>
      <c r="AB151" s="4"/>
      <c r="AC151" s="129"/>
      <c r="AD151" s="135"/>
      <c r="AE151" s="131"/>
      <c r="AF151" s="133"/>
      <c r="AG151" s="142"/>
      <c r="AH151" s="141"/>
      <c r="AI151" s="137"/>
      <c r="AJ151" s="131"/>
      <c r="AK151" s="129"/>
      <c r="AL151" s="138"/>
      <c r="AM151" s="135"/>
      <c r="AO151" s="135">
        <f t="shared" si="176"/>
        <v>48750</v>
      </c>
      <c r="AP151" s="161">
        <f>VLOOKUP($AO151,[1]Plan1!$EW$172:$EZ$293,2)</f>
        <v>7276.54</v>
      </c>
      <c r="AQ151" s="160">
        <f t="shared" si="199"/>
        <v>48689</v>
      </c>
      <c r="AR151" s="161">
        <f>VLOOKUP($AO151,[1]Plan1!$EW$172:$EZ$293,4)</f>
        <v>7276.54</v>
      </c>
      <c r="AS151" s="160">
        <f t="shared" si="200"/>
        <v>48719</v>
      </c>
      <c r="AT151" s="162">
        <f t="shared" si="177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93"/>
        <v>44601</v>
      </c>
      <c r="B152" s="113">
        <f t="shared" si="185"/>
        <v>1023.8423040800001</v>
      </c>
      <c r="C152" s="113">
        <f t="shared" si="201"/>
        <v>976.63395592999996</v>
      </c>
      <c r="D152" s="114">
        <f t="shared" si="194"/>
        <v>6075.69</v>
      </c>
      <c r="E152" s="115">
        <f t="shared" si="171"/>
        <v>6120.04</v>
      </c>
      <c r="F152" s="116">
        <f t="shared" si="172"/>
        <v>44550</v>
      </c>
      <c r="G152" s="117">
        <f t="shared" si="186"/>
        <v>7.2995824342585447E-3</v>
      </c>
      <c r="H152" s="118">
        <f t="shared" si="202"/>
        <v>44613</v>
      </c>
      <c r="I152" s="118">
        <f t="shared" si="187"/>
        <v>44613</v>
      </c>
      <c r="J152" s="119">
        <f t="shared" si="195"/>
        <v>22</v>
      </c>
      <c r="K152" s="119">
        <f t="shared" si="173"/>
        <v>14</v>
      </c>
      <c r="L152" s="8">
        <f t="shared" si="196"/>
        <v>1.00463904</v>
      </c>
      <c r="M152" s="120">
        <f t="shared" si="174"/>
        <v>1.0095006900000001</v>
      </c>
      <c r="N152" s="120">
        <f t="shared" si="168"/>
        <v>1.0382490193138934</v>
      </c>
      <c r="O152" s="113">
        <f t="shared" si="170"/>
        <v>1.04306549</v>
      </c>
      <c r="P152" s="113">
        <f t="shared" si="188"/>
        <v>1018.6931757900001</v>
      </c>
      <c r="Q152" s="11">
        <f t="shared" si="203"/>
        <v>0</v>
      </c>
      <c r="R152" s="30">
        <f t="shared" si="197"/>
        <v>0</v>
      </c>
      <c r="S152" s="8">
        <f t="shared" si="189"/>
        <v>0</v>
      </c>
      <c r="T152" s="122">
        <f t="shared" si="198"/>
        <v>9.5000000000000001E-2</v>
      </c>
      <c r="U152" s="121">
        <f t="shared" si="169"/>
        <v>14</v>
      </c>
      <c r="V152" s="121">
        <v>252</v>
      </c>
      <c r="W152" s="120">
        <f t="shared" si="190"/>
        <v>1.0050546410000001</v>
      </c>
      <c r="X152" s="113">
        <f t="shared" si="191"/>
        <v>5.1491282900000002</v>
      </c>
      <c r="Y152" s="113">
        <f t="shared" si="192"/>
        <v>0</v>
      </c>
      <c r="Z152" s="125" t="str">
        <f t="shared" si="204"/>
        <v>A+J=</v>
      </c>
      <c r="AA152" s="118">
        <f t="shared" si="205"/>
        <v>44613</v>
      </c>
      <c r="AB152" s="4"/>
      <c r="AC152" s="129"/>
      <c r="AD152" s="135"/>
      <c r="AE152" s="131"/>
      <c r="AF152" s="133"/>
      <c r="AG152" s="142"/>
      <c r="AH152" s="141"/>
      <c r="AI152" s="137"/>
      <c r="AJ152" s="131"/>
      <c r="AK152" s="129"/>
      <c r="AL152" s="138"/>
      <c r="AM152" s="135"/>
      <c r="AO152" s="135">
        <f t="shared" si="176"/>
        <v>48780</v>
      </c>
      <c r="AP152" s="161">
        <f>VLOOKUP($AO152,[1]Plan1!$EW$172:$EZ$293,2)</f>
        <v>7276.54</v>
      </c>
      <c r="AQ152" s="160">
        <f t="shared" si="199"/>
        <v>48719</v>
      </c>
      <c r="AR152" s="161">
        <f>VLOOKUP($AO152,[1]Plan1!$EW$172:$EZ$293,4)</f>
        <v>7276.54</v>
      </c>
      <c r="AS152" s="160">
        <f t="shared" si="200"/>
        <v>48750</v>
      </c>
      <c r="AT152" s="162">
        <f t="shared" si="177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93"/>
        <v>44602</v>
      </c>
      <c r="B153" s="113">
        <f t="shared" si="185"/>
        <v>1024.5497492</v>
      </c>
      <c r="C153" s="113">
        <f t="shared" si="201"/>
        <v>976.63395592999996</v>
      </c>
      <c r="D153" s="114">
        <f t="shared" si="194"/>
        <v>6075.69</v>
      </c>
      <c r="E153" s="115">
        <f t="shared" si="171"/>
        <v>6120.04</v>
      </c>
      <c r="F153" s="116">
        <f t="shared" si="172"/>
        <v>44550</v>
      </c>
      <c r="G153" s="117">
        <f t="shared" si="186"/>
        <v>7.2995824342585447E-3</v>
      </c>
      <c r="H153" s="118">
        <f t="shared" si="202"/>
        <v>44613</v>
      </c>
      <c r="I153" s="118">
        <f t="shared" si="187"/>
        <v>44613</v>
      </c>
      <c r="J153" s="119">
        <f t="shared" si="195"/>
        <v>22</v>
      </c>
      <c r="K153" s="119">
        <f t="shared" si="173"/>
        <v>15</v>
      </c>
      <c r="L153" s="8">
        <f t="shared" si="196"/>
        <v>1.0049712200000001</v>
      </c>
      <c r="M153" s="120">
        <f t="shared" si="174"/>
        <v>1.0095006900000001</v>
      </c>
      <c r="N153" s="120">
        <f t="shared" si="168"/>
        <v>1.0382490193138934</v>
      </c>
      <c r="O153" s="113">
        <f t="shared" si="170"/>
        <v>1.0434103800000001</v>
      </c>
      <c r="P153" s="113">
        <f t="shared" si="188"/>
        <v>1019.03000707</v>
      </c>
      <c r="Q153" s="11">
        <f t="shared" si="203"/>
        <v>0</v>
      </c>
      <c r="R153" s="30">
        <f t="shared" si="197"/>
        <v>0</v>
      </c>
      <c r="S153" s="8">
        <f t="shared" si="189"/>
        <v>0</v>
      </c>
      <c r="T153" s="122">
        <f t="shared" si="198"/>
        <v>9.5000000000000001E-2</v>
      </c>
      <c r="U153" s="121">
        <f t="shared" si="169"/>
        <v>15</v>
      </c>
      <c r="V153" s="121">
        <v>252</v>
      </c>
      <c r="W153" s="120">
        <f t="shared" si="190"/>
        <v>1.0054166630000001</v>
      </c>
      <c r="X153" s="113">
        <f t="shared" si="191"/>
        <v>5.51974213</v>
      </c>
      <c r="Y153" s="113">
        <f t="shared" si="192"/>
        <v>0</v>
      </c>
      <c r="Z153" s="125" t="str">
        <f t="shared" si="204"/>
        <v>A+J=</v>
      </c>
      <c r="AA153" s="118">
        <f t="shared" si="205"/>
        <v>44613</v>
      </c>
      <c r="AB153" s="4"/>
      <c r="AC153" s="129"/>
      <c r="AD153" s="135"/>
      <c r="AE153" s="131"/>
      <c r="AF153" s="133"/>
      <c r="AG153" s="142"/>
      <c r="AH153" s="141"/>
      <c r="AI153" s="137"/>
      <c r="AJ153" s="131"/>
      <c r="AK153" s="129"/>
      <c r="AL153" s="138"/>
      <c r="AM153" s="135"/>
      <c r="AO153" s="135">
        <f t="shared" si="176"/>
        <v>48813</v>
      </c>
      <c r="AP153" s="161">
        <f>VLOOKUP($AO153,[1]Plan1!$EW$172:$EZ$293,2)</f>
        <v>7276.54</v>
      </c>
      <c r="AQ153" s="160">
        <f t="shared" si="199"/>
        <v>48752</v>
      </c>
      <c r="AR153" s="161">
        <f>VLOOKUP($AO153,[1]Plan1!$EW$172:$EZ$293,4)</f>
        <v>7276.54</v>
      </c>
      <c r="AS153" s="160">
        <f t="shared" si="200"/>
        <v>48782</v>
      </c>
      <c r="AT153" s="162">
        <f t="shared" si="177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93"/>
        <v>44603</v>
      </c>
      <c r="B154" s="113">
        <f t="shared" si="185"/>
        <v>1025.2576787800001</v>
      </c>
      <c r="C154" s="113">
        <f t="shared" si="201"/>
        <v>976.63395592999996</v>
      </c>
      <c r="D154" s="114">
        <f t="shared" si="194"/>
        <v>6075.69</v>
      </c>
      <c r="E154" s="115">
        <f t="shared" si="171"/>
        <v>6120.04</v>
      </c>
      <c r="F154" s="116">
        <f t="shared" si="172"/>
        <v>44550</v>
      </c>
      <c r="G154" s="117">
        <f t="shared" si="186"/>
        <v>7.2995824342585447E-3</v>
      </c>
      <c r="H154" s="118">
        <f t="shared" si="202"/>
        <v>44613</v>
      </c>
      <c r="I154" s="118">
        <f t="shared" si="187"/>
        <v>44613</v>
      </c>
      <c r="J154" s="119">
        <f t="shared" si="195"/>
        <v>22</v>
      </c>
      <c r="K154" s="119">
        <f t="shared" si="173"/>
        <v>16</v>
      </c>
      <c r="L154" s="8">
        <f t="shared" si="196"/>
        <v>1.0053035100000001</v>
      </c>
      <c r="M154" s="120">
        <f t="shared" si="174"/>
        <v>1.0095006900000001</v>
      </c>
      <c r="N154" s="120">
        <f t="shared" si="168"/>
        <v>1.0382490193138934</v>
      </c>
      <c r="O154" s="113">
        <f t="shared" si="170"/>
        <v>1.0437553799999999</v>
      </c>
      <c r="P154" s="113">
        <f t="shared" si="188"/>
        <v>1019.36694579</v>
      </c>
      <c r="Q154" s="11">
        <f t="shared" si="203"/>
        <v>0</v>
      </c>
      <c r="R154" s="30">
        <f t="shared" si="197"/>
        <v>0</v>
      </c>
      <c r="S154" s="8">
        <f t="shared" si="189"/>
        <v>0</v>
      </c>
      <c r="T154" s="122">
        <f t="shared" si="198"/>
        <v>9.5000000000000001E-2</v>
      </c>
      <c r="U154" s="121">
        <f t="shared" si="169"/>
        <v>16</v>
      </c>
      <c r="V154" s="121">
        <v>252</v>
      </c>
      <c r="W154" s="120">
        <f t="shared" si="190"/>
        <v>1.005778815</v>
      </c>
      <c r="X154" s="113">
        <f t="shared" si="191"/>
        <v>5.8907329900000001</v>
      </c>
      <c r="Y154" s="113">
        <f t="shared" si="192"/>
        <v>0</v>
      </c>
      <c r="Z154" s="125" t="str">
        <f t="shared" si="204"/>
        <v>A+J=</v>
      </c>
      <c r="AA154" s="118">
        <f t="shared" si="205"/>
        <v>44613</v>
      </c>
      <c r="AB154" s="4"/>
      <c r="AC154" s="129"/>
      <c r="AD154" s="135"/>
      <c r="AE154" s="131"/>
      <c r="AF154" s="133"/>
      <c r="AG154" s="142"/>
      <c r="AH154" s="141"/>
      <c r="AI154" s="137"/>
      <c r="AJ154" s="131"/>
      <c r="AK154" s="129"/>
      <c r="AL154" s="138"/>
      <c r="AM154" s="135"/>
      <c r="AO154" s="135">
        <f t="shared" si="176"/>
        <v>48842</v>
      </c>
      <c r="AP154" s="161">
        <f>VLOOKUP($AO154,[1]Plan1!$EW$172:$EZ$293,2)</f>
        <v>7276.54</v>
      </c>
      <c r="AQ154" s="160">
        <f t="shared" si="199"/>
        <v>48780</v>
      </c>
      <c r="AR154" s="161">
        <f>VLOOKUP($AO154,[1]Plan1!$EW$172:$EZ$293,4)</f>
        <v>7276.54</v>
      </c>
      <c r="AS154" s="160">
        <f t="shared" si="200"/>
        <v>48811</v>
      </c>
      <c r="AT154" s="162">
        <f t="shared" si="177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93"/>
        <v>44604</v>
      </c>
      <c r="B155" s="113">
        <f t="shared" si="185"/>
        <v>1025.9661039</v>
      </c>
      <c r="C155" s="113">
        <f t="shared" si="201"/>
        <v>976.63395592999996</v>
      </c>
      <c r="D155" s="114">
        <f t="shared" si="194"/>
        <v>6075.69</v>
      </c>
      <c r="E155" s="115">
        <f t="shared" si="171"/>
        <v>6120.04</v>
      </c>
      <c r="F155" s="116">
        <f t="shared" si="172"/>
        <v>44550</v>
      </c>
      <c r="G155" s="117">
        <f t="shared" si="186"/>
        <v>7.2995824342585447E-3</v>
      </c>
      <c r="H155" s="118">
        <f t="shared" si="202"/>
        <v>44613</v>
      </c>
      <c r="I155" s="118">
        <f t="shared" si="187"/>
        <v>44613</v>
      </c>
      <c r="J155" s="119">
        <f t="shared" si="195"/>
        <v>22</v>
      </c>
      <c r="K155" s="119">
        <f t="shared" si="173"/>
        <v>17</v>
      </c>
      <c r="L155" s="8">
        <f t="shared" si="196"/>
        <v>1.00563592</v>
      </c>
      <c r="M155" s="120">
        <f t="shared" si="174"/>
        <v>1.0095006900000001</v>
      </c>
      <c r="N155" s="120">
        <f t="shared" si="168"/>
        <v>1.0382490193138934</v>
      </c>
      <c r="O155" s="113">
        <f t="shared" si="170"/>
        <v>1.0441005000000001</v>
      </c>
      <c r="P155" s="113">
        <f t="shared" si="188"/>
        <v>1019.7040017</v>
      </c>
      <c r="Q155" s="11">
        <f t="shared" si="203"/>
        <v>0</v>
      </c>
      <c r="R155" s="30">
        <f t="shared" si="197"/>
        <v>0</v>
      </c>
      <c r="S155" s="8">
        <f t="shared" si="189"/>
        <v>0</v>
      </c>
      <c r="T155" s="122">
        <f t="shared" si="198"/>
        <v>9.5000000000000001E-2</v>
      </c>
      <c r="U155" s="121">
        <f t="shared" si="169"/>
        <v>17</v>
      </c>
      <c r="V155" s="121">
        <v>252</v>
      </c>
      <c r="W155" s="120">
        <f t="shared" si="190"/>
        <v>1.0061410980000001</v>
      </c>
      <c r="X155" s="113">
        <f t="shared" si="191"/>
        <v>6.2621022000000002</v>
      </c>
      <c r="Y155" s="113">
        <f t="shared" si="192"/>
        <v>0</v>
      </c>
      <c r="Z155" s="125" t="str">
        <f t="shared" si="204"/>
        <v>A+J=</v>
      </c>
      <c r="AA155" s="118">
        <f t="shared" si="205"/>
        <v>44613</v>
      </c>
      <c r="AB155" s="4"/>
      <c r="AC155" s="129"/>
      <c r="AD155" s="135"/>
      <c r="AE155" s="131"/>
      <c r="AF155" s="133"/>
      <c r="AG155" s="142"/>
      <c r="AH155" s="141"/>
      <c r="AI155" s="137"/>
      <c r="AJ155" s="131"/>
      <c r="AK155" s="129"/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93"/>
        <v>44605</v>
      </c>
      <c r="B156" s="113">
        <f t="shared" si="185"/>
        <v>1025.9661039</v>
      </c>
      <c r="C156" s="113">
        <f t="shared" si="201"/>
        <v>976.63395592999996</v>
      </c>
      <c r="D156" s="114">
        <f t="shared" si="194"/>
        <v>6075.69</v>
      </c>
      <c r="E156" s="115">
        <f t="shared" si="171"/>
        <v>6120.04</v>
      </c>
      <c r="F156" s="116">
        <f t="shared" si="172"/>
        <v>44550</v>
      </c>
      <c r="G156" s="117">
        <f t="shared" si="186"/>
        <v>7.2995824342585447E-3</v>
      </c>
      <c r="H156" s="118">
        <f t="shared" si="202"/>
        <v>44613</v>
      </c>
      <c r="I156" s="118">
        <f t="shared" si="187"/>
        <v>44613</v>
      </c>
      <c r="J156" s="119">
        <f t="shared" si="195"/>
        <v>22</v>
      </c>
      <c r="K156" s="119">
        <f t="shared" si="173"/>
        <v>17</v>
      </c>
      <c r="L156" s="8">
        <f t="shared" si="196"/>
        <v>1.00563592</v>
      </c>
      <c r="M156" s="120">
        <f t="shared" si="174"/>
        <v>1.0095006900000001</v>
      </c>
      <c r="N156" s="120">
        <f t="shared" si="168"/>
        <v>1.0382490193138934</v>
      </c>
      <c r="O156" s="113">
        <f t="shared" si="170"/>
        <v>1.0441005000000001</v>
      </c>
      <c r="P156" s="113">
        <f t="shared" si="188"/>
        <v>1019.7040017</v>
      </c>
      <c r="Q156" s="11">
        <f t="shared" si="203"/>
        <v>0</v>
      </c>
      <c r="R156" s="30">
        <f t="shared" si="197"/>
        <v>0</v>
      </c>
      <c r="S156" s="8">
        <f t="shared" si="189"/>
        <v>0</v>
      </c>
      <c r="T156" s="122">
        <f t="shared" si="198"/>
        <v>9.5000000000000001E-2</v>
      </c>
      <c r="U156" s="121">
        <f t="shared" si="169"/>
        <v>17</v>
      </c>
      <c r="V156" s="121">
        <v>252</v>
      </c>
      <c r="W156" s="120">
        <f t="shared" si="190"/>
        <v>1.0061410980000001</v>
      </c>
      <c r="X156" s="113">
        <f t="shared" si="191"/>
        <v>6.2621022000000002</v>
      </c>
      <c r="Y156" s="113">
        <f t="shared" si="192"/>
        <v>0</v>
      </c>
      <c r="Z156" s="125" t="str">
        <f t="shared" si="204"/>
        <v>A+J=</v>
      </c>
      <c r="AA156" s="118">
        <f t="shared" si="205"/>
        <v>44613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93"/>
        <v>44606</v>
      </c>
      <c r="B157" s="113">
        <f t="shared" si="185"/>
        <v>1025.9661039</v>
      </c>
      <c r="C157" s="113">
        <f t="shared" si="201"/>
        <v>976.63395592999996</v>
      </c>
      <c r="D157" s="114">
        <f t="shared" si="194"/>
        <v>6075.69</v>
      </c>
      <c r="E157" s="115">
        <f t="shared" si="171"/>
        <v>6120.04</v>
      </c>
      <c r="F157" s="116">
        <f t="shared" si="172"/>
        <v>44550</v>
      </c>
      <c r="G157" s="117">
        <f t="shared" si="186"/>
        <v>7.2995824342585447E-3</v>
      </c>
      <c r="H157" s="118">
        <f t="shared" si="202"/>
        <v>44613</v>
      </c>
      <c r="I157" s="118">
        <f t="shared" si="187"/>
        <v>44613</v>
      </c>
      <c r="J157" s="119">
        <f t="shared" si="195"/>
        <v>22</v>
      </c>
      <c r="K157" s="119">
        <f t="shared" si="173"/>
        <v>17</v>
      </c>
      <c r="L157" s="8">
        <f t="shared" si="196"/>
        <v>1.00563592</v>
      </c>
      <c r="M157" s="120">
        <f t="shared" si="174"/>
        <v>1.0095006900000001</v>
      </c>
      <c r="N157" s="120">
        <f t="shared" si="168"/>
        <v>1.0382490193138934</v>
      </c>
      <c r="O157" s="113">
        <f t="shared" si="170"/>
        <v>1.0441005000000001</v>
      </c>
      <c r="P157" s="113">
        <f t="shared" si="188"/>
        <v>1019.7040017</v>
      </c>
      <c r="Q157" s="11">
        <f t="shared" si="203"/>
        <v>0</v>
      </c>
      <c r="R157" s="30">
        <f t="shared" si="197"/>
        <v>0</v>
      </c>
      <c r="S157" s="8">
        <f t="shared" si="189"/>
        <v>0</v>
      </c>
      <c r="T157" s="122">
        <f t="shared" si="198"/>
        <v>9.5000000000000001E-2</v>
      </c>
      <c r="U157" s="121">
        <f t="shared" si="169"/>
        <v>17</v>
      </c>
      <c r="V157" s="121">
        <v>252</v>
      </c>
      <c r="W157" s="120">
        <f t="shared" si="190"/>
        <v>1.0061410980000001</v>
      </c>
      <c r="X157" s="113">
        <f t="shared" si="191"/>
        <v>6.2621022000000002</v>
      </c>
      <c r="Y157" s="113">
        <f t="shared" si="192"/>
        <v>0</v>
      </c>
      <c r="Z157" s="125" t="str">
        <f t="shared" si="204"/>
        <v>A+J=</v>
      </c>
      <c r="AA157" s="118">
        <f t="shared" si="205"/>
        <v>44613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93"/>
        <v>44607</v>
      </c>
      <c r="B158" s="113">
        <f t="shared" si="185"/>
        <v>1026.67501397</v>
      </c>
      <c r="C158" s="113">
        <f t="shared" si="201"/>
        <v>976.63395592999996</v>
      </c>
      <c r="D158" s="114">
        <f t="shared" si="194"/>
        <v>6075.69</v>
      </c>
      <c r="E158" s="115">
        <f t="shared" si="171"/>
        <v>6120.04</v>
      </c>
      <c r="F158" s="116">
        <f t="shared" si="172"/>
        <v>44550</v>
      </c>
      <c r="G158" s="117">
        <f t="shared" si="186"/>
        <v>7.2995824342585447E-3</v>
      </c>
      <c r="H158" s="118">
        <f t="shared" si="202"/>
        <v>44613</v>
      </c>
      <c r="I158" s="118">
        <f t="shared" si="187"/>
        <v>44613</v>
      </c>
      <c r="J158" s="119">
        <f t="shared" si="195"/>
        <v>22</v>
      </c>
      <c r="K158" s="119">
        <f t="shared" si="173"/>
        <v>18</v>
      </c>
      <c r="L158" s="8">
        <f t="shared" si="196"/>
        <v>1.00596843</v>
      </c>
      <c r="M158" s="120">
        <f t="shared" si="174"/>
        <v>1.0095006900000001</v>
      </c>
      <c r="N158" s="120">
        <f t="shared" si="168"/>
        <v>1.0382490193138934</v>
      </c>
      <c r="O158" s="113">
        <f t="shared" si="170"/>
        <v>1.0444457300000001</v>
      </c>
      <c r="P158" s="113">
        <f t="shared" si="188"/>
        <v>1020.04116504</v>
      </c>
      <c r="Q158" s="11">
        <f t="shared" si="203"/>
        <v>0</v>
      </c>
      <c r="R158" s="30">
        <f t="shared" si="197"/>
        <v>0</v>
      </c>
      <c r="S158" s="8">
        <f t="shared" si="189"/>
        <v>0</v>
      </c>
      <c r="T158" s="122">
        <f t="shared" si="198"/>
        <v>9.5000000000000001E-2</v>
      </c>
      <c r="U158" s="121">
        <f t="shared" si="169"/>
        <v>18</v>
      </c>
      <c r="V158" s="121">
        <v>252</v>
      </c>
      <c r="W158" s="120">
        <f t="shared" si="190"/>
        <v>1.006503511</v>
      </c>
      <c r="X158" s="113">
        <f t="shared" si="191"/>
        <v>6.6338489300000001</v>
      </c>
      <c r="Y158" s="113">
        <f t="shared" si="192"/>
        <v>0</v>
      </c>
      <c r="Z158" s="125" t="str">
        <f t="shared" si="204"/>
        <v>A+J=</v>
      </c>
      <c r="AA158" s="118">
        <f t="shared" si="205"/>
        <v>44613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93"/>
        <v>44608</v>
      </c>
      <c r="B159" s="113">
        <f t="shared" si="185"/>
        <v>1027.38441027</v>
      </c>
      <c r="C159" s="113">
        <f t="shared" si="201"/>
        <v>976.63395592999996</v>
      </c>
      <c r="D159" s="114">
        <f t="shared" si="194"/>
        <v>6075.69</v>
      </c>
      <c r="E159" s="115">
        <f t="shared" si="171"/>
        <v>6120.04</v>
      </c>
      <c r="F159" s="116">
        <f t="shared" si="172"/>
        <v>44550</v>
      </c>
      <c r="G159" s="117">
        <f t="shared" si="186"/>
        <v>7.2995824342585447E-3</v>
      </c>
      <c r="H159" s="118">
        <f t="shared" si="202"/>
        <v>44613</v>
      </c>
      <c r="I159" s="118">
        <f t="shared" si="187"/>
        <v>44613</v>
      </c>
      <c r="J159" s="119">
        <f t="shared" si="195"/>
        <v>22</v>
      </c>
      <c r="K159" s="119">
        <f t="shared" si="173"/>
        <v>19</v>
      </c>
      <c r="L159" s="8">
        <f t="shared" si="196"/>
        <v>1.00630105</v>
      </c>
      <c r="M159" s="120">
        <f t="shared" si="174"/>
        <v>1.0095006900000001</v>
      </c>
      <c r="N159" s="120">
        <f t="shared" ref="N159:N222" si="208">IF(I159&gt;I158,N158*M159,N158)</f>
        <v>1.0382490193138934</v>
      </c>
      <c r="O159" s="113">
        <f t="shared" si="170"/>
        <v>1.04479107</v>
      </c>
      <c r="P159" s="113">
        <f t="shared" si="188"/>
        <v>1020.37843581</v>
      </c>
      <c r="Q159" s="11">
        <f t="shared" si="203"/>
        <v>0</v>
      </c>
      <c r="R159" s="30">
        <f t="shared" si="197"/>
        <v>0</v>
      </c>
      <c r="S159" s="8">
        <f t="shared" si="189"/>
        <v>0</v>
      </c>
      <c r="T159" s="122">
        <f t="shared" si="198"/>
        <v>9.5000000000000001E-2</v>
      </c>
      <c r="U159" s="121">
        <f t="shared" si="169"/>
        <v>19</v>
      </c>
      <c r="V159" s="121">
        <v>252</v>
      </c>
      <c r="W159" s="120">
        <f t="shared" si="190"/>
        <v>1.0068660549999999</v>
      </c>
      <c r="X159" s="113">
        <f t="shared" si="191"/>
        <v>7.00597446</v>
      </c>
      <c r="Y159" s="113">
        <f t="shared" si="192"/>
        <v>0</v>
      </c>
      <c r="Z159" s="125" t="str">
        <f t="shared" si="204"/>
        <v>A+J=</v>
      </c>
      <c r="AA159" s="118">
        <f t="shared" si="205"/>
        <v>44613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93"/>
        <v>44609</v>
      </c>
      <c r="B160" s="113">
        <f t="shared" si="185"/>
        <v>1028.09430185</v>
      </c>
      <c r="C160" s="113">
        <f t="shared" si="201"/>
        <v>976.63395592999996</v>
      </c>
      <c r="D160" s="114">
        <f t="shared" si="194"/>
        <v>6075.69</v>
      </c>
      <c r="E160" s="115">
        <f t="shared" si="171"/>
        <v>6120.04</v>
      </c>
      <c r="F160" s="116">
        <f t="shared" si="172"/>
        <v>44550</v>
      </c>
      <c r="G160" s="117">
        <f t="shared" si="186"/>
        <v>7.2995824342585447E-3</v>
      </c>
      <c r="H160" s="118">
        <f t="shared" si="202"/>
        <v>44613</v>
      </c>
      <c r="I160" s="118">
        <f t="shared" si="187"/>
        <v>44613</v>
      </c>
      <c r="J160" s="119">
        <f t="shared" si="195"/>
        <v>22</v>
      </c>
      <c r="K160" s="119">
        <f t="shared" si="173"/>
        <v>20</v>
      </c>
      <c r="L160" s="8">
        <f t="shared" si="196"/>
        <v>1.00663378</v>
      </c>
      <c r="M160" s="120">
        <f t="shared" si="174"/>
        <v>1.0095006900000001</v>
      </c>
      <c r="N160" s="120">
        <f t="shared" si="208"/>
        <v>1.0382490193138934</v>
      </c>
      <c r="O160" s="113">
        <f t="shared" si="170"/>
        <v>1.04513653</v>
      </c>
      <c r="P160" s="113">
        <f t="shared" si="188"/>
        <v>1020.7158237800001</v>
      </c>
      <c r="Q160" s="11">
        <f t="shared" si="203"/>
        <v>0</v>
      </c>
      <c r="R160" s="30">
        <f t="shared" si="197"/>
        <v>0</v>
      </c>
      <c r="S160" s="8">
        <f t="shared" si="189"/>
        <v>0</v>
      </c>
      <c r="T160" s="122">
        <f t="shared" si="198"/>
        <v>9.5000000000000001E-2</v>
      </c>
      <c r="U160" s="121">
        <f t="shared" si="169"/>
        <v>20</v>
      </c>
      <c r="V160" s="121">
        <v>252</v>
      </c>
      <c r="W160" s="120">
        <f t="shared" si="190"/>
        <v>1.0072287289999999</v>
      </c>
      <c r="X160" s="113">
        <f t="shared" si="191"/>
        <v>7.3784780699999999</v>
      </c>
      <c r="Y160" s="113">
        <f t="shared" si="192"/>
        <v>0</v>
      </c>
      <c r="Z160" s="125" t="str">
        <f t="shared" si="204"/>
        <v>A+J=</v>
      </c>
      <c r="AA160" s="118">
        <f t="shared" si="205"/>
        <v>44613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93"/>
        <v>44610</v>
      </c>
      <c r="B161" s="113">
        <f t="shared" si="185"/>
        <v>1028.8046899999999</v>
      </c>
      <c r="C161" s="113">
        <f t="shared" si="201"/>
        <v>976.63395592999996</v>
      </c>
      <c r="D161" s="114">
        <f t="shared" si="194"/>
        <v>6075.69</v>
      </c>
      <c r="E161" s="115">
        <f t="shared" si="171"/>
        <v>6120.04</v>
      </c>
      <c r="F161" s="116">
        <f t="shared" si="172"/>
        <v>44550</v>
      </c>
      <c r="G161" s="117">
        <f t="shared" si="186"/>
        <v>7.2995824342585447E-3</v>
      </c>
      <c r="H161" s="118">
        <f t="shared" si="202"/>
        <v>44613</v>
      </c>
      <c r="I161" s="118">
        <f t="shared" si="187"/>
        <v>44613</v>
      </c>
      <c r="J161" s="119">
        <f t="shared" si="195"/>
        <v>22</v>
      </c>
      <c r="K161" s="119">
        <f t="shared" si="173"/>
        <v>21</v>
      </c>
      <c r="L161" s="8">
        <f t="shared" si="196"/>
        <v>1.00696663</v>
      </c>
      <c r="M161" s="120">
        <f t="shared" si="174"/>
        <v>1.0095006900000001</v>
      </c>
      <c r="N161" s="120">
        <f t="shared" si="208"/>
        <v>1.0382490193138934</v>
      </c>
      <c r="O161" s="113">
        <f t="shared" si="170"/>
        <v>1.04548211</v>
      </c>
      <c r="P161" s="113">
        <f t="shared" si="188"/>
        <v>1021.05332894</v>
      </c>
      <c r="Q161" s="11">
        <f t="shared" si="203"/>
        <v>0</v>
      </c>
      <c r="R161" s="30">
        <f t="shared" si="197"/>
        <v>0</v>
      </c>
      <c r="S161" s="8">
        <f t="shared" si="189"/>
        <v>0</v>
      </c>
      <c r="T161" s="122">
        <f t="shared" si="198"/>
        <v>9.5000000000000001E-2</v>
      </c>
      <c r="U161" s="121">
        <f t="shared" si="169"/>
        <v>21</v>
      </c>
      <c r="V161" s="121">
        <v>252</v>
      </c>
      <c r="W161" s="120">
        <f t="shared" si="190"/>
        <v>1.0075915339999999</v>
      </c>
      <c r="X161" s="113">
        <f t="shared" si="191"/>
        <v>7.7513610599999998</v>
      </c>
      <c r="Y161" s="113">
        <f t="shared" si="192"/>
        <v>0</v>
      </c>
      <c r="Z161" s="125" t="str">
        <f t="shared" si="204"/>
        <v>A+J=</v>
      </c>
      <c r="AA161" s="118">
        <f t="shared" si="205"/>
        <v>44613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93"/>
        <v>44611</v>
      </c>
      <c r="B162" s="113">
        <f t="shared" si="185"/>
        <v>1029.5155651299999</v>
      </c>
      <c r="C162" s="113">
        <f t="shared" si="201"/>
        <v>976.63395592999996</v>
      </c>
      <c r="D162" s="114">
        <f t="shared" si="194"/>
        <v>6075.69</v>
      </c>
      <c r="E162" s="115">
        <f t="shared" si="171"/>
        <v>6120.04</v>
      </c>
      <c r="F162" s="116">
        <f t="shared" si="172"/>
        <v>44550</v>
      </c>
      <c r="G162" s="117">
        <f t="shared" si="186"/>
        <v>7.2995824342585447E-3</v>
      </c>
      <c r="H162" s="118">
        <f t="shared" si="202"/>
        <v>44613</v>
      </c>
      <c r="I162" s="118">
        <f t="shared" si="187"/>
        <v>44613</v>
      </c>
      <c r="J162" s="119">
        <f t="shared" si="195"/>
        <v>22</v>
      </c>
      <c r="K162" s="119">
        <f t="shared" si="173"/>
        <v>22</v>
      </c>
      <c r="L162" s="8">
        <f t="shared" si="196"/>
        <v>1.00729958</v>
      </c>
      <c r="M162" s="120">
        <f t="shared" si="174"/>
        <v>1.0095006900000001</v>
      </c>
      <c r="N162" s="120">
        <f t="shared" si="208"/>
        <v>1.0382490193138934</v>
      </c>
      <c r="O162" s="113">
        <f t="shared" si="170"/>
        <v>1.0458278000000001</v>
      </c>
      <c r="P162" s="113">
        <f t="shared" si="188"/>
        <v>1021.39094153</v>
      </c>
      <c r="Q162" s="11">
        <f t="shared" si="203"/>
        <v>0</v>
      </c>
      <c r="R162" s="30">
        <f t="shared" si="197"/>
        <v>0</v>
      </c>
      <c r="S162" s="8">
        <f t="shared" si="189"/>
        <v>0</v>
      </c>
      <c r="T162" s="122">
        <f t="shared" si="198"/>
        <v>9.5000000000000001E-2</v>
      </c>
      <c r="U162" s="121">
        <f t="shared" si="169"/>
        <v>22</v>
      </c>
      <c r="V162" s="121">
        <v>252</v>
      </c>
      <c r="W162" s="120">
        <f t="shared" si="190"/>
        <v>1.00795447</v>
      </c>
      <c r="X162" s="113">
        <f t="shared" si="191"/>
        <v>8.1246235999999996</v>
      </c>
      <c r="Y162" s="113">
        <f t="shared" si="192"/>
        <v>0</v>
      </c>
      <c r="Z162" s="125" t="str">
        <f t="shared" si="204"/>
        <v>A+J=</v>
      </c>
      <c r="AA162" s="118">
        <f t="shared" si="205"/>
        <v>44613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93"/>
        <v>44612</v>
      </c>
      <c r="B163" s="113">
        <f t="shared" si="185"/>
        <v>1029.5155651299999</v>
      </c>
      <c r="C163" s="113">
        <f t="shared" si="201"/>
        <v>976.63395592999996</v>
      </c>
      <c r="D163" s="114">
        <f t="shared" si="194"/>
        <v>6075.69</v>
      </c>
      <c r="E163" s="115">
        <f t="shared" si="171"/>
        <v>6120.04</v>
      </c>
      <c r="F163" s="116">
        <f t="shared" si="172"/>
        <v>44550</v>
      </c>
      <c r="G163" s="117">
        <f t="shared" si="186"/>
        <v>7.2995824342585447E-3</v>
      </c>
      <c r="H163" s="118">
        <f t="shared" si="202"/>
        <v>44641</v>
      </c>
      <c r="I163" s="118">
        <f t="shared" si="187"/>
        <v>44613</v>
      </c>
      <c r="J163" s="119">
        <f t="shared" si="195"/>
        <v>22</v>
      </c>
      <c r="K163" s="119">
        <f t="shared" si="173"/>
        <v>22</v>
      </c>
      <c r="L163" s="8">
        <f t="shared" si="196"/>
        <v>1.00729958</v>
      </c>
      <c r="M163" s="120">
        <f t="shared" si="174"/>
        <v>1.0095006900000001</v>
      </c>
      <c r="N163" s="120">
        <f t="shared" si="208"/>
        <v>1.0382490193138934</v>
      </c>
      <c r="O163" s="113">
        <f t="shared" si="170"/>
        <v>1.0458278000000001</v>
      </c>
      <c r="P163" s="113">
        <f t="shared" si="188"/>
        <v>1021.39094153</v>
      </c>
      <c r="Q163" s="11">
        <f t="shared" si="203"/>
        <v>0</v>
      </c>
      <c r="R163" s="30">
        <f t="shared" si="197"/>
        <v>0</v>
      </c>
      <c r="S163" s="8">
        <f t="shared" si="189"/>
        <v>0</v>
      </c>
      <c r="T163" s="122">
        <f t="shared" si="198"/>
        <v>9.5000000000000001E-2</v>
      </c>
      <c r="U163" s="121">
        <f t="shared" si="169"/>
        <v>22</v>
      </c>
      <c r="V163" s="121">
        <v>252</v>
      </c>
      <c r="W163" s="120">
        <f t="shared" si="190"/>
        <v>1.00795447</v>
      </c>
      <c r="X163" s="113">
        <f t="shared" si="191"/>
        <v>8.1246235999999996</v>
      </c>
      <c r="Y163" s="113">
        <f t="shared" si="192"/>
        <v>0</v>
      </c>
      <c r="Z163" s="125" t="str">
        <f t="shared" si="204"/>
        <v>A+J=</v>
      </c>
      <c r="AA163" s="118">
        <f t="shared" si="205"/>
        <v>44613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93"/>
        <v>44613</v>
      </c>
      <c r="B164" s="113">
        <f t="shared" si="185"/>
        <v>1029.5155651299999</v>
      </c>
      <c r="C164" s="113">
        <f t="shared" si="201"/>
        <v>976.63395592999996</v>
      </c>
      <c r="D164" s="114">
        <f t="shared" si="194"/>
        <v>6075.69</v>
      </c>
      <c r="E164" s="115">
        <f t="shared" si="171"/>
        <v>6120.04</v>
      </c>
      <c r="F164" s="116">
        <f t="shared" si="172"/>
        <v>44550</v>
      </c>
      <c r="G164" s="117">
        <f t="shared" si="186"/>
        <v>7.2995824342585447E-3</v>
      </c>
      <c r="H164" s="118">
        <f t="shared" si="202"/>
        <v>44641</v>
      </c>
      <c r="I164" s="118">
        <f t="shared" si="187"/>
        <v>44613</v>
      </c>
      <c r="J164" s="119">
        <f t="shared" si="195"/>
        <v>22</v>
      </c>
      <c r="K164" s="119">
        <f t="shared" si="173"/>
        <v>22</v>
      </c>
      <c r="L164" s="8">
        <f t="shared" si="196"/>
        <v>1.00729958</v>
      </c>
      <c r="M164" s="120">
        <f t="shared" si="174"/>
        <v>1.0095006900000001</v>
      </c>
      <c r="N164" s="120">
        <f t="shared" si="208"/>
        <v>1.0382490193138934</v>
      </c>
      <c r="O164" s="113">
        <f t="shared" si="170"/>
        <v>1.0458278000000001</v>
      </c>
      <c r="P164" s="113">
        <f t="shared" si="188"/>
        <v>1021.39094153</v>
      </c>
      <c r="Q164" s="11">
        <f t="shared" si="203"/>
        <v>5</v>
      </c>
      <c r="R164" s="30">
        <f t="shared" si="197"/>
        <v>4.9623973484702461E-3</v>
      </c>
      <c r="S164" s="8">
        <f t="shared" si="189"/>
        <v>5.0685476999999999</v>
      </c>
      <c r="T164" s="122">
        <f t="shared" si="198"/>
        <v>9.5000000000000001E-2</v>
      </c>
      <c r="U164" s="121">
        <f t="shared" si="169"/>
        <v>22</v>
      </c>
      <c r="V164" s="121">
        <v>252</v>
      </c>
      <c r="W164" s="120">
        <f t="shared" si="190"/>
        <v>1.00795447</v>
      </c>
      <c r="X164" s="113">
        <f t="shared" si="191"/>
        <v>8.1246235999999996</v>
      </c>
      <c r="Y164" s="113">
        <f t="shared" si="192"/>
        <v>13.193171299999999</v>
      </c>
      <c r="Z164" s="125" t="str">
        <f t="shared" si="204"/>
        <v>A+J=</v>
      </c>
      <c r="AA164" s="118">
        <f t="shared" si="205"/>
        <v>44613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93"/>
        <v>44614</v>
      </c>
      <c r="B165" s="113">
        <f t="shared" si="185"/>
        <v>1016.99271434</v>
      </c>
      <c r="C165" s="113">
        <f t="shared" si="201"/>
        <v>971.78751018000003</v>
      </c>
      <c r="D165" s="114">
        <f t="shared" si="194"/>
        <v>6120.04</v>
      </c>
      <c r="E165" s="115">
        <f t="shared" si="171"/>
        <v>6153.09</v>
      </c>
      <c r="F165" s="116">
        <f t="shared" si="172"/>
        <v>44582</v>
      </c>
      <c r="G165" s="117">
        <f t="shared" si="186"/>
        <v>5.4002915013626751E-3</v>
      </c>
      <c r="H165" s="118">
        <f t="shared" si="202"/>
        <v>44641</v>
      </c>
      <c r="I165" s="118">
        <f t="shared" si="187"/>
        <v>44641</v>
      </c>
      <c r="J165" s="119">
        <f t="shared" si="195"/>
        <v>18</v>
      </c>
      <c r="K165" s="119">
        <f t="shared" si="173"/>
        <v>1</v>
      </c>
      <c r="L165" s="8">
        <f t="shared" si="196"/>
        <v>1.0002992500000001</v>
      </c>
      <c r="M165" s="120">
        <f t="shared" si="174"/>
        <v>1.00729958</v>
      </c>
      <c r="N165" s="120">
        <f t="shared" si="208"/>
        <v>1.0458278010902966</v>
      </c>
      <c r="O165" s="113">
        <f t="shared" si="170"/>
        <v>1.0461407599999999</v>
      </c>
      <c r="P165" s="113">
        <f t="shared" si="188"/>
        <v>1016.62652445</v>
      </c>
      <c r="Q165" s="11">
        <f t="shared" si="203"/>
        <v>0</v>
      </c>
      <c r="R165" s="30">
        <f t="shared" si="197"/>
        <v>0</v>
      </c>
      <c r="S165" s="8">
        <f t="shared" si="189"/>
        <v>0</v>
      </c>
      <c r="T165" s="122">
        <f t="shared" si="198"/>
        <v>9.5000000000000001E-2</v>
      </c>
      <c r="U165" s="121">
        <f t="shared" ref="U165:U228" si="209">IF(Q164&gt;0,1,IF(K165=K164,U164,U164+1))</f>
        <v>1</v>
      </c>
      <c r="V165" s="121">
        <v>252</v>
      </c>
      <c r="W165" s="120">
        <f t="shared" si="190"/>
        <v>1.0003602009999999</v>
      </c>
      <c r="X165" s="113">
        <f t="shared" si="191"/>
        <v>0.36618989000000002</v>
      </c>
      <c r="Y165" s="113">
        <f t="shared" si="192"/>
        <v>0</v>
      </c>
      <c r="Z165" s="125" t="str">
        <f t="shared" si="204"/>
        <v>A+J=</v>
      </c>
      <c r="AA165" s="118">
        <f t="shared" si="205"/>
        <v>44641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93"/>
        <v>44615</v>
      </c>
      <c r="B166" s="113">
        <f t="shared" si="185"/>
        <v>1017.66348339</v>
      </c>
      <c r="C166" s="113">
        <f t="shared" si="201"/>
        <v>971.78751018000003</v>
      </c>
      <c r="D166" s="114">
        <f t="shared" si="194"/>
        <v>6120.04</v>
      </c>
      <c r="E166" s="115">
        <f t="shared" si="171"/>
        <v>6153.09</v>
      </c>
      <c r="F166" s="116">
        <f t="shared" si="172"/>
        <v>44582</v>
      </c>
      <c r="G166" s="117">
        <f t="shared" si="186"/>
        <v>5.4002915013626751E-3</v>
      </c>
      <c r="H166" s="118">
        <f t="shared" si="202"/>
        <v>44641</v>
      </c>
      <c r="I166" s="118">
        <f t="shared" si="187"/>
        <v>44641</v>
      </c>
      <c r="J166" s="119">
        <f t="shared" si="195"/>
        <v>18</v>
      </c>
      <c r="K166" s="119">
        <f t="shared" si="173"/>
        <v>2</v>
      </c>
      <c r="L166" s="8">
        <f t="shared" si="196"/>
        <v>1.0005985900000001</v>
      </c>
      <c r="M166" s="120">
        <f t="shared" si="174"/>
        <v>1.00729958</v>
      </c>
      <c r="N166" s="120">
        <f t="shared" si="208"/>
        <v>1.0458278010902966</v>
      </c>
      <c r="O166" s="113">
        <f t="shared" si="170"/>
        <v>1.04645382</v>
      </c>
      <c r="P166" s="113">
        <f t="shared" si="188"/>
        <v>1016.93075225</v>
      </c>
      <c r="Q166" s="11">
        <f t="shared" si="203"/>
        <v>0</v>
      </c>
      <c r="R166" s="30">
        <f t="shared" si="197"/>
        <v>0</v>
      </c>
      <c r="S166" s="8">
        <f t="shared" si="189"/>
        <v>0</v>
      </c>
      <c r="T166" s="122">
        <f t="shared" si="198"/>
        <v>9.5000000000000001E-2</v>
      </c>
      <c r="U166" s="121">
        <f t="shared" si="209"/>
        <v>2</v>
      </c>
      <c r="V166" s="121">
        <v>252</v>
      </c>
      <c r="W166" s="120">
        <f t="shared" si="190"/>
        <v>1.0007205320000001</v>
      </c>
      <c r="X166" s="113">
        <f t="shared" si="191"/>
        <v>0.73273113999999995</v>
      </c>
      <c r="Y166" s="113">
        <f t="shared" si="192"/>
        <v>0</v>
      </c>
      <c r="Z166" s="125" t="str">
        <f t="shared" si="204"/>
        <v>A+J=</v>
      </c>
      <c r="AA166" s="118">
        <f t="shared" si="205"/>
        <v>44641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93"/>
        <v>44616</v>
      </c>
      <c r="B167" s="113">
        <f t="shared" si="185"/>
        <v>1018.3347012200001</v>
      </c>
      <c r="C167" s="113">
        <f t="shared" si="201"/>
        <v>971.78751018000003</v>
      </c>
      <c r="D167" s="114">
        <f t="shared" si="194"/>
        <v>6120.04</v>
      </c>
      <c r="E167" s="115">
        <f t="shared" si="171"/>
        <v>6153.09</v>
      </c>
      <c r="F167" s="116">
        <f t="shared" si="172"/>
        <v>44582</v>
      </c>
      <c r="G167" s="117">
        <f t="shared" si="186"/>
        <v>5.4002915013626751E-3</v>
      </c>
      <c r="H167" s="118">
        <f t="shared" si="202"/>
        <v>44641</v>
      </c>
      <c r="I167" s="118">
        <f t="shared" si="187"/>
        <v>44641</v>
      </c>
      <c r="J167" s="119">
        <f t="shared" si="195"/>
        <v>18</v>
      </c>
      <c r="K167" s="119">
        <f t="shared" si="173"/>
        <v>3</v>
      </c>
      <c r="L167" s="8">
        <f t="shared" si="196"/>
        <v>1.0008980300000001</v>
      </c>
      <c r="M167" s="120">
        <f t="shared" si="174"/>
        <v>1.00729958</v>
      </c>
      <c r="N167" s="120">
        <f t="shared" si="208"/>
        <v>1.0458278010902966</v>
      </c>
      <c r="O167" s="113">
        <f t="shared" si="170"/>
        <v>1.0467669799999999</v>
      </c>
      <c r="P167" s="113">
        <f t="shared" si="188"/>
        <v>1017.23507723</v>
      </c>
      <c r="Q167" s="11">
        <f t="shared" si="203"/>
        <v>0</v>
      </c>
      <c r="R167" s="30">
        <f t="shared" si="197"/>
        <v>0</v>
      </c>
      <c r="S167" s="8">
        <f t="shared" si="189"/>
        <v>0</v>
      </c>
      <c r="T167" s="122">
        <f t="shared" si="198"/>
        <v>9.5000000000000001E-2</v>
      </c>
      <c r="U167" s="121">
        <f t="shared" si="209"/>
        <v>3</v>
      </c>
      <c r="V167" s="121">
        <v>252</v>
      </c>
      <c r="W167" s="120">
        <f t="shared" si="190"/>
        <v>1.001080993</v>
      </c>
      <c r="X167" s="113">
        <f t="shared" si="191"/>
        <v>1.09962399</v>
      </c>
      <c r="Y167" s="113">
        <f t="shared" si="192"/>
        <v>0</v>
      </c>
      <c r="Z167" s="125" t="str">
        <f t="shared" si="204"/>
        <v>A+J=</v>
      </c>
      <c r="AA167" s="118">
        <f t="shared" si="205"/>
        <v>44641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93"/>
        <v>44617</v>
      </c>
      <c r="B168" s="113">
        <f t="shared" si="185"/>
        <v>1019.0063573</v>
      </c>
      <c r="C168" s="113">
        <f t="shared" si="201"/>
        <v>971.78751018000003</v>
      </c>
      <c r="D168" s="114">
        <f t="shared" si="194"/>
        <v>6120.04</v>
      </c>
      <c r="E168" s="115">
        <f t="shared" si="171"/>
        <v>6153.09</v>
      </c>
      <c r="F168" s="116">
        <f t="shared" si="172"/>
        <v>44582</v>
      </c>
      <c r="G168" s="117">
        <f t="shared" si="186"/>
        <v>5.4002915013626751E-3</v>
      </c>
      <c r="H168" s="118">
        <f t="shared" si="202"/>
        <v>44641</v>
      </c>
      <c r="I168" s="118">
        <f t="shared" si="187"/>
        <v>44641</v>
      </c>
      <c r="J168" s="119">
        <f t="shared" si="195"/>
        <v>18</v>
      </c>
      <c r="K168" s="119">
        <f t="shared" si="173"/>
        <v>4</v>
      </c>
      <c r="L168" s="8">
        <f t="shared" si="196"/>
        <v>1.0011975500000001</v>
      </c>
      <c r="M168" s="120">
        <f t="shared" si="174"/>
        <v>1.00729958</v>
      </c>
      <c r="N168" s="120">
        <f t="shared" si="208"/>
        <v>1.0458278010902966</v>
      </c>
      <c r="O168" s="113">
        <f t="shared" si="170"/>
        <v>1.0470802299999999</v>
      </c>
      <c r="P168" s="113">
        <f t="shared" si="188"/>
        <v>1017.53948967</v>
      </c>
      <c r="Q168" s="11">
        <f t="shared" si="203"/>
        <v>0</v>
      </c>
      <c r="R168" s="30">
        <f t="shared" si="197"/>
        <v>0</v>
      </c>
      <c r="S168" s="8">
        <f t="shared" si="189"/>
        <v>0</v>
      </c>
      <c r="T168" s="122">
        <f t="shared" si="198"/>
        <v>9.5000000000000001E-2</v>
      </c>
      <c r="U168" s="121">
        <f t="shared" si="209"/>
        <v>4</v>
      </c>
      <c r="V168" s="121">
        <v>252</v>
      </c>
      <c r="W168" s="120">
        <f t="shared" si="190"/>
        <v>1.0014415830000001</v>
      </c>
      <c r="X168" s="113">
        <f t="shared" si="191"/>
        <v>1.4668676300000001</v>
      </c>
      <c r="Y168" s="113">
        <f t="shared" si="192"/>
        <v>0</v>
      </c>
      <c r="Z168" s="125" t="str">
        <f t="shared" si="204"/>
        <v>A+J=</v>
      </c>
      <c r="AA168" s="118">
        <f t="shared" si="205"/>
        <v>44641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93"/>
        <v>44618</v>
      </c>
      <c r="B169" s="113">
        <f t="shared" si="185"/>
        <v>1019.67845385</v>
      </c>
      <c r="C169" s="113">
        <f t="shared" si="201"/>
        <v>971.78751018000003</v>
      </c>
      <c r="D169" s="114">
        <f t="shared" si="194"/>
        <v>6120.04</v>
      </c>
      <c r="E169" s="115">
        <f t="shared" si="171"/>
        <v>6153.09</v>
      </c>
      <c r="F169" s="116">
        <f t="shared" si="172"/>
        <v>44582</v>
      </c>
      <c r="G169" s="117">
        <f t="shared" si="186"/>
        <v>5.4002915013626751E-3</v>
      </c>
      <c r="H169" s="118">
        <f t="shared" si="202"/>
        <v>44641</v>
      </c>
      <c r="I169" s="118">
        <f t="shared" si="187"/>
        <v>44641</v>
      </c>
      <c r="J169" s="119">
        <f t="shared" si="195"/>
        <v>18</v>
      </c>
      <c r="K169" s="119">
        <f t="shared" si="173"/>
        <v>5</v>
      </c>
      <c r="L169" s="8">
        <f t="shared" si="196"/>
        <v>1.00149716</v>
      </c>
      <c r="M169" s="120">
        <f t="shared" si="174"/>
        <v>1.00729958</v>
      </c>
      <c r="N169" s="120">
        <f t="shared" si="208"/>
        <v>1.0458278010902966</v>
      </c>
      <c r="O169" s="113">
        <f t="shared" ref="O169:O232" si="210">TRUNC(TRUNC((L169*N169),15),8)</f>
        <v>1.0473935700000001</v>
      </c>
      <c r="P169" s="113">
        <f t="shared" si="188"/>
        <v>1017.84398956</v>
      </c>
      <c r="Q169" s="11">
        <f t="shared" si="203"/>
        <v>0</v>
      </c>
      <c r="R169" s="30">
        <f t="shared" si="197"/>
        <v>0</v>
      </c>
      <c r="S169" s="8">
        <f t="shared" si="189"/>
        <v>0</v>
      </c>
      <c r="T169" s="122">
        <f t="shared" si="198"/>
        <v>9.5000000000000001E-2</v>
      </c>
      <c r="U169" s="121">
        <f t="shared" si="209"/>
        <v>5</v>
      </c>
      <c r="V169" s="121">
        <v>252</v>
      </c>
      <c r="W169" s="120">
        <f t="shared" si="190"/>
        <v>1.0018023039999999</v>
      </c>
      <c r="X169" s="113">
        <f t="shared" si="191"/>
        <v>1.8344642900000001</v>
      </c>
      <c r="Y169" s="113">
        <f t="shared" si="192"/>
        <v>0</v>
      </c>
      <c r="Z169" s="125" t="str">
        <f t="shared" si="204"/>
        <v>A+J=</v>
      </c>
      <c r="AA169" s="118">
        <f t="shared" si="205"/>
        <v>44641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93"/>
        <v>44619</v>
      </c>
      <c r="B170" s="113">
        <f t="shared" si="185"/>
        <v>1019.67845385</v>
      </c>
      <c r="C170" s="113">
        <f t="shared" si="201"/>
        <v>971.78751018000003</v>
      </c>
      <c r="D170" s="114">
        <f t="shared" si="194"/>
        <v>6120.04</v>
      </c>
      <c r="E170" s="115">
        <f t="shared" ref="E170:E233" si="211">IF($K170=1,VLOOKUP($A169,$AO$10:$AS$131,4),E169)</f>
        <v>6153.09</v>
      </c>
      <c r="F170" s="116">
        <f t="shared" ref="F170:F233" si="212">IF($K170=1,VLOOKUP($A169,$AO$10:$AS$131,5),F169)</f>
        <v>44582</v>
      </c>
      <c r="G170" s="117">
        <f t="shared" si="186"/>
        <v>5.4002915013626751E-3</v>
      </c>
      <c r="H170" s="118">
        <f t="shared" si="202"/>
        <v>44641</v>
      </c>
      <c r="I170" s="118">
        <f t="shared" si="187"/>
        <v>44641</v>
      </c>
      <c r="J170" s="119">
        <f t="shared" si="195"/>
        <v>18</v>
      </c>
      <c r="K170" s="119">
        <f t="shared" ref="K170:K233" si="213">(J170-(NETWORKDAYS(A170,I170,AD$176:AD$502)-1))</f>
        <v>5</v>
      </c>
      <c r="L170" s="8">
        <f t="shared" si="196"/>
        <v>1.00149716</v>
      </c>
      <c r="M170" s="120">
        <f t="shared" ref="M170:M233" si="214">IF(I170&gt;I169,L169,M169)</f>
        <v>1.00729958</v>
      </c>
      <c r="N170" s="120">
        <f t="shared" si="208"/>
        <v>1.0458278010902966</v>
      </c>
      <c r="O170" s="113">
        <f t="shared" si="210"/>
        <v>1.0473935700000001</v>
      </c>
      <c r="P170" s="113">
        <f t="shared" si="188"/>
        <v>1017.84398956</v>
      </c>
      <c r="Q170" s="11">
        <f t="shared" si="203"/>
        <v>0</v>
      </c>
      <c r="R170" s="30">
        <f t="shared" si="197"/>
        <v>0</v>
      </c>
      <c r="S170" s="8">
        <f t="shared" si="189"/>
        <v>0</v>
      </c>
      <c r="T170" s="122">
        <f t="shared" si="198"/>
        <v>9.5000000000000001E-2</v>
      </c>
      <c r="U170" s="121">
        <f t="shared" si="209"/>
        <v>5</v>
      </c>
      <c r="V170" s="121">
        <v>252</v>
      </c>
      <c r="W170" s="120">
        <f t="shared" si="190"/>
        <v>1.0018023039999999</v>
      </c>
      <c r="X170" s="113">
        <f t="shared" si="191"/>
        <v>1.8344642900000001</v>
      </c>
      <c r="Y170" s="113">
        <f t="shared" si="192"/>
        <v>0</v>
      </c>
      <c r="Z170" s="125" t="str">
        <f t="shared" si="204"/>
        <v>A+J=</v>
      </c>
      <c r="AA170" s="118">
        <f t="shared" si="205"/>
        <v>44641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93"/>
        <v>44620</v>
      </c>
      <c r="B171" s="113">
        <f t="shared" si="185"/>
        <v>1019.67845385</v>
      </c>
      <c r="C171" s="113">
        <f t="shared" si="201"/>
        <v>971.78751018000003</v>
      </c>
      <c r="D171" s="114">
        <f t="shared" si="194"/>
        <v>6120.04</v>
      </c>
      <c r="E171" s="115">
        <f t="shared" si="211"/>
        <v>6153.09</v>
      </c>
      <c r="F171" s="116">
        <f t="shared" si="212"/>
        <v>44582</v>
      </c>
      <c r="G171" s="117">
        <f t="shared" si="186"/>
        <v>5.4002915013626751E-3</v>
      </c>
      <c r="H171" s="118">
        <f t="shared" si="202"/>
        <v>44641</v>
      </c>
      <c r="I171" s="118">
        <f t="shared" si="187"/>
        <v>44641</v>
      </c>
      <c r="J171" s="119">
        <f t="shared" si="195"/>
        <v>18</v>
      </c>
      <c r="K171" s="119">
        <f t="shared" si="213"/>
        <v>5</v>
      </c>
      <c r="L171" s="8">
        <f t="shared" si="196"/>
        <v>1.00149716</v>
      </c>
      <c r="M171" s="120">
        <f t="shared" si="214"/>
        <v>1.00729958</v>
      </c>
      <c r="N171" s="120">
        <f t="shared" si="208"/>
        <v>1.0458278010902966</v>
      </c>
      <c r="O171" s="113">
        <f t="shared" si="210"/>
        <v>1.0473935700000001</v>
      </c>
      <c r="P171" s="113">
        <f t="shared" si="188"/>
        <v>1017.84398956</v>
      </c>
      <c r="Q171" s="11">
        <f t="shared" si="203"/>
        <v>0</v>
      </c>
      <c r="R171" s="30">
        <f t="shared" si="197"/>
        <v>0</v>
      </c>
      <c r="S171" s="8">
        <f t="shared" si="189"/>
        <v>0</v>
      </c>
      <c r="T171" s="122">
        <f t="shared" si="198"/>
        <v>9.5000000000000001E-2</v>
      </c>
      <c r="U171" s="121">
        <f t="shared" si="209"/>
        <v>5</v>
      </c>
      <c r="V171" s="121">
        <v>252</v>
      </c>
      <c r="W171" s="120">
        <f t="shared" si="190"/>
        <v>1.0018023039999999</v>
      </c>
      <c r="X171" s="113">
        <f t="shared" si="191"/>
        <v>1.8344642900000001</v>
      </c>
      <c r="Y171" s="113">
        <f t="shared" si="192"/>
        <v>0</v>
      </c>
      <c r="Z171" s="125" t="str">
        <f t="shared" si="204"/>
        <v>A+J=</v>
      </c>
      <c r="AA171" s="118">
        <f t="shared" si="205"/>
        <v>44641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93"/>
        <v>44621</v>
      </c>
      <c r="B172" s="113">
        <f t="shared" si="185"/>
        <v>1019.67845385</v>
      </c>
      <c r="C172" s="113">
        <f t="shared" si="201"/>
        <v>971.78751018000003</v>
      </c>
      <c r="D172" s="114">
        <f t="shared" si="194"/>
        <v>6120.04</v>
      </c>
      <c r="E172" s="115">
        <f t="shared" si="211"/>
        <v>6153.09</v>
      </c>
      <c r="F172" s="116">
        <f t="shared" si="212"/>
        <v>44582</v>
      </c>
      <c r="G172" s="117">
        <f t="shared" si="186"/>
        <v>5.4002915013626751E-3</v>
      </c>
      <c r="H172" s="118">
        <f t="shared" si="202"/>
        <v>44641</v>
      </c>
      <c r="I172" s="118">
        <f t="shared" si="187"/>
        <v>44641</v>
      </c>
      <c r="J172" s="119">
        <f t="shared" si="195"/>
        <v>18</v>
      </c>
      <c r="K172" s="119">
        <f t="shared" si="213"/>
        <v>5</v>
      </c>
      <c r="L172" s="8">
        <f t="shared" si="196"/>
        <v>1.00149716</v>
      </c>
      <c r="M172" s="120">
        <f t="shared" si="214"/>
        <v>1.00729958</v>
      </c>
      <c r="N172" s="120">
        <f t="shared" si="208"/>
        <v>1.0458278010902966</v>
      </c>
      <c r="O172" s="113">
        <f t="shared" si="210"/>
        <v>1.0473935700000001</v>
      </c>
      <c r="P172" s="113">
        <f t="shared" si="188"/>
        <v>1017.84398956</v>
      </c>
      <c r="Q172" s="11">
        <f t="shared" si="203"/>
        <v>0</v>
      </c>
      <c r="R172" s="30">
        <f t="shared" si="197"/>
        <v>0</v>
      </c>
      <c r="S172" s="8">
        <f t="shared" si="189"/>
        <v>0</v>
      </c>
      <c r="T172" s="122">
        <f t="shared" si="198"/>
        <v>9.5000000000000001E-2</v>
      </c>
      <c r="U172" s="121">
        <f t="shared" si="209"/>
        <v>5</v>
      </c>
      <c r="V172" s="121">
        <v>252</v>
      </c>
      <c r="W172" s="120">
        <f t="shared" si="190"/>
        <v>1.0018023039999999</v>
      </c>
      <c r="X172" s="113">
        <f t="shared" si="191"/>
        <v>1.8344642900000001</v>
      </c>
      <c r="Y172" s="113">
        <f t="shared" si="192"/>
        <v>0</v>
      </c>
      <c r="Z172" s="125" t="str">
        <f t="shared" si="204"/>
        <v>A+J=</v>
      </c>
      <c r="AA172" s="118">
        <f t="shared" si="205"/>
        <v>44641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93"/>
        <v>44622</v>
      </c>
      <c r="B173" s="113">
        <f t="shared" si="185"/>
        <v>1019.67845385</v>
      </c>
      <c r="C173" s="113">
        <f t="shared" si="201"/>
        <v>971.78751018000003</v>
      </c>
      <c r="D173" s="114">
        <f t="shared" si="194"/>
        <v>6120.04</v>
      </c>
      <c r="E173" s="115">
        <f t="shared" si="211"/>
        <v>6153.09</v>
      </c>
      <c r="F173" s="116">
        <f t="shared" si="212"/>
        <v>44582</v>
      </c>
      <c r="G173" s="117">
        <f t="shared" si="186"/>
        <v>5.4002915013626751E-3</v>
      </c>
      <c r="H173" s="118">
        <f t="shared" si="202"/>
        <v>44641</v>
      </c>
      <c r="I173" s="118">
        <f t="shared" si="187"/>
        <v>44641</v>
      </c>
      <c r="J173" s="119">
        <f t="shared" si="195"/>
        <v>18</v>
      </c>
      <c r="K173" s="119">
        <f t="shared" si="213"/>
        <v>5</v>
      </c>
      <c r="L173" s="8">
        <f t="shared" si="196"/>
        <v>1.00149716</v>
      </c>
      <c r="M173" s="120">
        <f t="shared" si="214"/>
        <v>1.00729958</v>
      </c>
      <c r="N173" s="120">
        <f t="shared" si="208"/>
        <v>1.0458278010902966</v>
      </c>
      <c r="O173" s="113">
        <f t="shared" si="210"/>
        <v>1.0473935700000001</v>
      </c>
      <c r="P173" s="113">
        <f t="shared" si="188"/>
        <v>1017.84398956</v>
      </c>
      <c r="Q173" s="11">
        <f t="shared" si="203"/>
        <v>0</v>
      </c>
      <c r="R173" s="30">
        <f t="shared" si="197"/>
        <v>0</v>
      </c>
      <c r="S173" s="8">
        <f t="shared" si="189"/>
        <v>0</v>
      </c>
      <c r="T173" s="122">
        <f t="shared" si="198"/>
        <v>9.5000000000000001E-2</v>
      </c>
      <c r="U173" s="121">
        <f t="shared" si="209"/>
        <v>5</v>
      </c>
      <c r="V173" s="121">
        <v>252</v>
      </c>
      <c r="W173" s="120">
        <f t="shared" si="190"/>
        <v>1.0018023039999999</v>
      </c>
      <c r="X173" s="113">
        <f t="shared" si="191"/>
        <v>1.8344642900000001</v>
      </c>
      <c r="Y173" s="113">
        <f t="shared" si="192"/>
        <v>0</v>
      </c>
      <c r="Z173" s="125" t="str">
        <f t="shared" si="204"/>
        <v>A+J=</v>
      </c>
      <c r="AA173" s="118">
        <f t="shared" si="205"/>
        <v>44641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93"/>
        <v>44623</v>
      </c>
      <c r="B174" s="113">
        <f t="shared" si="185"/>
        <v>1020.35098908</v>
      </c>
      <c r="C174" s="113">
        <f t="shared" si="201"/>
        <v>971.78751018000003</v>
      </c>
      <c r="D174" s="114">
        <f t="shared" si="194"/>
        <v>6120.04</v>
      </c>
      <c r="E174" s="115">
        <f t="shared" si="211"/>
        <v>6153.09</v>
      </c>
      <c r="F174" s="116">
        <f t="shared" si="212"/>
        <v>44582</v>
      </c>
      <c r="G174" s="117">
        <f t="shared" si="186"/>
        <v>5.4002915013626751E-3</v>
      </c>
      <c r="H174" s="118">
        <f t="shared" si="202"/>
        <v>44641</v>
      </c>
      <c r="I174" s="118">
        <f t="shared" si="187"/>
        <v>44641</v>
      </c>
      <c r="J174" s="119">
        <f t="shared" si="195"/>
        <v>18</v>
      </c>
      <c r="K174" s="119">
        <f t="shared" si="213"/>
        <v>6</v>
      </c>
      <c r="L174" s="8">
        <f t="shared" si="196"/>
        <v>1.00179686</v>
      </c>
      <c r="M174" s="120">
        <f t="shared" si="214"/>
        <v>1.00729958</v>
      </c>
      <c r="N174" s="120">
        <f t="shared" si="208"/>
        <v>1.0458278010902966</v>
      </c>
      <c r="O174" s="113">
        <f t="shared" si="210"/>
        <v>1.0477069999999999</v>
      </c>
      <c r="P174" s="113">
        <f t="shared" si="188"/>
        <v>1018.14857692</v>
      </c>
      <c r="Q174" s="11">
        <f t="shared" si="203"/>
        <v>0</v>
      </c>
      <c r="R174" s="30">
        <f t="shared" si="197"/>
        <v>0</v>
      </c>
      <c r="S174" s="8">
        <f t="shared" si="189"/>
        <v>0</v>
      </c>
      <c r="T174" s="122">
        <f t="shared" si="198"/>
        <v>9.5000000000000001E-2</v>
      </c>
      <c r="U174" s="121">
        <f t="shared" si="209"/>
        <v>6</v>
      </c>
      <c r="V174" s="121">
        <v>252</v>
      </c>
      <c r="W174" s="120">
        <f t="shared" si="190"/>
        <v>1.002163154</v>
      </c>
      <c r="X174" s="113">
        <f t="shared" si="191"/>
        <v>2.2024121600000002</v>
      </c>
      <c r="Y174" s="113">
        <f t="shared" si="192"/>
        <v>0</v>
      </c>
      <c r="Z174" s="125" t="str">
        <f t="shared" si="204"/>
        <v>A+J=</v>
      </c>
      <c r="AA174" s="118">
        <f t="shared" si="205"/>
        <v>44641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93"/>
        <v>44624</v>
      </c>
      <c r="B175" s="113">
        <f t="shared" si="185"/>
        <v>1021.02397498</v>
      </c>
      <c r="C175" s="113">
        <f t="shared" si="201"/>
        <v>971.78751018000003</v>
      </c>
      <c r="D175" s="114">
        <f t="shared" si="194"/>
        <v>6120.04</v>
      </c>
      <c r="E175" s="115">
        <f t="shared" si="211"/>
        <v>6153.09</v>
      </c>
      <c r="F175" s="116">
        <f t="shared" si="212"/>
        <v>44582</v>
      </c>
      <c r="G175" s="117">
        <f t="shared" si="186"/>
        <v>5.4002915013626751E-3</v>
      </c>
      <c r="H175" s="118">
        <f t="shared" si="202"/>
        <v>44641</v>
      </c>
      <c r="I175" s="118">
        <f t="shared" si="187"/>
        <v>44641</v>
      </c>
      <c r="J175" s="119">
        <f t="shared" si="195"/>
        <v>18</v>
      </c>
      <c r="K175" s="119">
        <f t="shared" si="213"/>
        <v>7</v>
      </c>
      <c r="L175" s="8">
        <f t="shared" si="196"/>
        <v>1.0020966499999999</v>
      </c>
      <c r="M175" s="120">
        <f t="shared" si="214"/>
        <v>1.00729958</v>
      </c>
      <c r="N175" s="120">
        <f t="shared" si="208"/>
        <v>1.0458278010902966</v>
      </c>
      <c r="O175" s="113">
        <f t="shared" si="210"/>
        <v>1.0480205300000001</v>
      </c>
      <c r="P175" s="113">
        <f t="shared" si="188"/>
        <v>1018.45326146</v>
      </c>
      <c r="Q175" s="11">
        <f t="shared" si="203"/>
        <v>0</v>
      </c>
      <c r="R175" s="30">
        <f t="shared" si="197"/>
        <v>0</v>
      </c>
      <c r="S175" s="8">
        <f t="shared" si="189"/>
        <v>0</v>
      </c>
      <c r="T175" s="122">
        <f t="shared" si="198"/>
        <v>9.5000000000000001E-2</v>
      </c>
      <c r="U175" s="121">
        <f t="shared" si="209"/>
        <v>7</v>
      </c>
      <c r="V175" s="121">
        <v>252</v>
      </c>
      <c r="W175" s="120">
        <f t="shared" si="190"/>
        <v>1.002524135</v>
      </c>
      <c r="X175" s="113">
        <f t="shared" si="191"/>
        <v>2.57071352</v>
      </c>
      <c r="Y175" s="113">
        <f t="shared" si="192"/>
        <v>0</v>
      </c>
      <c r="Z175" s="125" t="str">
        <f t="shared" si="204"/>
        <v>A+J=</v>
      </c>
      <c r="AA175" s="118">
        <f t="shared" si="205"/>
        <v>44641</v>
      </c>
      <c r="AB175" s="4"/>
      <c r="AD175" s="145" t="s">
        <v>63</v>
      </c>
      <c r="AE175" s="146"/>
      <c r="AG175" s="147" t="s">
        <v>69</v>
      </c>
      <c r="AH175" s="147" t="s">
        <v>64</v>
      </c>
      <c r="AI175" s="148" t="s">
        <v>65</v>
      </c>
      <c r="AJ175" s="149" t="s">
        <v>66</v>
      </c>
      <c r="AK175" s="150" t="s">
        <v>67</v>
      </c>
      <c r="AL175" s="151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93"/>
        <v>44625</v>
      </c>
      <c r="B176" s="113">
        <f t="shared" si="185"/>
        <v>1021.69739998</v>
      </c>
      <c r="C176" s="113">
        <f t="shared" si="201"/>
        <v>971.78751018000003</v>
      </c>
      <c r="D176" s="114">
        <f t="shared" si="194"/>
        <v>6120.04</v>
      </c>
      <c r="E176" s="115">
        <f t="shared" si="211"/>
        <v>6153.09</v>
      </c>
      <c r="F176" s="116">
        <f t="shared" si="212"/>
        <v>44582</v>
      </c>
      <c r="G176" s="117">
        <f t="shared" si="186"/>
        <v>5.4002915013626751E-3</v>
      </c>
      <c r="H176" s="118">
        <f t="shared" si="202"/>
        <v>44641</v>
      </c>
      <c r="I176" s="118">
        <f t="shared" si="187"/>
        <v>44641</v>
      </c>
      <c r="J176" s="119">
        <f t="shared" si="195"/>
        <v>18</v>
      </c>
      <c r="K176" s="119">
        <f t="shared" si="213"/>
        <v>8</v>
      </c>
      <c r="L176" s="8">
        <f t="shared" si="196"/>
        <v>1.00239653</v>
      </c>
      <c r="M176" s="120">
        <f t="shared" si="214"/>
        <v>1.00729958</v>
      </c>
      <c r="N176" s="120">
        <f t="shared" si="208"/>
        <v>1.0458278010902966</v>
      </c>
      <c r="O176" s="113">
        <f t="shared" si="210"/>
        <v>1.0483341500000001</v>
      </c>
      <c r="P176" s="113">
        <f t="shared" si="188"/>
        <v>1018.75803346</v>
      </c>
      <c r="Q176" s="11">
        <f t="shared" si="203"/>
        <v>0</v>
      </c>
      <c r="R176" s="30">
        <f t="shared" si="197"/>
        <v>0</v>
      </c>
      <c r="S176" s="8">
        <f t="shared" si="189"/>
        <v>0</v>
      </c>
      <c r="T176" s="122">
        <f t="shared" si="198"/>
        <v>9.5000000000000001E-2</v>
      </c>
      <c r="U176" s="121">
        <f t="shared" si="209"/>
        <v>8</v>
      </c>
      <c r="V176" s="121">
        <v>252</v>
      </c>
      <c r="W176" s="120">
        <f t="shared" si="190"/>
        <v>1.0028852450000001</v>
      </c>
      <c r="X176" s="113">
        <f t="shared" si="191"/>
        <v>2.9393665200000001</v>
      </c>
      <c r="Y176" s="113">
        <f t="shared" si="192"/>
        <v>0</v>
      </c>
      <c r="Z176" s="125" t="str">
        <f t="shared" si="204"/>
        <v>A+J=</v>
      </c>
      <c r="AA176" s="118">
        <f t="shared" si="205"/>
        <v>44641</v>
      </c>
      <c r="AB176" s="4"/>
      <c r="AD176" s="173">
        <f>[2]Plan1!$A230</f>
        <v>43831</v>
      </c>
      <c r="AE176" s="143" t="str">
        <f>[2]Plan1!$C230</f>
        <v>Confraternização Universal</v>
      </c>
      <c r="AG176" s="133"/>
      <c r="AH176" s="144">
        <f>A10</f>
        <v>44459</v>
      </c>
      <c r="AI176" s="135">
        <f t="shared" ref="AI176:AI207" si="215">WORKDAY(AH176,-1,AD$176:AD$502)</f>
        <v>44456</v>
      </c>
      <c r="AJ176" s="135">
        <f t="shared" ref="AJ176:AJ207" si="216">WORKDAY(AI176,1,AD$176:AD$502)</f>
        <v>44459</v>
      </c>
      <c r="AK176" s="135">
        <f t="shared" ref="AK176:AK190" si="217">AJ177</f>
        <v>44489</v>
      </c>
      <c r="AL176" s="133">
        <f t="shared" ref="AL176:AL207" si="218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93"/>
        <v>44626</v>
      </c>
      <c r="B177" s="113">
        <f t="shared" si="185"/>
        <v>1021.69739998</v>
      </c>
      <c r="C177" s="113">
        <f t="shared" si="201"/>
        <v>971.78751018000003</v>
      </c>
      <c r="D177" s="114">
        <f t="shared" si="194"/>
        <v>6120.04</v>
      </c>
      <c r="E177" s="115">
        <f t="shared" si="211"/>
        <v>6153.09</v>
      </c>
      <c r="F177" s="116">
        <f t="shared" si="212"/>
        <v>44582</v>
      </c>
      <c r="G177" s="117">
        <f t="shared" si="186"/>
        <v>5.4002915013626751E-3</v>
      </c>
      <c r="H177" s="118">
        <f t="shared" si="202"/>
        <v>44641</v>
      </c>
      <c r="I177" s="118">
        <f t="shared" si="187"/>
        <v>44641</v>
      </c>
      <c r="J177" s="119">
        <f t="shared" si="195"/>
        <v>18</v>
      </c>
      <c r="K177" s="119">
        <f t="shared" si="213"/>
        <v>8</v>
      </c>
      <c r="L177" s="8">
        <f t="shared" si="196"/>
        <v>1.00239653</v>
      </c>
      <c r="M177" s="120">
        <f t="shared" si="214"/>
        <v>1.00729958</v>
      </c>
      <c r="N177" s="120">
        <f t="shared" si="208"/>
        <v>1.0458278010902966</v>
      </c>
      <c r="O177" s="113">
        <f t="shared" si="210"/>
        <v>1.0483341500000001</v>
      </c>
      <c r="P177" s="113">
        <f t="shared" si="188"/>
        <v>1018.75803346</v>
      </c>
      <c r="Q177" s="11">
        <f t="shared" si="203"/>
        <v>0</v>
      </c>
      <c r="R177" s="30">
        <f t="shared" si="197"/>
        <v>0</v>
      </c>
      <c r="S177" s="8">
        <f t="shared" si="189"/>
        <v>0</v>
      </c>
      <c r="T177" s="122">
        <f t="shared" si="198"/>
        <v>9.5000000000000001E-2</v>
      </c>
      <c r="U177" s="121">
        <f t="shared" si="209"/>
        <v>8</v>
      </c>
      <c r="V177" s="121">
        <v>252</v>
      </c>
      <c r="W177" s="120">
        <f t="shared" si="190"/>
        <v>1.0028852450000001</v>
      </c>
      <c r="X177" s="113">
        <f t="shared" si="191"/>
        <v>2.9393665200000001</v>
      </c>
      <c r="Y177" s="113">
        <f t="shared" si="192"/>
        <v>0</v>
      </c>
      <c r="Z177" s="125" t="str">
        <f t="shared" si="204"/>
        <v>A+J=</v>
      </c>
      <c r="AA177" s="118">
        <f t="shared" si="205"/>
        <v>44641</v>
      </c>
      <c r="AB177" s="4"/>
      <c r="AD177" s="173">
        <f>[2]Plan1!$A231</f>
        <v>43885</v>
      </c>
      <c r="AE177" s="143" t="str">
        <f>[2]Plan1!$C231</f>
        <v>Carnaval</v>
      </c>
      <c r="AG177" s="133">
        <v>1</v>
      </c>
      <c r="AH177" s="135">
        <v>44489</v>
      </c>
      <c r="AI177" s="135">
        <f t="shared" si="215"/>
        <v>44488</v>
      </c>
      <c r="AJ177" s="135">
        <f t="shared" si="216"/>
        <v>44489</v>
      </c>
      <c r="AK177" s="135">
        <f t="shared" si="217"/>
        <v>44522</v>
      </c>
      <c r="AL177" s="133">
        <f t="shared" si="21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93"/>
        <v>44627</v>
      </c>
      <c r="B178" s="113">
        <f t="shared" si="185"/>
        <v>1021.69739998</v>
      </c>
      <c r="C178" s="113">
        <f t="shared" si="201"/>
        <v>971.78751018000003</v>
      </c>
      <c r="D178" s="114">
        <f t="shared" si="194"/>
        <v>6120.04</v>
      </c>
      <c r="E178" s="115">
        <f t="shared" si="211"/>
        <v>6153.09</v>
      </c>
      <c r="F178" s="116">
        <f t="shared" si="212"/>
        <v>44582</v>
      </c>
      <c r="G178" s="117">
        <f t="shared" si="186"/>
        <v>5.4002915013626751E-3</v>
      </c>
      <c r="H178" s="118">
        <f t="shared" si="202"/>
        <v>44641</v>
      </c>
      <c r="I178" s="118">
        <f t="shared" si="187"/>
        <v>44641</v>
      </c>
      <c r="J178" s="119">
        <f t="shared" si="195"/>
        <v>18</v>
      </c>
      <c r="K178" s="119">
        <f t="shared" si="213"/>
        <v>8</v>
      </c>
      <c r="L178" s="8">
        <f t="shared" si="196"/>
        <v>1.00239653</v>
      </c>
      <c r="M178" s="120">
        <f t="shared" si="214"/>
        <v>1.00729958</v>
      </c>
      <c r="N178" s="120">
        <f t="shared" si="208"/>
        <v>1.0458278010902966</v>
      </c>
      <c r="O178" s="113">
        <f t="shared" si="210"/>
        <v>1.0483341500000001</v>
      </c>
      <c r="P178" s="113">
        <f t="shared" si="188"/>
        <v>1018.75803346</v>
      </c>
      <c r="Q178" s="11">
        <f t="shared" si="203"/>
        <v>0</v>
      </c>
      <c r="R178" s="30">
        <f t="shared" si="197"/>
        <v>0</v>
      </c>
      <c r="S178" s="8">
        <f t="shared" si="189"/>
        <v>0</v>
      </c>
      <c r="T178" s="122">
        <f t="shared" si="198"/>
        <v>9.5000000000000001E-2</v>
      </c>
      <c r="U178" s="121">
        <f t="shared" si="209"/>
        <v>8</v>
      </c>
      <c r="V178" s="121">
        <v>252</v>
      </c>
      <c r="W178" s="120">
        <f t="shared" si="190"/>
        <v>1.0028852450000001</v>
      </c>
      <c r="X178" s="113">
        <f t="shared" si="191"/>
        <v>2.9393665200000001</v>
      </c>
      <c r="Y178" s="113">
        <f t="shared" si="192"/>
        <v>0</v>
      </c>
      <c r="Z178" s="125" t="str">
        <f t="shared" si="204"/>
        <v>A+J=</v>
      </c>
      <c r="AA178" s="118">
        <f t="shared" si="205"/>
        <v>44641</v>
      </c>
      <c r="AB178" s="4"/>
      <c r="AD178" s="173">
        <f>[2]Plan1!$A232</f>
        <v>43886</v>
      </c>
      <c r="AE178" s="143" t="str">
        <f>[2]Plan1!$C232</f>
        <v>Carnaval</v>
      </c>
      <c r="AG178" s="133">
        <f t="shared" ref="AG178:AG241" si="219">AG177+1</f>
        <v>2</v>
      </c>
      <c r="AH178" s="135">
        <f t="shared" ref="AH178:AH190" si="220">EDATE(AH177,1)</f>
        <v>44520</v>
      </c>
      <c r="AI178" s="135">
        <f t="shared" si="215"/>
        <v>44519</v>
      </c>
      <c r="AJ178" s="135">
        <f t="shared" si="216"/>
        <v>44522</v>
      </c>
      <c r="AK178" s="135">
        <f t="shared" si="217"/>
        <v>44550</v>
      </c>
      <c r="AL178" s="133">
        <f t="shared" si="218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93"/>
        <v>44628</v>
      </c>
      <c r="B179" s="113">
        <f t="shared" si="185"/>
        <v>1022.37128583</v>
      </c>
      <c r="C179" s="113">
        <f t="shared" si="201"/>
        <v>971.78751018000003</v>
      </c>
      <c r="D179" s="114">
        <f t="shared" si="194"/>
        <v>6120.04</v>
      </c>
      <c r="E179" s="115">
        <f t="shared" si="211"/>
        <v>6153.09</v>
      </c>
      <c r="F179" s="116">
        <f t="shared" si="212"/>
        <v>44582</v>
      </c>
      <c r="G179" s="117">
        <f t="shared" si="186"/>
        <v>5.4002915013626751E-3</v>
      </c>
      <c r="H179" s="118">
        <f t="shared" si="202"/>
        <v>44641</v>
      </c>
      <c r="I179" s="118">
        <f t="shared" si="187"/>
        <v>44641</v>
      </c>
      <c r="J179" s="119">
        <f t="shared" si="195"/>
        <v>18</v>
      </c>
      <c r="K179" s="119">
        <f t="shared" si="213"/>
        <v>9</v>
      </c>
      <c r="L179" s="8">
        <f t="shared" si="196"/>
        <v>1.00269651</v>
      </c>
      <c r="M179" s="120">
        <f t="shared" si="214"/>
        <v>1.00729958</v>
      </c>
      <c r="N179" s="120">
        <f t="shared" si="208"/>
        <v>1.0458278010902966</v>
      </c>
      <c r="O179" s="113">
        <f t="shared" si="210"/>
        <v>1.0486478800000001</v>
      </c>
      <c r="P179" s="113">
        <f t="shared" si="188"/>
        <v>1019.06291236</v>
      </c>
      <c r="Q179" s="11">
        <f t="shared" si="203"/>
        <v>0</v>
      </c>
      <c r="R179" s="30">
        <f t="shared" si="197"/>
        <v>0</v>
      </c>
      <c r="S179" s="8">
        <f t="shared" si="189"/>
        <v>0</v>
      </c>
      <c r="T179" s="122">
        <f t="shared" si="198"/>
        <v>9.5000000000000001E-2</v>
      </c>
      <c r="U179" s="121">
        <f t="shared" si="209"/>
        <v>9</v>
      </c>
      <c r="V179" s="121">
        <v>252</v>
      </c>
      <c r="W179" s="120">
        <f t="shared" si="190"/>
        <v>1.0032464860000001</v>
      </c>
      <c r="X179" s="113">
        <f t="shared" si="191"/>
        <v>3.3083734699999998</v>
      </c>
      <c r="Y179" s="113">
        <f t="shared" si="192"/>
        <v>0</v>
      </c>
      <c r="Z179" s="125" t="str">
        <f t="shared" si="204"/>
        <v>A+J=</v>
      </c>
      <c r="AA179" s="118">
        <f t="shared" si="205"/>
        <v>44641</v>
      </c>
      <c r="AB179" s="4"/>
      <c r="AD179" s="173">
        <f>[2]Plan1!$A233</f>
        <v>43931</v>
      </c>
      <c r="AE179" s="143" t="str">
        <f>[2]Plan1!$C233</f>
        <v>Paixão de Cristo</v>
      </c>
      <c r="AG179" s="133">
        <f t="shared" si="219"/>
        <v>3</v>
      </c>
      <c r="AH179" s="135">
        <f t="shared" si="220"/>
        <v>44550</v>
      </c>
      <c r="AI179" s="135">
        <f t="shared" si="215"/>
        <v>44547</v>
      </c>
      <c r="AJ179" s="135">
        <f t="shared" si="216"/>
        <v>44550</v>
      </c>
      <c r="AK179" s="135">
        <f t="shared" si="217"/>
        <v>44581</v>
      </c>
      <c r="AL179" s="133">
        <f t="shared" si="218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93"/>
        <v>44629</v>
      </c>
      <c r="B180" s="113">
        <f t="shared" si="185"/>
        <v>1023.0456014700001</v>
      </c>
      <c r="C180" s="113">
        <f t="shared" si="201"/>
        <v>971.78751018000003</v>
      </c>
      <c r="D180" s="114">
        <f t="shared" si="194"/>
        <v>6120.04</v>
      </c>
      <c r="E180" s="115">
        <f t="shared" si="211"/>
        <v>6153.09</v>
      </c>
      <c r="F180" s="116">
        <f t="shared" si="212"/>
        <v>44582</v>
      </c>
      <c r="G180" s="117">
        <f t="shared" si="186"/>
        <v>5.4002915013626751E-3</v>
      </c>
      <c r="H180" s="118">
        <f t="shared" si="202"/>
        <v>44641</v>
      </c>
      <c r="I180" s="118">
        <f t="shared" si="187"/>
        <v>44641</v>
      </c>
      <c r="J180" s="119">
        <f t="shared" si="195"/>
        <v>18</v>
      </c>
      <c r="K180" s="119">
        <f t="shared" si="213"/>
        <v>10</v>
      </c>
      <c r="L180" s="8">
        <f t="shared" si="196"/>
        <v>1.0029965700000001</v>
      </c>
      <c r="M180" s="120">
        <f t="shared" si="214"/>
        <v>1.00729958</v>
      </c>
      <c r="N180" s="120">
        <f t="shared" si="208"/>
        <v>1.0458278010902966</v>
      </c>
      <c r="O180" s="113">
        <f t="shared" si="210"/>
        <v>1.0489616900000001</v>
      </c>
      <c r="P180" s="113">
        <f t="shared" si="188"/>
        <v>1019.36786899</v>
      </c>
      <c r="Q180" s="11">
        <f t="shared" si="203"/>
        <v>0</v>
      </c>
      <c r="R180" s="30">
        <f t="shared" si="197"/>
        <v>0</v>
      </c>
      <c r="S180" s="8">
        <f t="shared" si="189"/>
        <v>0</v>
      </c>
      <c r="T180" s="122">
        <f t="shared" si="198"/>
        <v>9.5000000000000001E-2</v>
      </c>
      <c r="U180" s="121">
        <f t="shared" si="209"/>
        <v>10</v>
      </c>
      <c r="V180" s="121">
        <v>252</v>
      </c>
      <c r="W180" s="120">
        <f t="shared" si="190"/>
        <v>1.0036078559999999</v>
      </c>
      <c r="X180" s="113">
        <f t="shared" si="191"/>
        <v>3.67773248</v>
      </c>
      <c r="Y180" s="113">
        <f t="shared" si="192"/>
        <v>0</v>
      </c>
      <c r="Z180" s="125" t="str">
        <f t="shared" si="204"/>
        <v>A+J=</v>
      </c>
      <c r="AA180" s="118">
        <f t="shared" si="205"/>
        <v>44641</v>
      </c>
      <c r="AB180" s="4"/>
      <c r="AD180" s="173">
        <f>[2]Plan1!$A234</f>
        <v>43942</v>
      </c>
      <c r="AE180" s="143" t="str">
        <f>[2]Plan1!$C234</f>
        <v>Tiradentes</v>
      </c>
      <c r="AG180" s="133">
        <f t="shared" si="219"/>
        <v>4</v>
      </c>
      <c r="AH180" s="135">
        <f t="shared" si="220"/>
        <v>44581</v>
      </c>
      <c r="AI180" s="135">
        <f t="shared" si="215"/>
        <v>44580</v>
      </c>
      <c r="AJ180" s="135">
        <f t="shared" si="216"/>
        <v>44581</v>
      </c>
      <c r="AK180" s="135">
        <f t="shared" si="217"/>
        <v>44613</v>
      </c>
      <c r="AL180" s="133">
        <f t="shared" si="218"/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93"/>
        <v>44630</v>
      </c>
      <c r="B181" s="113">
        <f t="shared" si="185"/>
        <v>1023.7203686600001</v>
      </c>
      <c r="C181" s="113">
        <f t="shared" si="201"/>
        <v>971.78751018000003</v>
      </c>
      <c r="D181" s="114">
        <f t="shared" si="194"/>
        <v>6120.04</v>
      </c>
      <c r="E181" s="115">
        <f t="shared" si="211"/>
        <v>6153.09</v>
      </c>
      <c r="F181" s="116">
        <f t="shared" si="212"/>
        <v>44582</v>
      </c>
      <c r="G181" s="117">
        <f t="shared" si="186"/>
        <v>5.4002915013626751E-3</v>
      </c>
      <c r="H181" s="118">
        <f t="shared" si="202"/>
        <v>44641</v>
      </c>
      <c r="I181" s="118">
        <f t="shared" si="187"/>
        <v>44641</v>
      </c>
      <c r="J181" s="119">
        <f t="shared" si="195"/>
        <v>18</v>
      </c>
      <c r="K181" s="119">
        <f t="shared" si="213"/>
        <v>11</v>
      </c>
      <c r="L181" s="8">
        <f t="shared" si="196"/>
        <v>1.00329672</v>
      </c>
      <c r="M181" s="120">
        <f t="shared" si="214"/>
        <v>1.00729958</v>
      </c>
      <c r="N181" s="120">
        <f t="shared" si="208"/>
        <v>1.0458278010902966</v>
      </c>
      <c r="O181" s="113">
        <f t="shared" si="210"/>
        <v>1.0492756000000001</v>
      </c>
      <c r="P181" s="113">
        <f t="shared" si="188"/>
        <v>1019.67292281</v>
      </c>
      <c r="Q181" s="11">
        <f t="shared" si="203"/>
        <v>0</v>
      </c>
      <c r="R181" s="30">
        <f t="shared" si="197"/>
        <v>0</v>
      </c>
      <c r="S181" s="8">
        <f t="shared" si="189"/>
        <v>0</v>
      </c>
      <c r="T181" s="122">
        <f t="shared" si="198"/>
        <v>9.5000000000000001E-2</v>
      </c>
      <c r="U181" s="121">
        <f t="shared" si="209"/>
        <v>11</v>
      </c>
      <c r="V181" s="121">
        <v>252</v>
      </c>
      <c r="W181" s="120">
        <f t="shared" si="190"/>
        <v>1.0039693569999999</v>
      </c>
      <c r="X181" s="113">
        <f t="shared" si="191"/>
        <v>4.0474458499999999</v>
      </c>
      <c r="Y181" s="113">
        <f t="shared" si="192"/>
        <v>0</v>
      </c>
      <c r="Z181" s="125" t="str">
        <f t="shared" si="204"/>
        <v>A+J=</v>
      </c>
      <c r="AA181" s="118">
        <f t="shared" si="205"/>
        <v>44641</v>
      </c>
      <c r="AB181" s="4"/>
      <c r="AD181" s="173">
        <f>[2]Plan1!$A235</f>
        <v>43952</v>
      </c>
      <c r="AE181" s="143" t="str">
        <f>[2]Plan1!$C235</f>
        <v>Dia do Trabalho</v>
      </c>
      <c r="AG181" s="133">
        <f t="shared" si="219"/>
        <v>5</v>
      </c>
      <c r="AH181" s="135">
        <f t="shared" si="220"/>
        <v>44612</v>
      </c>
      <c r="AI181" s="135">
        <f t="shared" si="215"/>
        <v>44610</v>
      </c>
      <c r="AJ181" s="135">
        <f t="shared" si="216"/>
        <v>44613</v>
      </c>
      <c r="AK181" s="135">
        <f t="shared" si="217"/>
        <v>44641</v>
      </c>
      <c r="AL181" s="133">
        <f t="shared" si="218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93"/>
        <v>44631</v>
      </c>
      <c r="B182" s="113">
        <f t="shared" si="185"/>
        <v>1024.3955768399999</v>
      </c>
      <c r="C182" s="113">
        <f t="shared" si="201"/>
        <v>971.78751018000003</v>
      </c>
      <c r="D182" s="114">
        <f t="shared" si="194"/>
        <v>6120.04</v>
      </c>
      <c r="E182" s="115">
        <f t="shared" si="211"/>
        <v>6153.09</v>
      </c>
      <c r="F182" s="116">
        <f t="shared" si="212"/>
        <v>44582</v>
      </c>
      <c r="G182" s="117">
        <f t="shared" si="186"/>
        <v>5.4002915013626751E-3</v>
      </c>
      <c r="H182" s="118">
        <f t="shared" si="202"/>
        <v>44641</v>
      </c>
      <c r="I182" s="118">
        <f t="shared" si="187"/>
        <v>44641</v>
      </c>
      <c r="J182" s="119">
        <f t="shared" si="195"/>
        <v>18</v>
      </c>
      <c r="K182" s="119">
        <f t="shared" si="213"/>
        <v>12</v>
      </c>
      <c r="L182" s="8">
        <f t="shared" si="196"/>
        <v>1.0035969600000001</v>
      </c>
      <c r="M182" s="120">
        <f t="shared" si="214"/>
        <v>1.00729958</v>
      </c>
      <c r="N182" s="120">
        <f t="shared" si="208"/>
        <v>1.0458278010902966</v>
      </c>
      <c r="O182" s="113">
        <f t="shared" si="210"/>
        <v>1.0495896</v>
      </c>
      <c r="P182" s="113">
        <f t="shared" si="188"/>
        <v>1019.97806409</v>
      </c>
      <c r="Q182" s="11">
        <f t="shared" si="203"/>
        <v>0</v>
      </c>
      <c r="R182" s="30">
        <f t="shared" si="197"/>
        <v>0</v>
      </c>
      <c r="S182" s="8">
        <f t="shared" si="189"/>
        <v>0</v>
      </c>
      <c r="T182" s="122">
        <f t="shared" si="198"/>
        <v>9.5000000000000001E-2</v>
      </c>
      <c r="U182" s="121">
        <f t="shared" si="209"/>
        <v>12</v>
      </c>
      <c r="V182" s="121">
        <v>252</v>
      </c>
      <c r="W182" s="120">
        <f t="shared" si="190"/>
        <v>1.004330988</v>
      </c>
      <c r="X182" s="113">
        <f t="shared" si="191"/>
        <v>4.4175127500000002</v>
      </c>
      <c r="Y182" s="113">
        <f t="shared" si="192"/>
        <v>0</v>
      </c>
      <c r="Z182" s="125" t="str">
        <f t="shared" si="204"/>
        <v>A+J=</v>
      </c>
      <c r="AA182" s="118">
        <f t="shared" si="205"/>
        <v>44641</v>
      </c>
      <c r="AB182" s="4"/>
      <c r="AD182" s="173">
        <f>[2]Plan1!$A236</f>
        <v>43993</v>
      </c>
      <c r="AE182" s="143" t="str">
        <f>[2]Plan1!$C236</f>
        <v>Corpus Christi</v>
      </c>
      <c r="AG182" s="133">
        <f t="shared" si="219"/>
        <v>6</v>
      </c>
      <c r="AH182" s="135">
        <f t="shared" si="220"/>
        <v>44640</v>
      </c>
      <c r="AI182" s="135">
        <f t="shared" si="215"/>
        <v>44638</v>
      </c>
      <c r="AJ182" s="135">
        <f t="shared" si="216"/>
        <v>44641</v>
      </c>
      <c r="AK182" s="135">
        <f t="shared" si="217"/>
        <v>44671</v>
      </c>
      <c r="AL182" s="133">
        <f t="shared" si="218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93"/>
        <v>44632</v>
      </c>
      <c r="B183" s="113">
        <f t="shared" si="185"/>
        <v>1025.0712262300001</v>
      </c>
      <c r="C183" s="113">
        <f t="shared" si="201"/>
        <v>971.78751018000003</v>
      </c>
      <c r="D183" s="114">
        <f t="shared" si="194"/>
        <v>6120.04</v>
      </c>
      <c r="E183" s="115">
        <f t="shared" si="211"/>
        <v>6153.09</v>
      </c>
      <c r="F183" s="116">
        <f t="shared" si="212"/>
        <v>44582</v>
      </c>
      <c r="G183" s="117">
        <f t="shared" si="186"/>
        <v>5.4002915013626751E-3</v>
      </c>
      <c r="H183" s="118">
        <f t="shared" si="202"/>
        <v>44641</v>
      </c>
      <c r="I183" s="118">
        <f t="shared" si="187"/>
        <v>44641</v>
      </c>
      <c r="J183" s="119">
        <f t="shared" si="195"/>
        <v>18</v>
      </c>
      <c r="K183" s="119">
        <f t="shared" si="213"/>
        <v>13</v>
      </c>
      <c r="L183" s="8">
        <f t="shared" si="196"/>
        <v>1.0038972900000001</v>
      </c>
      <c r="M183" s="120">
        <f t="shared" si="214"/>
        <v>1.00729958</v>
      </c>
      <c r="N183" s="120">
        <f t="shared" si="208"/>
        <v>1.0458278010902966</v>
      </c>
      <c r="O183" s="113">
        <f t="shared" si="210"/>
        <v>1.0499036900000001</v>
      </c>
      <c r="P183" s="113">
        <f t="shared" si="188"/>
        <v>1020.2832928300001</v>
      </c>
      <c r="Q183" s="11">
        <f t="shared" si="203"/>
        <v>0</v>
      </c>
      <c r="R183" s="30">
        <f t="shared" si="197"/>
        <v>0</v>
      </c>
      <c r="S183" s="8">
        <f t="shared" si="189"/>
        <v>0</v>
      </c>
      <c r="T183" s="122">
        <f t="shared" si="198"/>
        <v>9.5000000000000001E-2</v>
      </c>
      <c r="U183" s="121">
        <f t="shared" si="209"/>
        <v>13</v>
      </c>
      <c r="V183" s="121">
        <v>252</v>
      </c>
      <c r="W183" s="120">
        <f t="shared" si="190"/>
        <v>1.0046927489999999</v>
      </c>
      <c r="X183" s="113">
        <f t="shared" si="191"/>
        <v>4.7879334</v>
      </c>
      <c r="Y183" s="113">
        <f t="shared" si="192"/>
        <v>0</v>
      </c>
      <c r="Z183" s="125" t="str">
        <f t="shared" si="204"/>
        <v>A+J=</v>
      </c>
      <c r="AA183" s="118">
        <f t="shared" si="205"/>
        <v>44641</v>
      </c>
      <c r="AB183" s="4"/>
      <c r="AD183" s="173">
        <f>[2]Plan1!$A237</f>
        <v>44081</v>
      </c>
      <c r="AE183" s="143" t="str">
        <f>[2]Plan1!$C237</f>
        <v>Independência do Brasil</v>
      </c>
      <c r="AG183" s="133">
        <f t="shared" si="219"/>
        <v>7</v>
      </c>
      <c r="AH183" s="135">
        <f t="shared" si="220"/>
        <v>44671</v>
      </c>
      <c r="AI183" s="135">
        <f t="shared" si="215"/>
        <v>44670</v>
      </c>
      <c r="AJ183" s="135">
        <f t="shared" si="216"/>
        <v>44671</v>
      </c>
      <c r="AK183" s="135">
        <f t="shared" si="217"/>
        <v>44701</v>
      </c>
      <c r="AL183" s="133">
        <f t="shared" si="21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93"/>
        <v>44633</v>
      </c>
      <c r="B184" s="113">
        <f t="shared" si="185"/>
        <v>1025.0712262300001</v>
      </c>
      <c r="C184" s="113">
        <f t="shared" si="201"/>
        <v>971.78751018000003</v>
      </c>
      <c r="D184" s="114">
        <f t="shared" si="194"/>
        <v>6120.04</v>
      </c>
      <c r="E184" s="115">
        <f t="shared" si="211"/>
        <v>6153.09</v>
      </c>
      <c r="F184" s="116">
        <f t="shared" si="212"/>
        <v>44582</v>
      </c>
      <c r="G184" s="117">
        <f t="shared" si="186"/>
        <v>5.4002915013626751E-3</v>
      </c>
      <c r="H184" s="118">
        <f t="shared" si="202"/>
        <v>44641</v>
      </c>
      <c r="I184" s="118">
        <f t="shared" si="187"/>
        <v>44641</v>
      </c>
      <c r="J184" s="119">
        <f t="shared" si="195"/>
        <v>18</v>
      </c>
      <c r="K184" s="119">
        <f t="shared" si="213"/>
        <v>13</v>
      </c>
      <c r="L184" s="8">
        <f t="shared" si="196"/>
        <v>1.0038972900000001</v>
      </c>
      <c r="M184" s="120">
        <f t="shared" si="214"/>
        <v>1.00729958</v>
      </c>
      <c r="N184" s="120">
        <f t="shared" si="208"/>
        <v>1.0458278010902966</v>
      </c>
      <c r="O184" s="113">
        <f t="shared" si="210"/>
        <v>1.0499036900000001</v>
      </c>
      <c r="P184" s="113">
        <f t="shared" si="188"/>
        <v>1020.2832928300001</v>
      </c>
      <c r="Q184" s="11">
        <f t="shared" si="203"/>
        <v>0</v>
      </c>
      <c r="R184" s="30">
        <f t="shared" si="197"/>
        <v>0</v>
      </c>
      <c r="S184" s="8">
        <f t="shared" si="189"/>
        <v>0</v>
      </c>
      <c r="T184" s="122">
        <f t="shared" si="198"/>
        <v>9.5000000000000001E-2</v>
      </c>
      <c r="U184" s="121">
        <f t="shared" si="209"/>
        <v>13</v>
      </c>
      <c r="V184" s="121">
        <v>252</v>
      </c>
      <c r="W184" s="120">
        <f t="shared" si="190"/>
        <v>1.0046927489999999</v>
      </c>
      <c r="X184" s="113">
        <f t="shared" si="191"/>
        <v>4.7879334</v>
      </c>
      <c r="Y184" s="113">
        <f t="shared" si="192"/>
        <v>0</v>
      </c>
      <c r="Z184" s="125" t="str">
        <f t="shared" si="204"/>
        <v>A+J=</v>
      </c>
      <c r="AA184" s="118">
        <f t="shared" si="205"/>
        <v>44641</v>
      </c>
      <c r="AB184" s="4"/>
      <c r="AD184" s="173">
        <f>[2]Plan1!$A238</f>
        <v>44116</v>
      </c>
      <c r="AE184" s="143" t="str">
        <f>[2]Plan1!$C238</f>
        <v>Nossa Sr.a Aparecida - Padroeira do Brasil</v>
      </c>
      <c r="AG184" s="133">
        <f t="shared" si="219"/>
        <v>8</v>
      </c>
      <c r="AH184" s="135">
        <f t="shared" si="220"/>
        <v>44701</v>
      </c>
      <c r="AI184" s="135">
        <f t="shared" si="215"/>
        <v>44700</v>
      </c>
      <c r="AJ184" s="135">
        <f t="shared" si="216"/>
        <v>44701</v>
      </c>
      <c r="AK184" s="135">
        <f t="shared" si="217"/>
        <v>44732</v>
      </c>
      <c r="AL184" s="133">
        <f t="shared" si="218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93"/>
        <v>44634</v>
      </c>
      <c r="B185" s="113">
        <f t="shared" si="185"/>
        <v>1025.0712262300001</v>
      </c>
      <c r="C185" s="113">
        <f t="shared" si="201"/>
        <v>971.78751018000003</v>
      </c>
      <c r="D185" s="114">
        <f t="shared" si="194"/>
        <v>6120.04</v>
      </c>
      <c r="E185" s="115">
        <f t="shared" si="211"/>
        <v>6153.09</v>
      </c>
      <c r="F185" s="116">
        <f t="shared" si="212"/>
        <v>44582</v>
      </c>
      <c r="G185" s="117">
        <f t="shared" si="186"/>
        <v>5.4002915013626751E-3</v>
      </c>
      <c r="H185" s="118">
        <f t="shared" si="202"/>
        <v>44641</v>
      </c>
      <c r="I185" s="118">
        <f t="shared" si="187"/>
        <v>44641</v>
      </c>
      <c r="J185" s="119">
        <f t="shared" si="195"/>
        <v>18</v>
      </c>
      <c r="K185" s="119">
        <f t="shared" si="213"/>
        <v>13</v>
      </c>
      <c r="L185" s="8">
        <f t="shared" si="196"/>
        <v>1.0038972900000001</v>
      </c>
      <c r="M185" s="120">
        <f t="shared" si="214"/>
        <v>1.00729958</v>
      </c>
      <c r="N185" s="120">
        <f t="shared" si="208"/>
        <v>1.0458278010902966</v>
      </c>
      <c r="O185" s="113">
        <f t="shared" si="210"/>
        <v>1.0499036900000001</v>
      </c>
      <c r="P185" s="113">
        <f t="shared" si="188"/>
        <v>1020.2832928300001</v>
      </c>
      <c r="Q185" s="11">
        <f t="shared" si="203"/>
        <v>0</v>
      </c>
      <c r="R185" s="30">
        <f t="shared" si="197"/>
        <v>0</v>
      </c>
      <c r="S185" s="8">
        <f t="shared" si="189"/>
        <v>0</v>
      </c>
      <c r="T185" s="122">
        <f t="shared" si="198"/>
        <v>9.5000000000000001E-2</v>
      </c>
      <c r="U185" s="121">
        <f t="shared" si="209"/>
        <v>13</v>
      </c>
      <c r="V185" s="121">
        <v>252</v>
      </c>
      <c r="W185" s="120">
        <f t="shared" si="190"/>
        <v>1.0046927489999999</v>
      </c>
      <c r="X185" s="113">
        <f t="shared" si="191"/>
        <v>4.7879334</v>
      </c>
      <c r="Y185" s="113">
        <f t="shared" si="192"/>
        <v>0</v>
      </c>
      <c r="Z185" s="125" t="str">
        <f t="shared" si="204"/>
        <v>A+J=</v>
      </c>
      <c r="AA185" s="118">
        <f t="shared" si="205"/>
        <v>44641</v>
      </c>
      <c r="AB185" s="4"/>
      <c r="AD185" s="173">
        <f>[2]Plan1!$A239</f>
        <v>44137</v>
      </c>
      <c r="AE185" s="143" t="str">
        <f>[2]Plan1!$C239</f>
        <v>Finados</v>
      </c>
      <c r="AG185" s="133">
        <f t="shared" si="219"/>
        <v>9</v>
      </c>
      <c r="AH185" s="135">
        <f t="shared" si="220"/>
        <v>44732</v>
      </c>
      <c r="AI185" s="135">
        <f t="shared" si="215"/>
        <v>44729</v>
      </c>
      <c r="AJ185" s="135">
        <f t="shared" si="216"/>
        <v>44732</v>
      </c>
      <c r="AK185" s="135">
        <f t="shared" si="217"/>
        <v>44762</v>
      </c>
      <c r="AL185" s="133">
        <f t="shared" si="218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93"/>
        <v>44635</v>
      </c>
      <c r="B186" s="113">
        <f t="shared" si="185"/>
        <v>1025.74732782</v>
      </c>
      <c r="C186" s="113">
        <f t="shared" si="201"/>
        <v>971.78751018000003</v>
      </c>
      <c r="D186" s="114">
        <f t="shared" si="194"/>
        <v>6120.04</v>
      </c>
      <c r="E186" s="115">
        <f t="shared" si="211"/>
        <v>6153.09</v>
      </c>
      <c r="F186" s="116">
        <f t="shared" si="212"/>
        <v>44582</v>
      </c>
      <c r="G186" s="117">
        <f t="shared" si="186"/>
        <v>5.4002915013626751E-3</v>
      </c>
      <c r="H186" s="118">
        <f t="shared" si="202"/>
        <v>44641</v>
      </c>
      <c r="I186" s="118">
        <f t="shared" si="187"/>
        <v>44641</v>
      </c>
      <c r="J186" s="119">
        <f t="shared" si="195"/>
        <v>18</v>
      </c>
      <c r="K186" s="119">
        <f t="shared" si="213"/>
        <v>14</v>
      </c>
      <c r="L186" s="8">
        <f t="shared" si="196"/>
        <v>1.0041977099999999</v>
      </c>
      <c r="M186" s="120">
        <f t="shared" si="214"/>
        <v>1.00729958</v>
      </c>
      <c r="N186" s="120">
        <f t="shared" si="208"/>
        <v>1.0458278010902966</v>
      </c>
      <c r="O186" s="113">
        <f t="shared" si="210"/>
        <v>1.0502178799999999</v>
      </c>
      <c r="P186" s="113">
        <f t="shared" si="188"/>
        <v>1020.58861875</v>
      </c>
      <c r="Q186" s="11">
        <f t="shared" si="203"/>
        <v>0</v>
      </c>
      <c r="R186" s="30">
        <f t="shared" si="197"/>
        <v>0</v>
      </c>
      <c r="S186" s="8">
        <f t="shared" si="189"/>
        <v>0</v>
      </c>
      <c r="T186" s="122">
        <f t="shared" si="198"/>
        <v>9.5000000000000001E-2</v>
      </c>
      <c r="U186" s="121">
        <f t="shared" si="209"/>
        <v>14</v>
      </c>
      <c r="V186" s="121">
        <v>252</v>
      </c>
      <c r="W186" s="120">
        <f t="shared" si="190"/>
        <v>1.0050546410000001</v>
      </c>
      <c r="X186" s="113">
        <f t="shared" si="191"/>
        <v>5.1587090699999996</v>
      </c>
      <c r="Y186" s="113">
        <f t="shared" si="192"/>
        <v>0</v>
      </c>
      <c r="Z186" s="125" t="str">
        <f t="shared" si="204"/>
        <v>A+J=</v>
      </c>
      <c r="AA186" s="118">
        <f t="shared" si="205"/>
        <v>44641</v>
      </c>
      <c r="AB186" s="4"/>
      <c r="AD186" s="173">
        <f>[2]Plan1!$A240</f>
        <v>44150</v>
      </c>
      <c r="AE186" s="143" t="str">
        <f>[2]Plan1!$C240</f>
        <v>Proclamação da República</v>
      </c>
      <c r="AG186" s="133">
        <f t="shared" si="219"/>
        <v>10</v>
      </c>
      <c r="AH186" s="135">
        <f t="shared" si="220"/>
        <v>44762</v>
      </c>
      <c r="AI186" s="135">
        <f t="shared" si="215"/>
        <v>44761</v>
      </c>
      <c r="AJ186" s="135">
        <f t="shared" si="216"/>
        <v>44762</v>
      </c>
      <c r="AK186" s="135">
        <f t="shared" si="217"/>
        <v>44795</v>
      </c>
      <c r="AL186" s="133">
        <f t="shared" si="218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93"/>
        <v>44636</v>
      </c>
      <c r="B187" s="113">
        <f t="shared" si="185"/>
        <v>1026.42387106</v>
      </c>
      <c r="C187" s="113">
        <f t="shared" si="201"/>
        <v>971.78751018000003</v>
      </c>
      <c r="D187" s="114">
        <f t="shared" si="194"/>
        <v>6120.04</v>
      </c>
      <c r="E187" s="115">
        <f t="shared" si="211"/>
        <v>6153.09</v>
      </c>
      <c r="F187" s="116">
        <f t="shared" si="212"/>
        <v>44582</v>
      </c>
      <c r="G187" s="117">
        <f t="shared" si="186"/>
        <v>5.4002915013626751E-3</v>
      </c>
      <c r="H187" s="118">
        <f t="shared" si="202"/>
        <v>44641</v>
      </c>
      <c r="I187" s="118">
        <f t="shared" si="187"/>
        <v>44641</v>
      </c>
      <c r="J187" s="119">
        <f t="shared" si="195"/>
        <v>18</v>
      </c>
      <c r="K187" s="119">
        <f t="shared" si="213"/>
        <v>15</v>
      </c>
      <c r="L187" s="8">
        <f t="shared" si="196"/>
        <v>1.0044982200000001</v>
      </c>
      <c r="M187" s="120">
        <f t="shared" si="214"/>
        <v>1.00729958</v>
      </c>
      <c r="N187" s="120">
        <f t="shared" si="208"/>
        <v>1.0458278010902966</v>
      </c>
      <c r="O187" s="113">
        <f t="shared" si="210"/>
        <v>1.0505321599999999</v>
      </c>
      <c r="P187" s="113">
        <f t="shared" si="188"/>
        <v>1020.89403213</v>
      </c>
      <c r="Q187" s="11">
        <f t="shared" si="203"/>
        <v>0</v>
      </c>
      <c r="R187" s="30">
        <f t="shared" si="197"/>
        <v>0</v>
      </c>
      <c r="S187" s="8">
        <f t="shared" si="189"/>
        <v>0</v>
      </c>
      <c r="T187" s="122">
        <f t="shared" si="198"/>
        <v>9.5000000000000001E-2</v>
      </c>
      <c r="U187" s="121">
        <f t="shared" si="209"/>
        <v>15</v>
      </c>
      <c r="V187" s="121">
        <v>252</v>
      </c>
      <c r="W187" s="120">
        <f t="shared" si="190"/>
        <v>1.0054166630000001</v>
      </c>
      <c r="X187" s="113">
        <f t="shared" si="191"/>
        <v>5.5298389300000004</v>
      </c>
      <c r="Y187" s="113">
        <f t="shared" si="192"/>
        <v>0</v>
      </c>
      <c r="Z187" s="125" t="str">
        <f t="shared" si="204"/>
        <v>A+J=</v>
      </c>
      <c r="AA187" s="118">
        <f t="shared" si="205"/>
        <v>44641</v>
      </c>
      <c r="AB187" s="4"/>
      <c r="AD187" s="173">
        <f>[2]Plan1!$A241</f>
        <v>44190</v>
      </c>
      <c r="AE187" s="143" t="str">
        <f>[2]Plan1!$C241</f>
        <v>Natal</v>
      </c>
      <c r="AG187" s="133">
        <f t="shared" si="219"/>
        <v>11</v>
      </c>
      <c r="AH187" s="135">
        <f t="shared" si="220"/>
        <v>44793</v>
      </c>
      <c r="AI187" s="135">
        <f t="shared" si="215"/>
        <v>44792</v>
      </c>
      <c r="AJ187" s="135">
        <f t="shared" si="216"/>
        <v>44795</v>
      </c>
      <c r="AK187" s="135">
        <f t="shared" si="217"/>
        <v>44824</v>
      </c>
      <c r="AL187" s="133">
        <f t="shared" si="218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93"/>
        <v>44637</v>
      </c>
      <c r="B188" s="113">
        <f t="shared" si="185"/>
        <v>1027.10086591</v>
      </c>
      <c r="C188" s="113">
        <f t="shared" si="201"/>
        <v>971.78751018000003</v>
      </c>
      <c r="D188" s="114">
        <f t="shared" si="194"/>
        <v>6120.04</v>
      </c>
      <c r="E188" s="115">
        <f t="shared" si="211"/>
        <v>6153.09</v>
      </c>
      <c r="F188" s="116">
        <f t="shared" si="212"/>
        <v>44582</v>
      </c>
      <c r="G188" s="117">
        <f t="shared" si="186"/>
        <v>5.4002915013626751E-3</v>
      </c>
      <c r="H188" s="118">
        <f t="shared" si="202"/>
        <v>44641</v>
      </c>
      <c r="I188" s="118">
        <f t="shared" si="187"/>
        <v>44641</v>
      </c>
      <c r="J188" s="119">
        <f t="shared" si="195"/>
        <v>18</v>
      </c>
      <c r="K188" s="119">
        <f t="shared" si="213"/>
        <v>16</v>
      </c>
      <c r="L188" s="8">
        <f t="shared" si="196"/>
        <v>1.00479882</v>
      </c>
      <c r="M188" s="120">
        <f t="shared" si="214"/>
        <v>1.00729958</v>
      </c>
      <c r="N188" s="120">
        <f t="shared" si="208"/>
        <v>1.0458278010902966</v>
      </c>
      <c r="O188" s="113">
        <f t="shared" si="210"/>
        <v>1.05084654</v>
      </c>
      <c r="P188" s="113">
        <f t="shared" si="188"/>
        <v>1021.19954268</v>
      </c>
      <c r="Q188" s="11">
        <f t="shared" si="203"/>
        <v>0</v>
      </c>
      <c r="R188" s="30">
        <f t="shared" si="197"/>
        <v>0</v>
      </c>
      <c r="S188" s="8">
        <f t="shared" si="189"/>
        <v>0</v>
      </c>
      <c r="T188" s="122">
        <f t="shared" si="198"/>
        <v>9.5000000000000001E-2</v>
      </c>
      <c r="U188" s="121">
        <f t="shared" si="209"/>
        <v>16</v>
      </c>
      <c r="V188" s="121">
        <v>252</v>
      </c>
      <c r="W188" s="120">
        <f t="shared" si="190"/>
        <v>1.005778815</v>
      </c>
      <c r="X188" s="113">
        <f t="shared" si="191"/>
        <v>5.90132323</v>
      </c>
      <c r="Y188" s="113">
        <f t="shared" si="192"/>
        <v>0</v>
      </c>
      <c r="Z188" s="125" t="str">
        <f t="shared" si="204"/>
        <v>A+J=</v>
      </c>
      <c r="AA188" s="118">
        <f t="shared" si="205"/>
        <v>44641</v>
      </c>
      <c r="AB188" s="4"/>
      <c r="AD188" s="173">
        <f>[2]Plan1!$A242</f>
        <v>44197</v>
      </c>
      <c r="AE188" s="143" t="str">
        <f>[2]Plan1!$C242</f>
        <v>Confraternização Universal</v>
      </c>
      <c r="AG188" s="133">
        <f t="shared" si="219"/>
        <v>12</v>
      </c>
      <c r="AH188" s="135">
        <f t="shared" si="220"/>
        <v>44824</v>
      </c>
      <c r="AI188" s="135">
        <f t="shared" si="215"/>
        <v>44823</v>
      </c>
      <c r="AJ188" s="135">
        <f t="shared" si="216"/>
        <v>44824</v>
      </c>
      <c r="AK188" s="135">
        <f t="shared" si="217"/>
        <v>44854</v>
      </c>
      <c r="AL188" s="133">
        <f t="shared" si="218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93"/>
        <v>44638</v>
      </c>
      <c r="B189" s="113">
        <f t="shared" si="185"/>
        <v>1027.7783038699999</v>
      </c>
      <c r="C189" s="113">
        <f t="shared" si="201"/>
        <v>971.78751018000003</v>
      </c>
      <c r="D189" s="114">
        <f t="shared" si="194"/>
        <v>6120.04</v>
      </c>
      <c r="E189" s="115">
        <f t="shared" si="211"/>
        <v>6153.09</v>
      </c>
      <c r="F189" s="116">
        <f t="shared" si="212"/>
        <v>44582</v>
      </c>
      <c r="G189" s="117">
        <f t="shared" si="186"/>
        <v>5.4002915013626751E-3</v>
      </c>
      <c r="H189" s="118">
        <f t="shared" si="202"/>
        <v>44641</v>
      </c>
      <c r="I189" s="118">
        <f t="shared" si="187"/>
        <v>44641</v>
      </c>
      <c r="J189" s="119">
        <f t="shared" si="195"/>
        <v>18</v>
      </c>
      <c r="K189" s="119">
        <f t="shared" si="213"/>
        <v>17</v>
      </c>
      <c r="L189" s="8">
        <f t="shared" si="196"/>
        <v>1.00509951</v>
      </c>
      <c r="M189" s="120">
        <f t="shared" si="214"/>
        <v>1.00729958</v>
      </c>
      <c r="N189" s="120">
        <f t="shared" si="208"/>
        <v>1.0458278010902966</v>
      </c>
      <c r="O189" s="113">
        <f t="shared" si="210"/>
        <v>1.05116101</v>
      </c>
      <c r="P189" s="113">
        <f t="shared" si="188"/>
        <v>1021.5051407</v>
      </c>
      <c r="Q189" s="11">
        <f t="shared" si="203"/>
        <v>0</v>
      </c>
      <c r="R189" s="30">
        <f t="shared" si="197"/>
        <v>0</v>
      </c>
      <c r="S189" s="8">
        <f t="shared" si="189"/>
        <v>0</v>
      </c>
      <c r="T189" s="122">
        <f t="shared" si="198"/>
        <v>9.5000000000000001E-2</v>
      </c>
      <c r="U189" s="121">
        <f t="shared" si="209"/>
        <v>17</v>
      </c>
      <c r="V189" s="121">
        <v>252</v>
      </c>
      <c r="W189" s="120">
        <f t="shared" si="190"/>
        <v>1.0061410980000001</v>
      </c>
      <c r="X189" s="113">
        <f t="shared" si="191"/>
        <v>6.2731631700000001</v>
      </c>
      <c r="Y189" s="113">
        <f t="shared" si="192"/>
        <v>0</v>
      </c>
      <c r="Z189" s="125" t="str">
        <f t="shared" si="204"/>
        <v>A+J=</v>
      </c>
      <c r="AA189" s="118">
        <f t="shared" si="205"/>
        <v>44641</v>
      </c>
      <c r="AB189" s="4"/>
      <c r="AD189" s="173">
        <f>[2]Plan1!$A243</f>
        <v>44242</v>
      </c>
      <c r="AE189" s="143" t="str">
        <f>[2]Plan1!$C243</f>
        <v>Carnaval</v>
      </c>
      <c r="AG189" s="133">
        <f t="shared" si="219"/>
        <v>13</v>
      </c>
      <c r="AH189" s="135">
        <f t="shared" si="220"/>
        <v>44854</v>
      </c>
      <c r="AI189" s="135">
        <f t="shared" si="215"/>
        <v>44853</v>
      </c>
      <c r="AJ189" s="135">
        <f t="shared" si="216"/>
        <v>44854</v>
      </c>
      <c r="AK189" s="135">
        <f t="shared" si="217"/>
        <v>44886</v>
      </c>
      <c r="AL189" s="133">
        <f t="shared" si="218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93"/>
        <v>44639</v>
      </c>
      <c r="B190" s="113">
        <f t="shared" si="185"/>
        <v>1028.45618412</v>
      </c>
      <c r="C190" s="113">
        <f t="shared" si="201"/>
        <v>971.78751018000003</v>
      </c>
      <c r="D190" s="114">
        <f t="shared" si="194"/>
        <v>6120.04</v>
      </c>
      <c r="E190" s="115">
        <f t="shared" si="211"/>
        <v>6153.09</v>
      </c>
      <c r="F190" s="116">
        <f t="shared" si="212"/>
        <v>44582</v>
      </c>
      <c r="G190" s="117">
        <f t="shared" si="186"/>
        <v>5.4002915013626751E-3</v>
      </c>
      <c r="H190" s="118">
        <f t="shared" si="202"/>
        <v>44641</v>
      </c>
      <c r="I190" s="118">
        <f t="shared" si="187"/>
        <v>44641</v>
      </c>
      <c r="J190" s="119">
        <f t="shared" si="195"/>
        <v>18</v>
      </c>
      <c r="K190" s="119">
        <f t="shared" si="213"/>
        <v>18</v>
      </c>
      <c r="L190" s="8">
        <f t="shared" si="196"/>
        <v>1.0054002900000001</v>
      </c>
      <c r="M190" s="120">
        <f t="shared" si="214"/>
        <v>1.00729958</v>
      </c>
      <c r="N190" s="120">
        <f t="shared" si="208"/>
        <v>1.0458278010902966</v>
      </c>
      <c r="O190" s="113">
        <f t="shared" si="210"/>
        <v>1.05147557</v>
      </c>
      <c r="P190" s="113">
        <f t="shared" si="188"/>
        <v>1021.81082618</v>
      </c>
      <c r="Q190" s="11">
        <f t="shared" si="203"/>
        <v>0</v>
      </c>
      <c r="R190" s="30">
        <f t="shared" si="197"/>
        <v>0</v>
      </c>
      <c r="S190" s="8">
        <f t="shared" si="189"/>
        <v>0</v>
      </c>
      <c r="T190" s="122">
        <f t="shared" si="198"/>
        <v>9.5000000000000001E-2</v>
      </c>
      <c r="U190" s="121">
        <f t="shared" si="209"/>
        <v>18</v>
      </c>
      <c r="V190" s="121">
        <v>252</v>
      </c>
      <c r="W190" s="120">
        <f t="shared" si="190"/>
        <v>1.006503511</v>
      </c>
      <c r="X190" s="113">
        <f t="shared" si="191"/>
        <v>6.6453579400000002</v>
      </c>
      <c r="Y190" s="113">
        <f t="shared" si="192"/>
        <v>0</v>
      </c>
      <c r="Z190" s="125" t="str">
        <f t="shared" si="204"/>
        <v>A+J=</v>
      </c>
      <c r="AA190" s="118">
        <f t="shared" si="205"/>
        <v>44641</v>
      </c>
      <c r="AB190" s="4"/>
      <c r="AD190" s="173">
        <f>[2]Plan1!$A244</f>
        <v>44243</v>
      </c>
      <c r="AE190" s="143" t="str">
        <f>[2]Plan1!$C244</f>
        <v>Carnaval</v>
      </c>
      <c r="AG190" s="133">
        <f t="shared" si="219"/>
        <v>14</v>
      </c>
      <c r="AH190" s="135">
        <f t="shared" si="220"/>
        <v>44885</v>
      </c>
      <c r="AI190" s="135">
        <f t="shared" si="215"/>
        <v>44883</v>
      </c>
      <c r="AJ190" s="135">
        <f t="shared" si="216"/>
        <v>44886</v>
      </c>
      <c r="AK190" s="135">
        <f t="shared" si="217"/>
        <v>44915</v>
      </c>
      <c r="AL190" s="133">
        <f t="shared" si="218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93"/>
        <v>44640</v>
      </c>
      <c r="B191" s="113">
        <f t="shared" si="185"/>
        <v>1028.45618412</v>
      </c>
      <c r="C191" s="113">
        <f t="shared" si="201"/>
        <v>971.78751018000003</v>
      </c>
      <c r="D191" s="114">
        <f t="shared" si="194"/>
        <v>6120.04</v>
      </c>
      <c r="E191" s="115">
        <f t="shared" si="211"/>
        <v>6153.09</v>
      </c>
      <c r="F191" s="116">
        <f t="shared" si="212"/>
        <v>44582</v>
      </c>
      <c r="G191" s="117">
        <f t="shared" si="186"/>
        <v>5.4002915013626751E-3</v>
      </c>
      <c r="H191" s="118">
        <f t="shared" si="202"/>
        <v>44671</v>
      </c>
      <c r="I191" s="118">
        <f t="shared" si="187"/>
        <v>44641</v>
      </c>
      <c r="J191" s="119">
        <f t="shared" si="195"/>
        <v>18</v>
      </c>
      <c r="K191" s="119">
        <f t="shared" si="213"/>
        <v>18</v>
      </c>
      <c r="L191" s="8">
        <f t="shared" si="196"/>
        <v>1.0054002900000001</v>
      </c>
      <c r="M191" s="120">
        <f t="shared" si="214"/>
        <v>1.00729958</v>
      </c>
      <c r="N191" s="120">
        <f t="shared" si="208"/>
        <v>1.0458278010902966</v>
      </c>
      <c r="O191" s="113">
        <f t="shared" si="210"/>
        <v>1.05147557</v>
      </c>
      <c r="P191" s="113">
        <f t="shared" si="188"/>
        <v>1021.81082618</v>
      </c>
      <c r="Q191" s="11">
        <f t="shared" si="203"/>
        <v>0</v>
      </c>
      <c r="R191" s="30">
        <f t="shared" si="197"/>
        <v>0</v>
      </c>
      <c r="S191" s="8">
        <f t="shared" si="189"/>
        <v>0</v>
      </c>
      <c r="T191" s="122">
        <f t="shared" si="198"/>
        <v>9.5000000000000001E-2</v>
      </c>
      <c r="U191" s="121">
        <f t="shared" si="209"/>
        <v>18</v>
      </c>
      <c r="V191" s="121">
        <v>252</v>
      </c>
      <c r="W191" s="120">
        <f t="shared" si="190"/>
        <v>1.006503511</v>
      </c>
      <c r="X191" s="113">
        <f t="shared" si="191"/>
        <v>6.6453579400000002</v>
      </c>
      <c r="Y191" s="113">
        <f t="shared" si="192"/>
        <v>0</v>
      </c>
      <c r="Z191" s="125" t="str">
        <f t="shared" si="204"/>
        <v>A+J=</v>
      </c>
      <c r="AA191" s="118">
        <f t="shared" si="205"/>
        <v>44641</v>
      </c>
      <c r="AB191" s="4"/>
      <c r="AD191" s="173">
        <f>[2]Plan1!$A245</f>
        <v>44288</v>
      </c>
      <c r="AE191" s="143" t="str">
        <f>[2]Plan1!$C245</f>
        <v>Paixão de Cristo</v>
      </c>
      <c r="AG191" s="133">
        <f t="shared" si="219"/>
        <v>15</v>
      </c>
      <c r="AH191" s="135">
        <f t="shared" ref="AH191:AH254" si="221">EDATE(AH190,1)</f>
        <v>44915</v>
      </c>
      <c r="AI191" s="135">
        <f t="shared" si="215"/>
        <v>44914</v>
      </c>
      <c r="AJ191" s="135">
        <f t="shared" si="216"/>
        <v>44915</v>
      </c>
      <c r="AK191" s="135">
        <f t="shared" ref="AK191:AK235" si="222">AJ192</f>
        <v>44946</v>
      </c>
      <c r="AL191" s="133">
        <f t="shared" si="218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93"/>
        <v>44641</v>
      </c>
      <c r="B192" s="113">
        <f t="shared" si="185"/>
        <v>1028.45618412</v>
      </c>
      <c r="C192" s="113">
        <f t="shared" si="201"/>
        <v>971.78751018000003</v>
      </c>
      <c r="D192" s="114">
        <f t="shared" si="194"/>
        <v>6120.04</v>
      </c>
      <c r="E192" s="115">
        <f t="shared" si="211"/>
        <v>6153.09</v>
      </c>
      <c r="F192" s="116">
        <f t="shared" si="212"/>
        <v>44582</v>
      </c>
      <c r="G192" s="117">
        <f t="shared" si="186"/>
        <v>5.4002915013626751E-3</v>
      </c>
      <c r="H192" s="118">
        <f t="shared" si="202"/>
        <v>44671</v>
      </c>
      <c r="I192" s="118">
        <f t="shared" si="187"/>
        <v>44641</v>
      </c>
      <c r="J192" s="119">
        <f t="shared" si="195"/>
        <v>18</v>
      </c>
      <c r="K192" s="119">
        <f t="shared" si="213"/>
        <v>18</v>
      </c>
      <c r="L192" s="8">
        <f t="shared" si="196"/>
        <v>1.0054002900000001</v>
      </c>
      <c r="M192" s="120">
        <f t="shared" si="214"/>
        <v>1.00729958</v>
      </c>
      <c r="N192" s="120">
        <f t="shared" si="208"/>
        <v>1.0458278010902966</v>
      </c>
      <c r="O192" s="113">
        <f t="shared" si="210"/>
        <v>1.05147557</v>
      </c>
      <c r="P192" s="113">
        <f t="shared" si="188"/>
        <v>1021.81082618</v>
      </c>
      <c r="Q192" s="11">
        <f t="shared" si="203"/>
        <v>6</v>
      </c>
      <c r="R192" s="30">
        <f t="shared" si="197"/>
        <v>4.7813178866626749E-3</v>
      </c>
      <c r="S192" s="8">
        <f t="shared" si="189"/>
        <v>4.8856023799999999</v>
      </c>
      <c r="T192" s="122">
        <f t="shared" si="198"/>
        <v>9.5000000000000001E-2</v>
      </c>
      <c r="U192" s="121">
        <f t="shared" si="209"/>
        <v>18</v>
      </c>
      <c r="V192" s="121">
        <v>252</v>
      </c>
      <c r="W192" s="120">
        <f t="shared" si="190"/>
        <v>1.006503511</v>
      </c>
      <c r="X192" s="113">
        <f t="shared" si="191"/>
        <v>6.6453579400000002</v>
      </c>
      <c r="Y192" s="113">
        <f t="shared" si="192"/>
        <v>11.53096032</v>
      </c>
      <c r="Z192" s="125" t="str">
        <f t="shared" si="204"/>
        <v>A+J=</v>
      </c>
      <c r="AA192" s="118">
        <f t="shared" si="205"/>
        <v>44641</v>
      </c>
      <c r="AB192" s="4"/>
      <c r="AD192" s="173">
        <f>[2]Plan1!$A246</f>
        <v>44307</v>
      </c>
      <c r="AE192" s="143" t="str">
        <f>[2]Plan1!$C246</f>
        <v>Tiradentes</v>
      </c>
      <c r="AG192" s="133">
        <f t="shared" si="219"/>
        <v>16</v>
      </c>
      <c r="AH192" s="135">
        <f t="shared" si="221"/>
        <v>44946</v>
      </c>
      <c r="AI192" s="135">
        <f t="shared" si="215"/>
        <v>44945</v>
      </c>
      <c r="AJ192" s="135">
        <f t="shared" si="216"/>
        <v>44946</v>
      </c>
      <c r="AK192" s="135">
        <f t="shared" si="222"/>
        <v>44979</v>
      </c>
      <c r="AL192" s="133">
        <f t="shared" si="218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93"/>
        <v>44642</v>
      </c>
      <c r="B193" s="113">
        <f t="shared" si="185"/>
        <v>1017.77847808</v>
      </c>
      <c r="C193" s="113">
        <f t="shared" si="201"/>
        <v>967.14108518</v>
      </c>
      <c r="D193" s="114">
        <f t="shared" si="194"/>
        <v>6153.09</v>
      </c>
      <c r="E193" s="115">
        <f t="shared" si="211"/>
        <v>6215.24</v>
      </c>
      <c r="F193" s="116">
        <f t="shared" si="212"/>
        <v>44613</v>
      </c>
      <c r="G193" s="117">
        <f t="shared" si="186"/>
        <v>1.0100616113204897E-2</v>
      </c>
      <c r="H193" s="118">
        <f t="shared" si="202"/>
        <v>44671</v>
      </c>
      <c r="I193" s="118">
        <f t="shared" si="187"/>
        <v>44671</v>
      </c>
      <c r="J193" s="119">
        <f t="shared" si="195"/>
        <v>21</v>
      </c>
      <c r="K193" s="119">
        <f t="shared" si="213"/>
        <v>1</v>
      </c>
      <c r="L193" s="8">
        <f t="shared" si="196"/>
        <v>1.0004786800000001</v>
      </c>
      <c r="M193" s="120">
        <f t="shared" si="214"/>
        <v>1.0054002900000001</v>
      </c>
      <c r="N193" s="120">
        <f t="shared" si="208"/>
        <v>1.0514755745062465</v>
      </c>
      <c r="O193" s="113">
        <f t="shared" si="210"/>
        <v>1.05197889</v>
      </c>
      <c r="P193" s="113">
        <f t="shared" si="188"/>
        <v>1017.41200526</v>
      </c>
      <c r="Q193" s="11">
        <f t="shared" si="203"/>
        <v>0</v>
      </c>
      <c r="R193" s="30">
        <f t="shared" si="197"/>
        <v>0</v>
      </c>
      <c r="S193" s="8">
        <f t="shared" si="189"/>
        <v>0</v>
      </c>
      <c r="T193" s="122">
        <f t="shared" si="198"/>
        <v>9.5000000000000001E-2</v>
      </c>
      <c r="U193" s="121">
        <f t="shared" si="209"/>
        <v>1</v>
      </c>
      <c r="V193" s="121">
        <v>252</v>
      </c>
      <c r="W193" s="120">
        <f t="shared" si="190"/>
        <v>1.0003602009999999</v>
      </c>
      <c r="X193" s="113">
        <f t="shared" si="191"/>
        <v>0.36647281999999998</v>
      </c>
      <c r="Y193" s="113">
        <f t="shared" si="192"/>
        <v>0</v>
      </c>
      <c r="Z193" s="125" t="str">
        <f t="shared" si="204"/>
        <v>A+J=</v>
      </c>
      <c r="AA193" s="118">
        <f t="shared" si="205"/>
        <v>44671</v>
      </c>
      <c r="AB193" s="4"/>
      <c r="AD193" s="173">
        <f>[2]Plan1!$A247</f>
        <v>44317</v>
      </c>
      <c r="AE193" s="143" t="str">
        <f>[2]Plan1!$C247</f>
        <v>Dia do Trabalho</v>
      </c>
      <c r="AG193" s="133">
        <f t="shared" si="219"/>
        <v>17</v>
      </c>
      <c r="AH193" s="135">
        <f t="shared" si="221"/>
        <v>44977</v>
      </c>
      <c r="AI193" s="135">
        <f t="shared" si="215"/>
        <v>44974</v>
      </c>
      <c r="AJ193" s="135">
        <f t="shared" si="216"/>
        <v>44979</v>
      </c>
      <c r="AK193" s="135">
        <f t="shared" si="222"/>
        <v>45005</v>
      </c>
      <c r="AL193" s="133">
        <f t="shared" si="218"/>
        <v>18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93"/>
        <v>44643</v>
      </c>
      <c r="B194" s="113">
        <f t="shared" si="185"/>
        <v>1018.63244763</v>
      </c>
      <c r="C194" s="113">
        <f t="shared" si="201"/>
        <v>967.14108518</v>
      </c>
      <c r="D194" s="114">
        <f t="shared" si="194"/>
        <v>6153.09</v>
      </c>
      <c r="E194" s="115">
        <f t="shared" si="211"/>
        <v>6215.24</v>
      </c>
      <c r="F194" s="116">
        <f t="shared" si="212"/>
        <v>44613</v>
      </c>
      <c r="G194" s="117">
        <f t="shared" si="186"/>
        <v>1.0100616113204897E-2</v>
      </c>
      <c r="H194" s="118">
        <f t="shared" si="202"/>
        <v>44671</v>
      </c>
      <c r="I194" s="118">
        <f t="shared" si="187"/>
        <v>44671</v>
      </c>
      <c r="J194" s="119">
        <f t="shared" si="195"/>
        <v>21</v>
      </c>
      <c r="K194" s="119">
        <f t="shared" si="213"/>
        <v>2</v>
      </c>
      <c r="L194" s="8">
        <f t="shared" si="196"/>
        <v>1.0009575900000001</v>
      </c>
      <c r="M194" s="120">
        <f t="shared" si="214"/>
        <v>1.0054002900000001</v>
      </c>
      <c r="N194" s="120">
        <f t="shared" si="208"/>
        <v>1.0514755745062465</v>
      </c>
      <c r="O194" s="113">
        <f t="shared" si="210"/>
        <v>1.0524824500000001</v>
      </c>
      <c r="P194" s="113">
        <f t="shared" si="188"/>
        <v>1017.89901882</v>
      </c>
      <c r="Q194" s="11">
        <f t="shared" si="203"/>
        <v>0</v>
      </c>
      <c r="R194" s="30">
        <f t="shared" si="197"/>
        <v>0</v>
      </c>
      <c r="S194" s="8">
        <f t="shared" si="189"/>
        <v>0</v>
      </c>
      <c r="T194" s="122">
        <f t="shared" si="198"/>
        <v>9.5000000000000001E-2</v>
      </c>
      <c r="U194" s="121">
        <f t="shared" si="209"/>
        <v>2</v>
      </c>
      <c r="V194" s="121">
        <v>252</v>
      </c>
      <c r="W194" s="120">
        <f t="shared" si="190"/>
        <v>1.0007205320000001</v>
      </c>
      <c r="X194" s="113">
        <f t="shared" si="191"/>
        <v>0.73342881000000004</v>
      </c>
      <c r="Y194" s="113">
        <f t="shared" si="192"/>
        <v>0</v>
      </c>
      <c r="Z194" s="125" t="str">
        <f t="shared" si="204"/>
        <v>A+J=</v>
      </c>
      <c r="AA194" s="118">
        <f t="shared" si="205"/>
        <v>44671</v>
      </c>
      <c r="AB194" s="26"/>
      <c r="AD194" s="173">
        <f>[2]Plan1!$A248</f>
        <v>44350</v>
      </c>
      <c r="AE194" s="143" t="str">
        <f>[2]Plan1!$C248</f>
        <v>Corpus Christi</v>
      </c>
      <c r="AG194" s="133">
        <f t="shared" si="219"/>
        <v>18</v>
      </c>
      <c r="AH194" s="135">
        <f t="shared" si="221"/>
        <v>45005</v>
      </c>
      <c r="AI194" s="135">
        <f t="shared" si="215"/>
        <v>45002</v>
      </c>
      <c r="AJ194" s="135">
        <f t="shared" si="216"/>
        <v>45005</v>
      </c>
      <c r="AK194" s="135">
        <f t="shared" si="222"/>
        <v>45036</v>
      </c>
      <c r="AL194" s="133">
        <f t="shared" si="218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93"/>
        <v>44644</v>
      </c>
      <c r="B195" s="113">
        <f t="shared" si="185"/>
        <v>1019.4871426</v>
      </c>
      <c r="C195" s="113">
        <f t="shared" si="201"/>
        <v>967.14108518</v>
      </c>
      <c r="D195" s="114">
        <f t="shared" si="194"/>
        <v>6153.09</v>
      </c>
      <c r="E195" s="115">
        <f t="shared" si="211"/>
        <v>6215.24</v>
      </c>
      <c r="F195" s="116">
        <f t="shared" si="212"/>
        <v>44613</v>
      </c>
      <c r="G195" s="117">
        <f t="shared" si="186"/>
        <v>1.0100616113204897E-2</v>
      </c>
      <c r="H195" s="118">
        <f t="shared" si="202"/>
        <v>44671</v>
      </c>
      <c r="I195" s="118">
        <f t="shared" si="187"/>
        <v>44671</v>
      </c>
      <c r="J195" s="119">
        <f t="shared" si="195"/>
        <v>21</v>
      </c>
      <c r="K195" s="119">
        <f t="shared" si="213"/>
        <v>3</v>
      </c>
      <c r="L195" s="8">
        <f t="shared" si="196"/>
        <v>1.00143673</v>
      </c>
      <c r="M195" s="120">
        <f t="shared" si="214"/>
        <v>1.0054002900000001</v>
      </c>
      <c r="N195" s="120">
        <f t="shared" si="208"/>
        <v>1.0514755745062465</v>
      </c>
      <c r="O195" s="113">
        <f t="shared" si="210"/>
        <v>1.05298626</v>
      </c>
      <c r="P195" s="113">
        <f t="shared" si="188"/>
        <v>1018.38627417</v>
      </c>
      <c r="Q195" s="11">
        <f t="shared" si="203"/>
        <v>0</v>
      </c>
      <c r="R195" s="30">
        <f t="shared" si="197"/>
        <v>0</v>
      </c>
      <c r="S195" s="8">
        <f t="shared" si="189"/>
        <v>0</v>
      </c>
      <c r="T195" s="122">
        <f t="shared" si="198"/>
        <v>9.5000000000000001E-2</v>
      </c>
      <c r="U195" s="121">
        <f t="shared" si="209"/>
        <v>3</v>
      </c>
      <c r="V195" s="121">
        <v>252</v>
      </c>
      <c r="W195" s="120">
        <f t="shared" si="190"/>
        <v>1.001080993</v>
      </c>
      <c r="X195" s="113">
        <f t="shared" si="191"/>
        <v>1.10086843</v>
      </c>
      <c r="Y195" s="113">
        <f t="shared" si="192"/>
        <v>0</v>
      </c>
      <c r="Z195" s="125" t="str">
        <f t="shared" si="204"/>
        <v>A+J=</v>
      </c>
      <c r="AA195" s="118">
        <f t="shared" si="205"/>
        <v>44671</v>
      </c>
      <c r="AB195" s="4"/>
      <c r="AD195" s="173">
        <f>[2]Plan1!$A249</f>
        <v>44446</v>
      </c>
      <c r="AE195" s="143" t="str">
        <f>[2]Plan1!$C249</f>
        <v>Independência do Brasil</v>
      </c>
      <c r="AG195" s="133">
        <f t="shared" si="219"/>
        <v>19</v>
      </c>
      <c r="AH195" s="135">
        <f t="shared" si="221"/>
        <v>45036</v>
      </c>
      <c r="AI195" s="135">
        <f t="shared" si="215"/>
        <v>45035</v>
      </c>
      <c r="AJ195" s="135">
        <f t="shared" si="216"/>
        <v>45036</v>
      </c>
      <c r="AK195" s="135">
        <f t="shared" si="222"/>
        <v>45068</v>
      </c>
      <c r="AL195" s="133">
        <f t="shared" si="218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93"/>
        <v>44645</v>
      </c>
      <c r="B196" s="113">
        <f t="shared" si="185"/>
        <v>1020.34254303</v>
      </c>
      <c r="C196" s="113">
        <f t="shared" si="201"/>
        <v>967.14108518</v>
      </c>
      <c r="D196" s="114">
        <f t="shared" si="194"/>
        <v>6153.09</v>
      </c>
      <c r="E196" s="115">
        <f t="shared" si="211"/>
        <v>6215.24</v>
      </c>
      <c r="F196" s="116">
        <f t="shared" si="212"/>
        <v>44613</v>
      </c>
      <c r="G196" s="117">
        <f t="shared" si="186"/>
        <v>1.0100616113204897E-2</v>
      </c>
      <c r="H196" s="118">
        <f t="shared" si="202"/>
        <v>44671</v>
      </c>
      <c r="I196" s="118">
        <f t="shared" si="187"/>
        <v>44671</v>
      </c>
      <c r="J196" s="119">
        <f t="shared" si="195"/>
        <v>21</v>
      </c>
      <c r="K196" s="119">
        <f t="shared" si="213"/>
        <v>4</v>
      </c>
      <c r="L196" s="8">
        <f t="shared" si="196"/>
        <v>1.0019161000000001</v>
      </c>
      <c r="M196" s="120">
        <f t="shared" si="214"/>
        <v>1.0054002900000001</v>
      </c>
      <c r="N196" s="120">
        <f t="shared" si="208"/>
        <v>1.0514755745062465</v>
      </c>
      <c r="O196" s="113">
        <f t="shared" si="210"/>
        <v>1.0534903</v>
      </c>
      <c r="P196" s="113">
        <f t="shared" si="188"/>
        <v>1018.87375196</v>
      </c>
      <c r="Q196" s="11">
        <f t="shared" si="203"/>
        <v>0</v>
      </c>
      <c r="R196" s="30">
        <f t="shared" si="197"/>
        <v>0</v>
      </c>
      <c r="S196" s="8">
        <f t="shared" si="189"/>
        <v>0</v>
      </c>
      <c r="T196" s="122">
        <f t="shared" si="198"/>
        <v>9.5000000000000001E-2</v>
      </c>
      <c r="U196" s="121">
        <f t="shared" si="209"/>
        <v>4</v>
      </c>
      <c r="V196" s="121">
        <v>252</v>
      </c>
      <c r="W196" s="120">
        <f t="shared" si="190"/>
        <v>1.0014415830000001</v>
      </c>
      <c r="X196" s="113">
        <f t="shared" si="191"/>
        <v>1.46879107</v>
      </c>
      <c r="Y196" s="113">
        <f t="shared" si="192"/>
        <v>0</v>
      </c>
      <c r="Z196" s="125" t="str">
        <f t="shared" si="204"/>
        <v>A+J=</v>
      </c>
      <c r="AA196" s="118">
        <f t="shared" si="205"/>
        <v>44671</v>
      </c>
      <c r="AB196" s="4"/>
      <c r="AD196" s="173">
        <f>[2]Plan1!$A250</f>
        <v>44481</v>
      </c>
      <c r="AE196" s="143" t="str">
        <f>[2]Plan1!$C250</f>
        <v>Nossa Sr.a Aparecida - Padroeira do Brasil</v>
      </c>
      <c r="AG196" s="133">
        <f t="shared" si="219"/>
        <v>20</v>
      </c>
      <c r="AH196" s="135">
        <f t="shared" si="221"/>
        <v>45066</v>
      </c>
      <c r="AI196" s="135">
        <f t="shared" si="215"/>
        <v>45065</v>
      </c>
      <c r="AJ196" s="135">
        <f t="shared" si="216"/>
        <v>45068</v>
      </c>
      <c r="AK196" s="135">
        <f t="shared" si="222"/>
        <v>45097</v>
      </c>
      <c r="AL196" s="133">
        <f t="shared" si="218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93"/>
        <v>44646</v>
      </c>
      <c r="B197" s="113">
        <f t="shared" si="185"/>
        <v>1021.1986707900001</v>
      </c>
      <c r="C197" s="113">
        <f t="shared" si="201"/>
        <v>967.14108518</v>
      </c>
      <c r="D197" s="114">
        <f t="shared" si="194"/>
        <v>6153.09</v>
      </c>
      <c r="E197" s="115">
        <f t="shared" si="211"/>
        <v>6215.24</v>
      </c>
      <c r="F197" s="116">
        <f t="shared" si="212"/>
        <v>44613</v>
      </c>
      <c r="G197" s="117">
        <f t="shared" si="186"/>
        <v>1.0100616113204897E-2</v>
      </c>
      <c r="H197" s="118">
        <f t="shared" si="202"/>
        <v>44671</v>
      </c>
      <c r="I197" s="118">
        <f t="shared" si="187"/>
        <v>44671</v>
      </c>
      <c r="J197" s="119">
        <f t="shared" si="195"/>
        <v>21</v>
      </c>
      <c r="K197" s="119">
        <f t="shared" si="213"/>
        <v>5</v>
      </c>
      <c r="L197" s="8">
        <f t="shared" si="196"/>
        <v>1.0023956999999999</v>
      </c>
      <c r="M197" s="120">
        <f t="shared" si="214"/>
        <v>1.0054002900000001</v>
      </c>
      <c r="N197" s="120">
        <f t="shared" si="208"/>
        <v>1.0514755745062465</v>
      </c>
      <c r="O197" s="113">
        <f t="shared" si="210"/>
        <v>1.0539945900000001</v>
      </c>
      <c r="P197" s="113">
        <f t="shared" si="188"/>
        <v>1019.36147154</v>
      </c>
      <c r="Q197" s="11">
        <f t="shared" si="203"/>
        <v>0</v>
      </c>
      <c r="R197" s="30">
        <f t="shared" si="197"/>
        <v>0</v>
      </c>
      <c r="S197" s="8">
        <f t="shared" si="189"/>
        <v>0</v>
      </c>
      <c r="T197" s="122">
        <f t="shared" si="198"/>
        <v>9.5000000000000001E-2</v>
      </c>
      <c r="U197" s="121">
        <f t="shared" si="209"/>
        <v>5</v>
      </c>
      <c r="V197" s="121">
        <v>252</v>
      </c>
      <c r="W197" s="120">
        <f t="shared" si="190"/>
        <v>1.0018023039999999</v>
      </c>
      <c r="X197" s="113">
        <f t="shared" si="191"/>
        <v>1.8371992500000001</v>
      </c>
      <c r="Y197" s="113">
        <f t="shared" si="192"/>
        <v>0</v>
      </c>
      <c r="Z197" s="125" t="str">
        <f t="shared" si="204"/>
        <v>A+J=</v>
      </c>
      <c r="AA197" s="118">
        <f t="shared" si="205"/>
        <v>44671</v>
      </c>
      <c r="AB197" s="4"/>
      <c r="AD197" s="173">
        <f>[2]Plan1!$A251</f>
        <v>44502</v>
      </c>
      <c r="AE197" s="143" t="str">
        <f>[2]Plan1!$C251</f>
        <v>Finados</v>
      </c>
      <c r="AG197" s="133">
        <f t="shared" si="219"/>
        <v>21</v>
      </c>
      <c r="AH197" s="135">
        <f t="shared" si="221"/>
        <v>45097</v>
      </c>
      <c r="AI197" s="135">
        <f t="shared" si="215"/>
        <v>45096</v>
      </c>
      <c r="AJ197" s="135">
        <f t="shared" si="216"/>
        <v>45097</v>
      </c>
      <c r="AK197" s="135">
        <f t="shared" si="222"/>
        <v>45127</v>
      </c>
      <c r="AL197" s="133">
        <f t="shared" si="218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93"/>
        <v>44647</v>
      </c>
      <c r="B198" s="113">
        <f t="shared" si="185"/>
        <v>1021.1986707900001</v>
      </c>
      <c r="C198" s="113">
        <f t="shared" si="201"/>
        <v>967.14108518</v>
      </c>
      <c r="D198" s="114">
        <f t="shared" si="194"/>
        <v>6153.09</v>
      </c>
      <c r="E198" s="115">
        <f t="shared" si="211"/>
        <v>6215.24</v>
      </c>
      <c r="F198" s="116">
        <f t="shared" si="212"/>
        <v>44613</v>
      </c>
      <c r="G198" s="117">
        <f t="shared" si="186"/>
        <v>1.0100616113204897E-2</v>
      </c>
      <c r="H198" s="118">
        <f t="shared" si="202"/>
        <v>44671</v>
      </c>
      <c r="I198" s="118">
        <f t="shared" si="187"/>
        <v>44671</v>
      </c>
      <c r="J198" s="119">
        <f t="shared" si="195"/>
        <v>21</v>
      </c>
      <c r="K198" s="119">
        <f t="shared" si="213"/>
        <v>5</v>
      </c>
      <c r="L198" s="8">
        <f t="shared" si="196"/>
        <v>1.0023956999999999</v>
      </c>
      <c r="M198" s="120">
        <f t="shared" si="214"/>
        <v>1.0054002900000001</v>
      </c>
      <c r="N198" s="120">
        <f t="shared" si="208"/>
        <v>1.0514755745062465</v>
      </c>
      <c r="O198" s="113">
        <f t="shared" si="210"/>
        <v>1.0539945900000001</v>
      </c>
      <c r="P198" s="113">
        <f t="shared" si="188"/>
        <v>1019.36147154</v>
      </c>
      <c r="Q198" s="11">
        <f t="shared" si="203"/>
        <v>0</v>
      </c>
      <c r="R198" s="30">
        <f t="shared" si="197"/>
        <v>0</v>
      </c>
      <c r="S198" s="8">
        <f t="shared" si="189"/>
        <v>0</v>
      </c>
      <c r="T198" s="122">
        <f t="shared" si="198"/>
        <v>9.5000000000000001E-2</v>
      </c>
      <c r="U198" s="121">
        <f t="shared" si="209"/>
        <v>5</v>
      </c>
      <c r="V198" s="121">
        <v>252</v>
      </c>
      <c r="W198" s="120">
        <f t="shared" si="190"/>
        <v>1.0018023039999999</v>
      </c>
      <c r="X198" s="113">
        <f t="shared" si="191"/>
        <v>1.8371992500000001</v>
      </c>
      <c r="Y198" s="113">
        <f t="shared" si="192"/>
        <v>0</v>
      </c>
      <c r="Z198" s="125" t="str">
        <f t="shared" si="204"/>
        <v>A+J=</v>
      </c>
      <c r="AA198" s="118">
        <f t="shared" si="205"/>
        <v>44671</v>
      </c>
      <c r="AB198" s="4"/>
      <c r="AD198" s="173">
        <f>[2]Plan1!$A252</f>
        <v>44515</v>
      </c>
      <c r="AE198" s="143" t="str">
        <f>[2]Plan1!$C252</f>
        <v>Proclamação da República</v>
      </c>
      <c r="AG198" s="133">
        <f t="shared" si="219"/>
        <v>22</v>
      </c>
      <c r="AH198" s="135">
        <f t="shared" si="221"/>
        <v>45127</v>
      </c>
      <c r="AI198" s="135">
        <f t="shared" si="215"/>
        <v>45126</v>
      </c>
      <c r="AJ198" s="135">
        <f t="shared" si="216"/>
        <v>45127</v>
      </c>
      <c r="AK198" s="135">
        <f t="shared" si="222"/>
        <v>45159</v>
      </c>
      <c r="AL198" s="133">
        <f t="shared" si="218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93"/>
        <v>44648</v>
      </c>
      <c r="B199" s="113">
        <f t="shared" si="185"/>
        <v>1021.1986707900001</v>
      </c>
      <c r="C199" s="113">
        <f t="shared" si="201"/>
        <v>967.14108518</v>
      </c>
      <c r="D199" s="114">
        <f t="shared" si="194"/>
        <v>6153.09</v>
      </c>
      <c r="E199" s="115">
        <f t="shared" si="211"/>
        <v>6215.24</v>
      </c>
      <c r="F199" s="116">
        <f t="shared" si="212"/>
        <v>44613</v>
      </c>
      <c r="G199" s="117">
        <f t="shared" si="186"/>
        <v>1.0100616113204897E-2</v>
      </c>
      <c r="H199" s="118">
        <f t="shared" si="202"/>
        <v>44671</v>
      </c>
      <c r="I199" s="118">
        <f t="shared" si="187"/>
        <v>44671</v>
      </c>
      <c r="J199" s="119">
        <f t="shared" si="195"/>
        <v>21</v>
      </c>
      <c r="K199" s="119">
        <f t="shared" si="213"/>
        <v>5</v>
      </c>
      <c r="L199" s="8">
        <f t="shared" si="196"/>
        <v>1.0023956999999999</v>
      </c>
      <c r="M199" s="120">
        <f t="shared" si="214"/>
        <v>1.0054002900000001</v>
      </c>
      <c r="N199" s="120">
        <f t="shared" si="208"/>
        <v>1.0514755745062465</v>
      </c>
      <c r="O199" s="113">
        <f t="shared" si="210"/>
        <v>1.0539945900000001</v>
      </c>
      <c r="P199" s="113">
        <f t="shared" si="188"/>
        <v>1019.36147154</v>
      </c>
      <c r="Q199" s="11">
        <f t="shared" si="203"/>
        <v>0</v>
      </c>
      <c r="R199" s="30">
        <f t="shared" si="197"/>
        <v>0</v>
      </c>
      <c r="S199" s="8">
        <f t="shared" si="189"/>
        <v>0</v>
      </c>
      <c r="T199" s="122">
        <f t="shared" si="198"/>
        <v>9.5000000000000001E-2</v>
      </c>
      <c r="U199" s="121">
        <f t="shared" si="209"/>
        <v>5</v>
      </c>
      <c r="V199" s="121">
        <v>252</v>
      </c>
      <c r="W199" s="120">
        <f t="shared" si="190"/>
        <v>1.0018023039999999</v>
      </c>
      <c r="X199" s="113">
        <f t="shared" si="191"/>
        <v>1.8371992500000001</v>
      </c>
      <c r="Y199" s="113">
        <f t="shared" si="192"/>
        <v>0</v>
      </c>
      <c r="Z199" s="125" t="str">
        <f t="shared" si="204"/>
        <v>A+J=</v>
      </c>
      <c r="AA199" s="118">
        <f t="shared" si="205"/>
        <v>44671</v>
      </c>
      <c r="AB199" s="4"/>
      <c r="AD199" s="173">
        <f>[2]Plan1!$A253</f>
        <v>44555</v>
      </c>
      <c r="AE199" s="143" t="str">
        <f>[2]Plan1!$C253</f>
        <v>Natal</v>
      </c>
      <c r="AG199" s="133">
        <f t="shared" si="219"/>
        <v>23</v>
      </c>
      <c r="AH199" s="135">
        <f t="shared" si="221"/>
        <v>45158</v>
      </c>
      <c r="AI199" s="135">
        <f t="shared" si="215"/>
        <v>45156</v>
      </c>
      <c r="AJ199" s="135">
        <f t="shared" si="216"/>
        <v>45159</v>
      </c>
      <c r="AK199" s="135">
        <f t="shared" si="222"/>
        <v>45189</v>
      </c>
      <c r="AL199" s="133">
        <f t="shared" si="218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93"/>
        <v>44649</v>
      </c>
      <c r="B200" s="113">
        <f t="shared" si="185"/>
        <v>1022.0555145799999</v>
      </c>
      <c r="C200" s="113">
        <f t="shared" si="201"/>
        <v>967.14108518</v>
      </c>
      <c r="D200" s="114">
        <f t="shared" si="194"/>
        <v>6153.09</v>
      </c>
      <c r="E200" s="115">
        <f t="shared" si="211"/>
        <v>6215.24</v>
      </c>
      <c r="F200" s="116">
        <f t="shared" si="212"/>
        <v>44613</v>
      </c>
      <c r="G200" s="117">
        <f t="shared" si="186"/>
        <v>1.0100616113204897E-2</v>
      </c>
      <c r="H200" s="118">
        <f t="shared" si="202"/>
        <v>44671</v>
      </c>
      <c r="I200" s="118">
        <f t="shared" si="187"/>
        <v>44671</v>
      </c>
      <c r="J200" s="119">
        <f t="shared" si="195"/>
        <v>21</v>
      </c>
      <c r="K200" s="119">
        <f t="shared" si="213"/>
        <v>6</v>
      </c>
      <c r="L200" s="8">
        <f t="shared" si="196"/>
        <v>1.0028755300000001</v>
      </c>
      <c r="M200" s="120">
        <f t="shared" si="214"/>
        <v>1.0054002900000001</v>
      </c>
      <c r="N200" s="120">
        <f t="shared" si="208"/>
        <v>1.0514755745062465</v>
      </c>
      <c r="O200" s="113">
        <f t="shared" si="210"/>
        <v>1.05449912</v>
      </c>
      <c r="P200" s="113">
        <f t="shared" si="188"/>
        <v>1019.84942323</v>
      </c>
      <c r="Q200" s="11">
        <f t="shared" si="203"/>
        <v>0</v>
      </c>
      <c r="R200" s="30">
        <f t="shared" si="197"/>
        <v>0</v>
      </c>
      <c r="S200" s="8">
        <f t="shared" si="189"/>
        <v>0</v>
      </c>
      <c r="T200" s="122">
        <f t="shared" si="198"/>
        <v>9.5000000000000001E-2</v>
      </c>
      <c r="U200" s="121">
        <f t="shared" si="209"/>
        <v>6</v>
      </c>
      <c r="V200" s="121">
        <v>252</v>
      </c>
      <c r="W200" s="120">
        <f t="shared" si="190"/>
        <v>1.002163154</v>
      </c>
      <c r="X200" s="113">
        <f t="shared" si="191"/>
        <v>2.2060913499999999</v>
      </c>
      <c r="Y200" s="113">
        <f t="shared" si="192"/>
        <v>0</v>
      </c>
      <c r="Z200" s="125" t="str">
        <f t="shared" si="204"/>
        <v>A+J=</v>
      </c>
      <c r="AA200" s="118">
        <f t="shared" si="205"/>
        <v>44671</v>
      </c>
      <c r="AB200" s="4"/>
      <c r="AD200" s="173">
        <f>[2]Plan1!$A254</f>
        <v>44562</v>
      </c>
      <c r="AE200" s="143" t="str">
        <f>[2]Plan1!$C254</f>
        <v>Confraternização Universal</v>
      </c>
      <c r="AG200" s="133">
        <f t="shared" si="219"/>
        <v>24</v>
      </c>
      <c r="AH200" s="135">
        <f t="shared" si="221"/>
        <v>45189</v>
      </c>
      <c r="AI200" s="135">
        <f t="shared" si="215"/>
        <v>45188</v>
      </c>
      <c r="AJ200" s="135">
        <f t="shared" si="216"/>
        <v>45189</v>
      </c>
      <c r="AK200" s="135">
        <f t="shared" si="222"/>
        <v>45219</v>
      </c>
      <c r="AL200" s="133">
        <f t="shared" si="218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93"/>
        <v>44650</v>
      </c>
      <c r="B201" s="113">
        <f t="shared" si="185"/>
        <v>1022.9130769</v>
      </c>
      <c r="C201" s="113">
        <f t="shared" si="201"/>
        <v>967.14108518</v>
      </c>
      <c r="D201" s="114">
        <f t="shared" si="194"/>
        <v>6153.09</v>
      </c>
      <c r="E201" s="115">
        <f t="shared" si="211"/>
        <v>6215.24</v>
      </c>
      <c r="F201" s="116">
        <f t="shared" si="212"/>
        <v>44613</v>
      </c>
      <c r="G201" s="117">
        <f t="shared" si="186"/>
        <v>1.0100616113204897E-2</v>
      </c>
      <c r="H201" s="118">
        <f t="shared" si="202"/>
        <v>44671</v>
      </c>
      <c r="I201" s="118">
        <f t="shared" si="187"/>
        <v>44671</v>
      </c>
      <c r="J201" s="119">
        <f t="shared" si="195"/>
        <v>21</v>
      </c>
      <c r="K201" s="119">
        <f t="shared" si="213"/>
        <v>7</v>
      </c>
      <c r="L201" s="8">
        <f t="shared" si="196"/>
        <v>1.00335559</v>
      </c>
      <c r="M201" s="120">
        <f t="shared" si="214"/>
        <v>1.0054002900000001</v>
      </c>
      <c r="N201" s="120">
        <f t="shared" si="208"/>
        <v>1.0514755745062465</v>
      </c>
      <c r="O201" s="113">
        <f t="shared" si="210"/>
        <v>1.0550038900000001</v>
      </c>
      <c r="P201" s="113">
        <f t="shared" si="188"/>
        <v>1020.33760704</v>
      </c>
      <c r="Q201" s="11">
        <f t="shared" si="203"/>
        <v>0</v>
      </c>
      <c r="R201" s="30">
        <f t="shared" si="197"/>
        <v>0</v>
      </c>
      <c r="S201" s="8">
        <f t="shared" si="189"/>
        <v>0</v>
      </c>
      <c r="T201" s="122">
        <f t="shared" si="198"/>
        <v>9.5000000000000001E-2</v>
      </c>
      <c r="U201" s="121">
        <f t="shared" si="209"/>
        <v>7</v>
      </c>
      <c r="V201" s="121">
        <v>252</v>
      </c>
      <c r="W201" s="120">
        <f t="shared" si="190"/>
        <v>1.002524135</v>
      </c>
      <c r="X201" s="113">
        <f t="shared" si="191"/>
        <v>2.5754698600000001</v>
      </c>
      <c r="Y201" s="113">
        <f t="shared" si="192"/>
        <v>0</v>
      </c>
      <c r="Z201" s="125" t="str">
        <f t="shared" si="204"/>
        <v>A+J=</v>
      </c>
      <c r="AA201" s="118">
        <f t="shared" si="205"/>
        <v>44671</v>
      </c>
      <c r="AB201" s="4"/>
      <c r="AD201" s="173">
        <f>[2]Plan1!$A255</f>
        <v>44620</v>
      </c>
      <c r="AE201" s="143" t="str">
        <f>[2]Plan1!$C255</f>
        <v>Carnaval</v>
      </c>
      <c r="AG201" s="133">
        <f t="shared" si="219"/>
        <v>25</v>
      </c>
      <c r="AH201" s="135">
        <f t="shared" si="221"/>
        <v>45219</v>
      </c>
      <c r="AI201" s="135">
        <f t="shared" si="215"/>
        <v>45218</v>
      </c>
      <c r="AJ201" s="135">
        <f t="shared" si="216"/>
        <v>45219</v>
      </c>
      <c r="AK201" s="135">
        <f t="shared" si="222"/>
        <v>45250</v>
      </c>
      <c r="AL201" s="133">
        <f t="shared" si="218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93"/>
        <v>44651</v>
      </c>
      <c r="B202" s="113">
        <f t="shared" ref="B202:B265" si="223">(P202+X202)</f>
        <v>1023.7713561300001</v>
      </c>
      <c r="C202" s="113">
        <f t="shared" si="201"/>
        <v>967.14108518</v>
      </c>
      <c r="D202" s="114">
        <f t="shared" si="194"/>
        <v>6153.09</v>
      </c>
      <c r="E202" s="115">
        <f t="shared" si="211"/>
        <v>6215.24</v>
      </c>
      <c r="F202" s="116">
        <f t="shared" si="212"/>
        <v>44613</v>
      </c>
      <c r="G202" s="117">
        <f t="shared" ref="G202:G265" si="224">(E202/D202)-1</f>
        <v>1.0100616113204897E-2</v>
      </c>
      <c r="H202" s="118">
        <f t="shared" si="202"/>
        <v>44671</v>
      </c>
      <c r="I202" s="118">
        <f t="shared" ref="I202:I265" si="225">IF(A202&gt;I201,H202,I201)</f>
        <v>44671</v>
      </c>
      <c r="J202" s="119">
        <f t="shared" si="195"/>
        <v>21</v>
      </c>
      <c r="K202" s="119">
        <f t="shared" si="213"/>
        <v>8</v>
      </c>
      <c r="L202" s="8">
        <f t="shared" si="196"/>
        <v>1.00383588</v>
      </c>
      <c r="M202" s="120">
        <f t="shared" si="214"/>
        <v>1.0054002900000001</v>
      </c>
      <c r="N202" s="120">
        <f t="shared" si="208"/>
        <v>1.0514755745062465</v>
      </c>
      <c r="O202" s="113">
        <f t="shared" si="210"/>
        <v>1.0555089</v>
      </c>
      <c r="P202" s="113">
        <f t="shared" ref="P202:P265" si="226">TRUNC(C202*O202,8)</f>
        <v>1020.82602296</v>
      </c>
      <c r="Q202" s="11">
        <f t="shared" si="203"/>
        <v>0</v>
      </c>
      <c r="R202" s="30">
        <f t="shared" si="197"/>
        <v>0</v>
      </c>
      <c r="S202" s="8">
        <f t="shared" ref="S202:S265" si="227">IF(R202&gt;0,TRUNC(R202*P202,8),0)</f>
        <v>0</v>
      </c>
      <c r="T202" s="122">
        <f t="shared" si="198"/>
        <v>9.5000000000000001E-2</v>
      </c>
      <c r="U202" s="121">
        <f t="shared" si="209"/>
        <v>8</v>
      </c>
      <c r="V202" s="121">
        <v>252</v>
      </c>
      <c r="W202" s="120">
        <f t="shared" ref="W202:W265" si="228">ROUND((1+T202)^TRUNC((U202/V202),9),9)</f>
        <v>1.0028852450000001</v>
      </c>
      <c r="X202" s="113">
        <f t="shared" ref="X202:X265" si="229">TRUNC((P202*(W202-1)),8)</f>
        <v>2.9453331700000001</v>
      </c>
      <c r="Y202" s="113">
        <f t="shared" ref="Y202:Y265" si="230">IF(Q202&gt;0,S202+X202,0)</f>
        <v>0</v>
      </c>
      <c r="Z202" s="125" t="str">
        <f t="shared" si="204"/>
        <v>A+J=</v>
      </c>
      <c r="AA202" s="118">
        <f t="shared" si="205"/>
        <v>44671</v>
      </c>
      <c r="AB202" s="4"/>
      <c r="AD202" s="173">
        <f>[2]Plan1!$A256</f>
        <v>44621</v>
      </c>
      <c r="AE202" s="143" t="str">
        <f>[2]Plan1!$C256</f>
        <v>Carnaval</v>
      </c>
      <c r="AG202" s="133">
        <f t="shared" si="219"/>
        <v>26</v>
      </c>
      <c r="AH202" s="135">
        <f t="shared" si="221"/>
        <v>45250</v>
      </c>
      <c r="AI202" s="135">
        <f t="shared" si="215"/>
        <v>45247</v>
      </c>
      <c r="AJ202" s="135">
        <f t="shared" si="216"/>
        <v>45250</v>
      </c>
      <c r="AK202" s="135">
        <f t="shared" si="222"/>
        <v>45280</v>
      </c>
      <c r="AL202" s="133">
        <f t="shared" si="218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31">(A202+1)</f>
        <v>44652</v>
      </c>
      <c r="B203" s="113">
        <f t="shared" si="223"/>
        <v>1024.6303644700001</v>
      </c>
      <c r="C203" s="113">
        <f t="shared" si="201"/>
        <v>967.14108518</v>
      </c>
      <c r="D203" s="114">
        <f t="shared" ref="D203:D266" si="232">IF(E203=E202,D202,E202)</f>
        <v>6153.09</v>
      </c>
      <c r="E203" s="115">
        <f t="shared" si="211"/>
        <v>6215.24</v>
      </c>
      <c r="F203" s="116">
        <f t="shared" si="212"/>
        <v>44613</v>
      </c>
      <c r="G203" s="117">
        <f t="shared" si="224"/>
        <v>1.0100616113204897E-2</v>
      </c>
      <c r="H203" s="118">
        <f t="shared" si="202"/>
        <v>44671</v>
      </c>
      <c r="I203" s="118">
        <f t="shared" si="225"/>
        <v>44671</v>
      </c>
      <c r="J203" s="119">
        <f t="shared" ref="J203:J266" si="233">IF(I203=I202,J202,NETWORKDAYS(I202,I203,$AD$176:$AD$502)-1)</f>
        <v>21</v>
      </c>
      <c r="K203" s="119">
        <f t="shared" si="213"/>
        <v>9</v>
      </c>
      <c r="L203" s="8">
        <f t="shared" ref="L203:L266" si="234">IF(E203&lt;D203,1,TRUNC((E203/D203)^TRUNC((K203/J203),9),8))</f>
        <v>1.0043164</v>
      </c>
      <c r="M203" s="120">
        <f t="shared" si="214"/>
        <v>1.0054002900000001</v>
      </c>
      <c r="N203" s="120">
        <f t="shared" si="208"/>
        <v>1.0514755745062465</v>
      </c>
      <c r="O203" s="113">
        <f t="shared" si="210"/>
        <v>1.0560141599999999</v>
      </c>
      <c r="P203" s="113">
        <f t="shared" si="226"/>
        <v>1021.31468066</v>
      </c>
      <c r="Q203" s="11">
        <f t="shared" si="203"/>
        <v>0</v>
      </c>
      <c r="R203" s="30">
        <f t="shared" ref="R203:R266" si="235">IF(Q203&gt;0,VLOOKUP($A203,$AD$10:$AI$170,6),0)</f>
        <v>0</v>
      </c>
      <c r="S203" s="8">
        <f t="shared" si="227"/>
        <v>0</v>
      </c>
      <c r="T203" s="122">
        <f t="shared" ref="T203:T266" si="236">(T202)</f>
        <v>9.5000000000000001E-2</v>
      </c>
      <c r="U203" s="121">
        <f t="shared" si="209"/>
        <v>9</v>
      </c>
      <c r="V203" s="121">
        <v>252</v>
      </c>
      <c r="W203" s="120">
        <f t="shared" si="228"/>
        <v>1.0032464860000001</v>
      </c>
      <c r="X203" s="113">
        <f t="shared" si="229"/>
        <v>3.3156838099999999</v>
      </c>
      <c r="Y203" s="113">
        <f t="shared" si="230"/>
        <v>0</v>
      </c>
      <c r="Z203" s="125" t="str">
        <f t="shared" si="204"/>
        <v>A+J=</v>
      </c>
      <c r="AA203" s="118">
        <f t="shared" si="205"/>
        <v>44671</v>
      </c>
      <c r="AB203" s="4"/>
      <c r="AD203" s="173">
        <f>[2]Plan1!$A257</f>
        <v>44666</v>
      </c>
      <c r="AE203" s="143" t="str">
        <f>[2]Plan1!$C257</f>
        <v>Paixão de Cristo</v>
      </c>
      <c r="AG203" s="133">
        <f t="shared" si="219"/>
        <v>27</v>
      </c>
      <c r="AH203" s="135">
        <f t="shared" si="221"/>
        <v>45280</v>
      </c>
      <c r="AI203" s="135">
        <f t="shared" si="215"/>
        <v>45279</v>
      </c>
      <c r="AJ203" s="135">
        <f t="shared" si="216"/>
        <v>45280</v>
      </c>
      <c r="AK203" s="135">
        <f t="shared" si="222"/>
        <v>45313</v>
      </c>
      <c r="AL203" s="133">
        <f t="shared" si="218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31"/>
        <v>44653</v>
      </c>
      <c r="B204" s="113">
        <f t="shared" si="223"/>
        <v>1025.49009062</v>
      </c>
      <c r="C204" s="113">
        <f t="shared" ref="C204:C267" si="237">TRUNC(IF(Q203&gt;0,VLOOKUP(A203,$AD$12:$AE$170,2),C203),8)</f>
        <v>967.14108518</v>
      </c>
      <c r="D204" s="114">
        <f t="shared" si="232"/>
        <v>6153.09</v>
      </c>
      <c r="E204" s="115">
        <f t="shared" si="211"/>
        <v>6215.24</v>
      </c>
      <c r="F204" s="116">
        <f t="shared" si="212"/>
        <v>44613</v>
      </c>
      <c r="G204" s="117">
        <f t="shared" si="224"/>
        <v>1.0100616113204897E-2</v>
      </c>
      <c r="H204" s="118">
        <f t="shared" ref="H204:H267" si="238">IF(DAY(A204)=H$9,VLOOKUP(A204,AH$118:AN$450,4),H203)</f>
        <v>44671</v>
      </c>
      <c r="I204" s="118">
        <f t="shared" si="225"/>
        <v>44671</v>
      </c>
      <c r="J204" s="119">
        <f t="shared" si="233"/>
        <v>21</v>
      </c>
      <c r="K204" s="119">
        <f t="shared" si="213"/>
        <v>10</v>
      </c>
      <c r="L204" s="8">
        <f t="shared" si="234"/>
        <v>1.0047971499999999</v>
      </c>
      <c r="M204" s="120">
        <f t="shared" si="214"/>
        <v>1.0054002900000001</v>
      </c>
      <c r="N204" s="120">
        <f t="shared" si="208"/>
        <v>1.0514755745062465</v>
      </c>
      <c r="O204" s="113">
        <f t="shared" si="210"/>
        <v>1.05651966</v>
      </c>
      <c r="P204" s="113">
        <f t="shared" si="226"/>
        <v>1021.80357048</v>
      </c>
      <c r="Q204" s="11">
        <f t="shared" ref="Q204:Q267" si="239">IF(VLOOKUP(A204,AD$10:AK$170,8)=VLOOKUP(A203,AD$10:AK$170,8),0,VLOOKUP(A204,AD$10:AK$170,8))</f>
        <v>0</v>
      </c>
      <c r="R204" s="30">
        <f t="shared" si="235"/>
        <v>0</v>
      </c>
      <c r="S204" s="8">
        <f t="shared" si="227"/>
        <v>0</v>
      </c>
      <c r="T204" s="122">
        <f t="shared" si="236"/>
        <v>9.5000000000000001E-2</v>
      </c>
      <c r="U204" s="121">
        <f t="shared" si="209"/>
        <v>10</v>
      </c>
      <c r="V204" s="121">
        <v>252</v>
      </c>
      <c r="W204" s="120">
        <f t="shared" si="228"/>
        <v>1.0036078559999999</v>
      </c>
      <c r="X204" s="113">
        <f t="shared" si="229"/>
        <v>3.6865201399999998</v>
      </c>
      <c r="Y204" s="113">
        <f t="shared" si="230"/>
        <v>0</v>
      </c>
      <c r="Z204" s="125" t="str">
        <f t="shared" ref="Z204:Z267" si="240">IF($Q203&gt;0,VLOOKUP($A203,$AD$10:$AM$170,9),Z203)</f>
        <v>A+J=</v>
      </c>
      <c r="AA204" s="118">
        <f t="shared" ref="AA204:AA267" si="241">IF($Q203&gt;0,VLOOKUP($A203,$AD$10:$AM$170,10),AA203)</f>
        <v>44671</v>
      </c>
      <c r="AB204" s="4"/>
      <c r="AD204" s="173">
        <f>[2]Plan1!$A258</f>
        <v>44672</v>
      </c>
      <c r="AE204" s="143" t="str">
        <f>[2]Plan1!$C258</f>
        <v>Tiradentes</v>
      </c>
      <c r="AG204" s="133">
        <f t="shared" si="219"/>
        <v>28</v>
      </c>
      <c r="AH204" s="135">
        <f t="shared" si="221"/>
        <v>45311</v>
      </c>
      <c r="AI204" s="135">
        <f t="shared" si="215"/>
        <v>45310</v>
      </c>
      <c r="AJ204" s="135">
        <f t="shared" si="216"/>
        <v>45313</v>
      </c>
      <c r="AK204" s="135">
        <f t="shared" si="222"/>
        <v>45342</v>
      </c>
      <c r="AL204" s="133">
        <f t="shared" si="218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31"/>
        <v>44654</v>
      </c>
      <c r="B205" s="113">
        <f t="shared" si="223"/>
        <v>1025.49009062</v>
      </c>
      <c r="C205" s="113">
        <f t="shared" si="237"/>
        <v>967.14108518</v>
      </c>
      <c r="D205" s="114">
        <f t="shared" si="232"/>
        <v>6153.09</v>
      </c>
      <c r="E205" s="115">
        <f t="shared" si="211"/>
        <v>6215.24</v>
      </c>
      <c r="F205" s="116">
        <f t="shared" si="212"/>
        <v>44613</v>
      </c>
      <c r="G205" s="117">
        <f t="shared" si="224"/>
        <v>1.0100616113204897E-2</v>
      </c>
      <c r="H205" s="118">
        <f t="shared" si="238"/>
        <v>44671</v>
      </c>
      <c r="I205" s="118">
        <f t="shared" si="225"/>
        <v>44671</v>
      </c>
      <c r="J205" s="119">
        <f t="shared" si="233"/>
        <v>21</v>
      </c>
      <c r="K205" s="119">
        <f t="shared" si="213"/>
        <v>10</v>
      </c>
      <c r="L205" s="8">
        <f t="shared" si="234"/>
        <v>1.0047971499999999</v>
      </c>
      <c r="M205" s="120">
        <f t="shared" si="214"/>
        <v>1.0054002900000001</v>
      </c>
      <c r="N205" s="120">
        <f t="shared" si="208"/>
        <v>1.0514755745062465</v>
      </c>
      <c r="O205" s="113">
        <f t="shared" si="210"/>
        <v>1.05651966</v>
      </c>
      <c r="P205" s="113">
        <f t="shared" si="226"/>
        <v>1021.80357048</v>
      </c>
      <c r="Q205" s="11">
        <f t="shared" si="239"/>
        <v>0</v>
      </c>
      <c r="R205" s="30">
        <f t="shared" si="235"/>
        <v>0</v>
      </c>
      <c r="S205" s="8">
        <f t="shared" si="227"/>
        <v>0</v>
      </c>
      <c r="T205" s="122">
        <f t="shared" si="236"/>
        <v>9.5000000000000001E-2</v>
      </c>
      <c r="U205" s="121">
        <f t="shared" si="209"/>
        <v>10</v>
      </c>
      <c r="V205" s="121">
        <v>252</v>
      </c>
      <c r="W205" s="120">
        <f t="shared" si="228"/>
        <v>1.0036078559999999</v>
      </c>
      <c r="X205" s="113">
        <f t="shared" si="229"/>
        <v>3.6865201399999998</v>
      </c>
      <c r="Y205" s="113">
        <f t="shared" si="230"/>
        <v>0</v>
      </c>
      <c r="Z205" s="125" t="str">
        <f t="shared" si="240"/>
        <v>A+J=</v>
      </c>
      <c r="AA205" s="118">
        <f t="shared" si="241"/>
        <v>44671</v>
      </c>
      <c r="AB205" s="4"/>
      <c r="AD205" s="173">
        <f>[2]Plan1!$A259</f>
        <v>44682</v>
      </c>
      <c r="AE205" s="143" t="str">
        <f>[2]Plan1!$C259</f>
        <v>Dia do Trabalho</v>
      </c>
      <c r="AG205" s="133">
        <f t="shared" si="219"/>
        <v>29</v>
      </c>
      <c r="AH205" s="135">
        <f t="shared" si="221"/>
        <v>45342</v>
      </c>
      <c r="AI205" s="135">
        <f t="shared" si="215"/>
        <v>45341</v>
      </c>
      <c r="AJ205" s="135">
        <f t="shared" si="216"/>
        <v>45342</v>
      </c>
      <c r="AK205" s="135">
        <f t="shared" si="222"/>
        <v>45371</v>
      </c>
      <c r="AL205" s="133">
        <f t="shared" si="21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31"/>
        <v>44655</v>
      </c>
      <c r="B206" s="113">
        <f t="shared" si="223"/>
        <v>1025.49009062</v>
      </c>
      <c r="C206" s="113">
        <f t="shared" si="237"/>
        <v>967.14108518</v>
      </c>
      <c r="D206" s="114">
        <f t="shared" si="232"/>
        <v>6153.09</v>
      </c>
      <c r="E206" s="115">
        <f t="shared" si="211"/>
        <v>6215.24</v>
      </c>
      <c r="F206" s="116">
        <f t="shared" si="212"/>
        <v>44613</v>
      </c>
      <c r="G206" s="117">
        <f t="shared" si="224"/>
        <v>1.0100616113204897E-2</v>
      </c>
      <c r="H206" s="118">
        <f t="shared" si="238"/>
        <v>44671</v>
      </c>
      <c r="I206" s="118">
        <f t="shared" si="225"/>
        <v>44671</v>
      </c>
      <c r="J206" s="119">
        <f t="shared" si="233"/>
        <v>21</v>
      </c>
      <c r="K206" s="119">
        <f t="shared" si="213"/>
        <v>10</v>
      </c>
      <c r="L206" s="8">
        <f t="shared" si="234"/>
        <v>1.0047971499999999</v>
      </c>
      <c r="M206" s="120">
        <f t="shared" si="214"/>
        <v>1.0054002900000001</v>
      </c>
      <c r="N206" s="120">
        <f t="shared" si="208"/>
        <v>1.0514755745062465</v>
      </c>
      <c r="O206" s="113">
        <f t="shared" si="210"/>
        <v>1.05651966</v>
      </c>
      <c r="P206" s="113">
        <f t="shared" si="226"/>
        <v>1021.80357048</v>
      </c>
      <c r="Q206" s="11">
        <f t="shared" si="239"/>
        <v>0</v>
      </c>
      <c r="R206" s="30">
        <f t="shared" si="235"/>
        <v>0</v>
      </c>
      <c r="S206" s="8">
        <f t="shared" si="227"/>
        <v>0</v>
      </c>
      <c r="T206" s="122">
        <f t="shared" si="236"/>
        <v>9.5000000000000001E-2</v>
      </c>
      <c r="U206" s="121">
        <f t="shared" si="209"/>
        <v>10</v>
      </c>
      <c r="V206" s="121">
        <v>252</v>
      </c>
      <c r="W206" s="120">
        <f t="shared" si="228"/>
        <v>1.0036078559999999</v>
      </c>
      <c r="X206" s="113">
        <f t="shared" si="229"/>
        <v>3.6865201399999998</v>
      </c>
      <c r="Y206" s="113">
        <f t="shared" si="230"/>
        <v>0</v>
      </c>
      <c r="Z206" s="125" t="str">
        <f t="shared" si="240"/>
        <v>A+J=</v>
      </c>
      <c r="AA206" s="118">
        <f t="shared" si="241"/>
        <v>44671</v>
      </c>
      <c r="AB206" s="4"/>
      <c r="AD206" s="173">
        <f>[2]Plan1!$A260</f>
        <v>44728</v>
      </c>
      <c r="AE206" s="143" t="str">
        <f>[2]Plan1!$C260</f>
        <v>Corpus Christi</v>
      </c>
      <c r="AG206" s="133">
        <f t="shared" si="219"/>
        <v>30</v>
      </c>
      <c r="AH206" s="135">
        <f t="shared" si="221"/>
        <v>45371</v>
      </c>
      <c r="AI206" s="135">
        <f t="shared" si="215"/>
        <v>45370</v>
      </c>
      <c r="AJ206" s="135">
        <f t="shared" si="216"/>
        <v>45371</v>
      </c>
      <c r="AK206" s="135">
        <f t="shared" si="222"/>
        <v>45404</v>
      </c>
      <c r="AL206" s="133">
        <f t="shared" si="21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31"/>
        <v>44656</v>
      </c>
      <c r="B207" s="113">
        <f t="shared" si="223"/>
        <v>1026.35052735</v>
      </c>
      <c r="C207" s="113">
        <f t="shared" si="237"/>
        <v>967.14108518</v>
      </c>
      <c r="D207" s="114">
        <f t="shared" si="232"/>
        <v>6153.09</v>
      </c>
      <c r="E207" s="115">
        <f t="shared" si="211"/>
        <v>6215.24</v>
      </c>
      <c r="F207" s="116">
        <f t="shared" si="212"/>
        <v>44613</v>
      </c>
      <c r="G207" s="117">
        <f t="shared" si="224"/>
        <v>1.0100616113204897E-2</v>
      </c>
      <c r="H207" s="118">
        <f t="shared" si="238"/>
        <v>44671</v>
      </c>
      <c r="I207" s="118">
        <f t="shared" si="225"/>
        <v>44671</v>
      </c>
      <c r="J207" s="119">
        <f t="shared" si="233"/>
        <v>21</v>
      </c>
      <c r="K207" s="119">
        <f t="shared" si="213"/>
        <v>11</v>
      </c>
      <c r="L207" s="8">
        <f t="shared" si="234"/>
        <v>1.00527813</v>
      </c>
      <c r="M207" s="120">
        <f t="shared" si="214"/>
        <v>1.0054002900000001</v>
      </c>
      <c r="N207" s="120">
        <f t="shared" si="208"/>
        <v>1.0514755745062465</v>
      </c>
      <c r="O207" s="113">
        <f t="shared" si="210"/>
        <v>1.05702539</v>
      </c>
      <c r="P207" s="113">
        <f t="shared" si="226"/>
        <v>1022.29268274</v>
      </c>
      <c r="Q207" s="11">
        <f t="shared" si="239"/>
        <v>0</v>
      </c>
      <c r="R207" s="30">
        <f t="shared" si="235"/>
        <v>0</v>
      </c>
      <c r="S207" s="8">
        <f t="shared" si="227"/>
        <v>0</v>
      </c>
      <c r="T207" s="122">
        <f t="shared" si="236"/>
        <v>9.5000000000000001E-2</v>
      </c>
      <c r="U207" s="121">
        <f t="shared" si="209"/>
        <v>11</v>
      </c>
      <c r="V207" s="121">
        <v>252</v>
      </c>
      <c r="W207" s="120">
        <f t="shared" si="228"/>
        <v>1.0039693569999999</v>
      </c>
      <c r="X207" s="113">
        <f t="shared" si="229"/>
        <v>4.0578446100000001</v>
      </c>
      <c r="Y207" s="113">
        <f t="shared" si="230"/>
        <v>0</v>
      </c>
      <c r="Z207" s="125" t="str">
        <f t="shared" si="240"/>
        <v>A+J=</v>
      </c>
      <c r="AA207" s="118">
        <f t="shared" si="241"/>
        <v>44671</v>
      </c>
      <c r="AB207" s="4"/>
      <c r="AD207" s="173">
        <f>[2]Plan1!$A261</f>
        <v>44811</v>
      </c>
      <c r="AE207" s="143" t="str">
        <f>[2]Plan1!$C261</f>
        <v>Independência do Brasil</v>
      </c>
      <c r="AG207" s="133">
        <f t="shared" si="219"/>
        <v>31</v>
      </c>
      <c r="AH207" s="135">
        <f t="shared" si="221"/>
        <v>45402</v>
      </c>
      <c r="AI207" s="135">
        <f t="shared" si="215"/>
        <v>45401</v>
      </c>
      <c r="AJ207" s="135">
        <f t="shared" si="216"/>
        <v>45404</v>
      </c>
      <c r="AK207" s="135">
        <f t="shared" si="222"/>
        <v>45432</v>
      </c>
      <c r="AL207" s="133">
        <f t="shared" si="218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31"/>
        <v>44657</v>
      </c>
      <c r="B208" s="113">
        <f t="shared" si="223"/>
        <v>1027.21169351</v>
      </c>
      <c r="C208" s="113">
        <f t="shared" si="237"/>
        <v>967.14108518</v>
      </c>
      <c r="D208" s="114">
        <f t="shared" si="232"/>
        <v>6153.09</v>
      </c>
      <c r="E208" s="115">
        <f t="shared" si="211"/>
        <v>6215.24</v>
      </c>
      <c r="F208" s="116">
        <f t="shared" si="212"/>
        <v>44613</v>
      </c>
      <c r="G208" s="117">
        <f t="shared" si="224"/>
        <v>1.0100616113204897E-2</v>
      </c>
      <c r="H208" s="118">
        <f t="shared" si="238"/>
        <v>44671</v>
      </c>
      <c r="I208" s="118">
        <f t="shared" si="225"/>
        <v>44671</v>
      </c>
      <c r="J208" s="119">
        <f t="shared" si="233"/>
        <v>21</v>
      </c>
      <c r="K208" s="119">
        <f t="shared" si="213"/>
        <v>12</v>
      </c>
      <c r="L208" s="8">
        <f t="shared" si="234"/>
        <v>1.00575934</v>
      </c>
      <c r="M208" s="120">
        <f t="shared" si="214"/>
        <v>1.0054002900000001</v>
      </c>
      <c r="N208" s="120">
        <f t="shared" si="208"/>
        <v>1.0514755745062465</v>
      </c>
      <c r="O208" s="113">
        <f t="shared" si="210"/>
        <v>1.05753137</v>
      </c>
      <c r="P208" s="113">
        <f t="shared" si="226"/>
        <v>1022.78203679</v>
      </c>
      <c r="Q208" s="11">
        <f t="shared" si="239"/>
        <v>0</v>
      </c>
      <c r="R208" s="30">
        <f t="shared" si="235"/>
        <v>0</v>
      </c>
      <c r="S208" s="8">
        <f t="shared" si="227"/>
        <v>0</v>
      </c>
      <c r="T208" s="122">
        <f t="shared" si="236"/>
        <v>9.5000000000000001E-2</v>
      </c>
      <c r="U208" s="121">
        <f t="shared" si="209"/>
        <v>12</v>
      </c>
      <c r="V208" s="121">
        <v>252</v>
      </c>
      <c r="W208" s="120">
        <f t="shared" si="228"/>
        <v>1.004330988</v>
      </c>
      <c r="X208" s="113">
        <f t="shared" si="229"/>
        <v>4.4296567199999997</v>
      </c>
      <c r="Y208" s="113">
        <f t="shared" si="230"/>
        <v>0</v>
      </c>
      <c r="Z208" s="125" t="str">
        <f t="shared" si="240"/>
        <v>A+J=</v>
      </c>
      <c r="AA208" s="118">
        <f t="shared" si="241"/>
        <v>44671</v>
      </c>
      <c r="AB208" s="4"/>
      <c r="AD208" s="173">
        <f>[2]Plan1!$A262</f>
        <v>44846</v>
      </c>
      <c r="AE208" s="143" t="str">
        <f>[2]Plan1!$C262</f>
        <v>Nossa Sr.a Aparecida - Padroeira do Brasil</v>
      </c>
      <c r="AG208" s="133">
        <f t="shared" si="219"/>
        <v>32</v>
      </c>
      <c r="AH208" s="135">
        <f t="shared" si="221"/>
        <v>45432</v>
      </c>
      <c r="AI208" s="135">
        <f t="shared" ref="AI208:AI235" si="242">WORKDAY(AH208,-1,AD$176:AD$502)</f>
        <v>45429</v>
      </c>
      <c r="AJ208" s="135">
        <f t="shared" ref="AJ208:AJ235" si="243">WORKDAY(AI208,1,AD$176:AD$502)</f>
        <v>45432</v>
      </c>
      <c r="AK208" s="135">
        <f t="shared" si="222"/>
        <v>45463</v>
      </c>
      <c r="AL208" s="133">
        <f t="shared" ref="AL208:AL235" si="244">NETWORKDAYS(AJ208,AJ209,$AD$176:$AD$502)-1</f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31"/>
        <v>44658</v>
      </c>
      <c r="B209" s="113">
        <f t="shared" si="223"/>
        <v>1028.07358955</v>
      </c>
      <c r="C209" s="113">
        <f t="shared" si="237"/>
        <v>967.14108518</v>
      </c>
      <c r="D209" s="114">
        <f t="shared" si="232"/>
        <v>6153.09</v>
      </c>
      <c r="E209" s="115">
        <f t="shared" si="211"/>
        <v>6215.24</v>
      </c>
      <c r="F209" s="116">
        <f t="shared" si="212"/>
        <v>44613</v>
      </c>
      <c r="G209" s="117">
        <f t="shared" si="224"/>
        <v>1.0100616113204897E-2</v>
      </c>
      <c r="H209" s="118">
        <f t="shared" si="238"/>
        <v>44671</v>
      </c>
      <c r="I209" s="118">
        <f t="shared" si="225"/>
        <v>44671</v>
      </c>
      <c r="J209" s="119">
        <f t="shared" si="233"/>
        <v>21</v>
      </c>
      <c r="K209" s="119">
        <f t="shared" si="213"/>
        <v>13</v>
      </c>
      <c r="L209" s="8">
        <f t="shared" si="234"/>
        <v>1.0062407799999999</v>
      </c>
      <c r="M209" s="120">
        <f t="shared" si="214"/>
        <v>1.0054002900000001</v>
      </c>
      <c r="N209" s="120">
        <f t="shared" si="208"/>
        <v>1.0514755745062465</v>
      </c>
      <c r="O209" s="113">
        <f t="shared" si="210"/>
        <v>1.0580376</v>
      </c>
      <c r="P209" s="113">
        <f t="shared" si="226"/>
        <v>1023.27163262</v>
      </c>
      <c r="Q209" s="11">
        <f t="shared" si="239"/>
        <v>0</v>
      </c>
      <c r="R209" s="30">
        <f t="shared" si="235"/>
        <v>0</v>
      </c>
      <c r="S209" s="8">
        <f t="shared" si="227"/>
        <v>0</v>
      </c>
      <c r="T209" s="122">
        <f t="shared" si="236"/>
        <v>9.5000000000000001E-2</v>
      </c>
      <c r="U209" s="121">
        <f t="shared" si="209"/>
        <v>13</v>
      </c>
      <c r="V209" s="121">
        <v>252</v>
      </c>
      <c r="W209" s="120">
        <f t="shared" si="228"/>
        <v>1.0046927489999999</v>
      </c>
      <c r="X209" s="113">
        <f t="shared" si="229"/>
        <v>4.8019569300000002</v>
      </c>
      <c r="Y209" s="113">
        <f t="shared" si="230"/>
        <v>0</v>
      </c>
      <c r="Z209" s="125" t="str">
        <f t="shared" si="240"/>
        <v>A+J=</v>
      </c>
      <c r="AA209" s="118">
        <f t="shared" si="241"/>
        <v>44671</v>
      </c>
      <c r="AB209" s="4"/>
      <c r="AD209" s="173">
        <f>[2]Plan1!$A263</f>
        <v>44867</v>
      </c>
      <c r="AE209" s="143" t="str">
        <f>[2]Plan1!$C263</f>
        <v>Finados</v>
      </c>
      <c r="AG209" s="133">
        <f t="shared" si="219"/>
        <v>33</v>
      </c>
      <c r="AH209" s="135">
        <f t="shared" si="221"/>
        <v>45463</v>
      </c>
      <c r="AI209" s="135">
        <f t="shared" si="242"/>
        <v>45462</v>
      </c>
      <c r="AJ209" s="135">
        <f t="shared" si="243"/>
        <v>45463</v>
      </c>
      <c r="AK209" s="135">
        <f t="shared" si="222"/>
        <v>45495</v>
      </c>
      <c r="AL209" s="133">
        <f t="shared" si="244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31"/>
        <v>44659</v>
      </c>
      <c r="B210" s="113">
        <f t="shared" si="223"/>
        <v>1028.93619749</v>
      </c>
      <c r="C210" s="113">
        <f t="shared" si="237"/>
        <v>967.14108518</v>
      </c>
      <c r="D210" s="114">
        <f t="shared" si="232"/>
        <v>6153.09</v>
      </c>
      <c r="E210" s="115">
        <f t="shared" si="211"/>
        <v>6215.24</v>
      </c>
      <c r="F210" s="116">
        <f t="shared" si="212"/>
        <v>44613</v>
      </c>
      <c r="G210" s="117">
        <f t="shared" si="224"/>
        <v>1.0100616113204897E-2</v>
      </c>
      <c r="H210" s="118">
        <f t="shared" si="238"/>
        <v>44671</v>
      </c>
      <c r="I210" s="118">
        <f t="shared" si="225"/>
        <v>44671</v>
      </c>
      <c r="J210" s="119">
        <f t="shared" si="233"/>
        <v>21</v>
      </c>
      <c r="K210" s="119">
        <f t="shared" si="213"/>
        <v>14</v>
      </c>
      <c r="L210" s="8">
        <f t="shared" si="234"/>
        <v>1.00672245</v>
      </c>
      <c r="M210" s="120">
        <f t="shared" si="214"/>
        <v>1.0054002900000001</v>
      </c>
      <c r="N210" s="120">
        <f t="shared" si="208"/>
        <v>1.0514755745062465</v>
      </c>
      <c r="O210" s="113">
        <f t="shared" si="210"/>
        <v>1.05854406</v>
      </c>
      <c r="P210" s="113">
        <f t="shared" si="226"/>
        <v>1023.76145089</v>
      </c>
      <c r="Q210" s="11">
        <f t="shared" si="239"/>
        <v>0</v>
      </c>
      <c r="R210" s="30">
        <f t="shared" si="235"/>
        <v>0</v>
      </c>
      <c r="S210" s="8">
        <f t="shared" si="227"/>
        <v>0</v>
      </c>
      <c r="T210" s="122">
        <f t="shared" si="236"/>
        <v>9.5000000000000001E-2</v>
      </c>
      <c r="U210" s="121">
        <f t="shared" si="209"/>
        <v>14</v>
      </c>
      <c r="V210" s="121">
        <v>252</v>
      </c>
      <c r="W210" s="120">
        <f t="shared" si="228"/>
        <v>1.0050546410000001</v>
      </c>
      <c r="X210" s="113">
        <f t="shared" si="229"/>
        <v>5.1747465999999998</v>
      </c>
      <c r="Y210" s="113">
        <f t="shared" si="230"/>
        <v>0</v>
      </c>
      <c r="Z210" s="125" t="str">
        <f t="shared" si="240"/>
        <v>A+J=</v>
      </c>
      <c r="AA210" s="118">
        <f t="shared" si="241"/>
        <v>44671</v>
      </c>
      <c r="AB210" s="4"/>
      <c r="AD210" s="173">
        <f>[2]Plan1!$A264</f>
        <v>44880</v>
      </c>
      <c r="AE210" s="143" t="str">
        <f>[2]Plan1!$C264</f>
        <v>Proclamação da República</v>
      </c>
      <c r="AG210" s="133">
        <f t="shared" si="219"/>
        <v>34</v>
      </c>
      <c r="AH210" s="135">
        <f t="shared" si="221"/>
        <v>45493</v>
      </c>
      <c r="AI210" s="135">
        <f t="shared" si="242"/>
        <v>45492</v>
      </c>
      <c r="AJ210" s="135">
        <f t="shared" si="243"/>
        <v>45495</v>
      </c>
      <c r="AK210" s="135">
        <f t="shared" si="222"/>
        <v>45524</v>
      </c>
      <c r="AL210" s="133">
        <f t="shared" si="244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31"/>
        <v>44660</v>
      </c>
      <c r="B211" s="113">
        <f t="shared" si="223"/>
        <v>1029.79954593</v>
      </c>
      <c r="C211" s="113">
        <f t="shared" si="237"/>
        <v>967.14108518</v>
      </c>
      <c r="D211" s="114">
        <f t="shared" si="232"/>
        <v>6153.09</v>
      </c>
      <c r="E211" s="115">
        <f t="shared" si="211"/>
        <v>6215.24</v>
      </c>
      <c r="F211" s="116">
        <f t="shared" si="212"/>
        <v>44613</v>
      </c>
      <c r="G211" s="117">
        <f t="shared" si="224"/>
        <v>1.0100616113204897E-2</v>
      </c>
      <c r="H211" s="118">
        <f t="shared" si="238"/>
        <v>44671</v>
      </c>
      <c r="I211" s="118">
        <f t="shared" si="225"/>
        <v>44671</v>
      </c>
      <c r="J211" s="119">
        <f t="shared" si="233"/>
        <v>21</v>
      </c>
      <c r="K211" s="119">
        <f t="shared" si="213"/>
        <v>15</v>
      </c>
      <c r="L211" s="8">
        <f t="shared" si="234"/>
        <v>1.00720436</v>
      </c>
      <c r="M211" s="120">
        <f t="shared" si="214"/>
        <v>1.0054002900000001</v>
      </c>
      <c r="N211" s="120">
        <f t="shared" si="208"/>
        <v>1.0514755745062465</v>
      </c>
      <c r="O211" s="113">
        <f t="shared" si="210"/>
        <v>1.05905078</v>
      </c>
      <c r="P211" s="113">
        <f t="shared" si="226"/>
        <v>1024.2515206200001</v>
      </c>
      <c r="Q211" s="11">
        <f t="shared" si="239"/>
        <v>0</v>
      </c>
      <c r="R211" s="30">
        <f t="shared" si="235"/>
        <v>0</v>
      </c>
      <c r="S211" s="8">
        <f t="shared" si="227"/>
        <v>0</v>
      </c>
      <c r="T211" s="122">
        <f t="shared" si="236"/>
        <v>9.5000000000000001E-2</v>
      </c>
      <c r="U211" s="121">
        <f t="shared" si="209"/>
        <v>15</v>
      </c>
      <c r="V211" s="121">
        <v>252</v>
      </c>
      <c r="W211" s="120">
        <f t="shared" si="228"/>
        <v>1.0054166630000001</v>
      </c>
      <c r="X211" s="113">
        <f t="shared" si="229"/>
        <v>5.5480253099999999</v>
      </c>
      <c r="Y211" s="113">
        <f t="shared" si="230"/>
        <v>0</v>
      </c>
      <c r="Z211" s="125" t="str">
        <f t="shared" si="240"/>
        <v>A+J=</v>
      </c>
      <c r="AA211" s="118">
        <f t="shared" si="241"/>
        <v>44671</v>
      </c>
      <c r="AB211" s="4"/>
      <c r="AD211" s="173">
        <f>[2]Plan1!$A265</f>
        <v>44920</v>
      </c>
      <c r="AE211" s="143" t="str">
        <f>[2]Plan1!$C265</f>
        <v>Natal</v>
      </c>
      <c r="AG211" s="133">
        <f t="shared" si="219"/>
        <v>35</v>
      </c>
      <c r="AH211" s="135">
        <f t="shared" si="221"/>
        <v>45524</v>
      </c>
      <c r="AI211" s="135">
        <f t="shared" si="242"/>
        <v>45523</v>
      </c>
      <c r="AJ211" s="135">
        <f t="shared" si="243"/>
        <v>45524</v>
      </c>
      <c r="AK211" s="135">
        <f t="shared" si="222"/>
        <v>45555</v>
      </c>
      <c r="AL211" s="133">
        <f t="shared" si="244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31"/>
        <v>44661</v>
      </c>
      <c r="B212" s="113">
        <f t="shared" si="223"/>
        <v>1029.79954593</v>
      </c>
      <c r="C212" s="113">
        <f t="shared" si="237"/>
        <v>967.14108518</v>
      </c>
      <c r="D212" s="114">
        <f t="shared" si="232"/>
        <v>6153.09</v>
      </c>
      <c r="E212" s="115">
        <f t="shared" si="211"/>
        <v>6215.24</v>
      </c>
      <c r="F212" s="116">
        <f t="shared" si="212"/>
        <v>44613</v>
      </c>
      <c r="G212" s="117">
        <f t="shared" si="224"/>
        <v>1.0100616113204897E-2</v>
      </c>
      <c r="H212" s="118">
        <f t="shared" si="238"/>
        <v>44671</v>
      </c>
      <c r="I212" s="118">
        <f t="shared" si="225"/>
        <v>44671</v>
      </c>
      <c r="J212" s="119">
        <f t="shared" si="233"/>
        <v>21</v>
      </c>
      <c r="K212" s="119">
        <f t="shared" si="213"/>
        <v>15</v>
      </c>
      <c r="L212" s="8">
        <f t="shared" si="234"/>
        <v>1.00720436</v>
      </c>
      <c r="M212" s="120">
        <f t="shared" si="214"/>
        <v>1.0054002900000001</v>
      </c>
      <c r="N212" s="120">
        <f t="shared" si="208"/>
        <v>1.0514755745062465</v>
      </c>
      <c r="O212" s="113">
        <f t="shared" si="210"/>
        <v>1.05905078</v>
      </c>
      <c r="P212" s="113">
        <f t="shared" si="226"/>
        <v>1024.2515206200001</v>
      </c>
      <c r="Q212" s="11">
        <f t="shared" si="239"/>
        <v>0</v>
      </c>
      <c r="R212" s="30">
        <f t="shared" si="235"/>
        <v>0</v>
      </c>
      <c r="S212" s="8">
        <f t="shared" si="227"/>
        <v>0</v>
      </c>
      <c r="T212" s="122">
        <f t="shared" si="236"/>
        <v>9.5000000000000001E-2</v>
      </c>
      <c r="U212" s="121">
        <f t="shared" si="209"/>
        <v>15</v>
      </c>
      <c r="V212" s="121">
        <v>252</v>
      </c>
      <c r="W212" s="120">
        <f t="shared" si="228"/>
        <v>1.0054166630000001</v>
      </c>
      <c r="X212" s="113">
        <f t="shared" si="229"/>
        <v>5.5480253099999999</v>
      </c>
      <c r="Y212" s="113">
        <f t="shared" si="230"/>
        <v>0</v>
      </c>
      <c r="Z212" s="125" t="str">
        <f t="shared" si="240"/>
        <v>A+J=</v>
      </c>
      <c r="AA212" s="118">
        <f t="shared" si="241"/>
        <v>44671</v>
      </c>
      <c r="AB212" s="4"/>
      <c r="AD212" s="173">
        <f>[2]Plan1!$A266</f>
        <v>44927</v>
      </c>
      <c r="AE212" s="143" t="str">
        <f>[2]Plan1!$C266</f>
        <v>Confraternização Universal</v>
      </c>
      <c r="AG212" s="133">
        <f t="shared" si="219"/>
        <v>36</v>
      </c>
      <c r="AH212" s="135">
        <f t="shared" si="221"/>
        <v>45555</v>
      </c>
      <c r="AI212" s="135">
        <f t="shared" si="242"/>
        <v>45554</v>
      </c>
      <c r="AJ212" s="135">
        <f t="shared" si="243"/>
        <v>45555</v>
      </c>
      <c r="AK212" s="135">
        <f t="shared" si="222"/>
        <v>45586</v>
      </c>
      <c r="AL212" s="133">
        <f t="shared" si="244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31"/>
        <v>44662</v>
      </c>
      <c r="B213" s="113">
        <f t="shared" si="223"/>
        <v>1029.79954593</v>
      </c>
      <c r="C213" s="113">
        <f t="shared" si="237"/>
        <v>967.14108518</v>
      </c>
      <c r="D213" s="114">
        <f t="shared" si="232"/>
        <v>6153.09</v>
      </c>
      <c r="E213" s="115">
        <f t="shared" si="211"/>
        <v>6215.24</v>
      </c>
      <c r="F213" s="116">
        <f t="shared" si="212"/>
        <v>44613</v>
      </c>
      <c r="G213" s="117">
        <f t="shared" si="224"/>
        <v>1.0100616113204897E-2</v>
      </c>
      <c r="H213" s="118">
        <f t="shared" si="238"/>
        <v>44671</v>
      </c>
      <c r="I213" s="118">
        <f t="shared" si="225"/>
        <v>44671</v>
      </c>
      <c r="J213" s="119">
        <f t="shared" si="233"/>
        <v>21</v>
      </c>
      <c r="K213" s="119">
        <f t="shared" si="213"/>
        <v>15</v>
      </c>
      <c r="L213" s="8">
        <f t="shared" si="234"/>
        <v>1.00720436</v>
      </c>
      <c r="M213" s="120">
        <f t="shared" si="214"/>
        <v>1.0054002900000001</v>
      </c>
      <c r="N213" s="120">
        <f t="shared" si="208"/>
        <v>1.0514755745062465</v>
      </c>
      <c r="O213" s="113">
        <f t="shared" si="210"/>
        <v>1.05905078</v>
      </c>
      <c r="P213" s="113">
        <f t="shared" si="226"/>
        <v>1024.2515206200001</v>
      </c>
      <c r="Q213" s="11">
        <f t="shared" si="239"/>
        <v>0</v>
      </c>
      <c r="R213" s="30">
        <f t="shared" si="235"/>
        <v>0</v>
      </c>
      <c r="S213" s="8">
        <f t="shared" si="227"/>
        <v>0</v>
      </c>
      <c r="T213" s="122">
        <f t="shared" si="236"/>
        <v>9.5000000000000001E-2</v>
      </c>
      <c r="U213" s="121">
        <f t="shared" si="209"/>
        <v>15</v>
      </c>
      <c r="V213" s="121">
        <v>252</v>
      </c>
      <c r="W213" s="120">
        <f t="shared" si="228"/>
        <v>1.0054166630000001</v>
      </c>
      <c r="X213" s="113">
        <f t="shared" si="229"/>
        <v>5.5480253099999999</v>
      </c>
      <c r="Y213" s="113">
        <f t="shared" si="230"/>
        <v>0</v>
      </c>
      <c r="Z213" s="125" t="str">
        <f t="shared" si="240"/>
        <v>A+J=</v>
      </c>
      <c r="AA213" s="118">
        <f t="shared" si="241"/>
        <v>44671</v>
      </c>
      <c r="AB213" s="4"/>
      <c r="AD213" s="173">
        <f>[2]Plan1!$A267</f>
        <v>44977</v>
      </c>
      <c r="AE213" s="143" t="str">
        <f>[2]Plan1!$C267</f>
        <v>Carnaval</v>
      </c>
      <c r="AG213" s="133">
        <f t="shared" si="219"/>
        <v>37</v>
      </c>
      <c r="AH213" s="135">
        <f t="shared" si="221"/>
        <v>45585</v>
      </c>
      <c r="AI213" s="135">
        <f t="shared" si="242"/>
        <v>45583</v>
      </c>
      <c r="AJ213" s="135">
        <f t="shared" si="243"/>
        <v>45586</v>
      </c>
      <c r="AK213" s="135">
        <f t="shared" si="222"/>
        <v>45617</v>
      </c>
      <c r="AL213" s="133">
        <f t="shared" si="24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31"/>
        <v>44663</v>
      </c>
      <c r="B214" s="113">
        <f t="shared" si="223"/>
        <v>1030.6636061499999</v>
      </c>
      <c r="C214" s="113">
        <f t="shared" si="237"/>
        <v>967.14108518</v>
      </c>
      <c r="D214" s="114">
        <f t="shared" si="232"/>
        <v>6153.09</v>
      </c>
      <c r="E214" s="115">
        <f t="shared" si="211"/>
        <v>6215.24</v>
      </c>
      <c r="F214" s="116">
        <f t="shared" si="212"/>
        <v>44613</v>
      </c>
      <c r="G214" s="117">
        <f t="shared" si="224"/>
        <v>1.0100616113204897E-2</v>
      </c>
      <c r="H214" s="118">
        <f t="shared" si="238"/>
        <v>44671</v>
      </c>
      <c r="I214" s="118">
        <f t="shared" si="225"/>
        <v>44671</v>
      </c>
      <c r="J214" s="119">
        <f t="shared" si="233"/>
        <v>21</v>
      </c>
      <c r="K214" s="119">
        <f t="shared" si="213"/>
        <v>16</v>
      </c>
      <c r="L214" s="8">
        <f t="shared" si="234"/>
        <v>1.00768649</v>
      </c>
      <c r="M214" s="120">
        <f t="shared" si="214"/>
        <v>1.0054002900000001</v>
      </c>
      <c r="N214" s="120">
        <f t="shared" si="208"/>
        <v>1.0514755745062465</v>
      </c>
      <c r="O214" s="113">
        <f t="shared" si="210"/>
        <v>1.0595577300000001</v>
      </c>
      <c r="P214" s="113">
        <f t="shared" si="226"/>
        <v>1024.7418127999999</v>
      </c>
      <c r="Q214" s="11">
        <f t="shared" si="239"/>
        <v>0</v>
      </c>
      <c r="R214" s="30">
        <f t="shared" si="235"/>
        <v>0</v>
      </c>
      <c r="S214" s="8">
        <f t="shared" si="227"/>
        <v>0</v>
      </c>
      <c r="T214" s="122">
        <f t="shared" si="236"/>
        <v>9.5000000000000001E-2</v>
      </c>
      <c r="U214" s="121">
        <f t="shared" si="209"/>
        <v>16</v>
      </c>
      <c r="V214" s="121">
        <v>252</v>
      </c>
      <c r="W214" s="120">
        <f t="shared" si="228"/>
        <v>1.005778815</v>
      </c>
      <c r="X214" s="113">
        <f t="shared" si="229"/>
        <v>5.9217933499999997</v>
      </c>
      <c r="Y214" s="113">
        <f t="shared" si="230"/>
        <v>0</v>
      </c>
      <c r="Z214" s="125" t="str">
        <f t="shared" si="240"/>
        <v>A+J=</v>
      </c>
      <c r="AA214" s="118">
        <f t="shared" si="241"/>
        <v>44671</v>
      </c>
      <c r="AB214" s="4"/>
      <c r="AD214" s="173">
        <f>[2]Plan1!$A268</f>
        <v>44978</v>
      </c>
      <c r="AE214" s="143" t="str">
        <f>[2]Plan1!$C268</f>
        <v>Carnaval</v>
      </c>
      <c r="AG214" s="133">
        <f t="shared" si="219"/>
        <v>38</v>
      </c>
      <c r="AH214" s="135">
        <f t="shared" si="221"/>
        <v>45616</v>
      </c>
      <c r="AI214" s="135">
        <f t="shared" si="242"/>
        <v>45615</v>
      </c>
      <c r="AJ214" s="135">
        <f t="shared" si="243"/>
        <v>45617</v>
      </c>
      <c r="AK214" s="135">
        <f t="shared" si="222"/>
        <v>45646</v>
      </c>
      <c r="AL214" s="133">
        <f t="shared" si="244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31"/>
        <v>44664</v>
      </c>
      <c r="B215" s="113">
        <f t="shared" si="223"/>
        <v>1031.5283893400001</v>
      </c>
      <c r="C215" s="113">
        <f t="shared" si="237"/>
        <v>967.14108518</v>
      </c>
      <c r="D215" s="114">
        <f t="shared" si="232"/>
        <v>6153.09</v>
      </c>
      <c r="E215" s="115">
        <f t="shared" si="211"/>
        <v>6215.24</v>
      </c>
      <c r="F215" s="116">
        <f t="shared" si="212"/>
        <v>44613</v>
      </c>
      <c r="G215" s="117">
        <f t="shared" si="224"/>
        <v>1.0100616113204897E-2</v>
      </c>
      <c r="H215" s="118">
        <f t="shared" si="238"/>
        <v>44671</v>
      </c>
      <c r="I215" s="118">
        <f t="shared" si="225"/>
        <v>44671</v>
      </c>
      <c r="J215" s="119">
        <f t="shared" si="233"/>
        <v>21</v>
      </c>
      <c r="K215" s="119">
        <f t="shared" si="213"/>
        <v>17</v>
      </c>
      <c r="L215" s="8">
        <f t="shared" si="234"/>
        <v>1.0081688499999999</v>
      </c>
      <c r="M215" s="120">
        <f t="shared" si="214"/>
        <v>1.0054002900000001</v>
      </c>
      <c r="N215" s="120">
        <f t="shared" si="208"/>
        <v>1.0514755745062465</v>
      </c>
      <c r="O215" s="113">
        <f t="shared" si="210"/>
        <v>1.0600649200000001</v>
      </c>
      <c r="P215" s="113">
        <f t="shared" si="226"/>
        <v>1025.2323370900001</v>
      </c>
      <c r="Q215" s="11">
        <f t="shared" si="239"/>
        <v>0</v>
      </c>
      <c r="R215" s="30">
        <f t="shared" si="235"/>
        <v>0</v>
      </c>
      <c r="S215" s="8">
        <f t="shared" si="227"/>
        <v>0</v>
      </c>
      <c r="T215" s="122">
        <f t="shared" si="236"/>
        <v>9.5000000000000001E-2</v>
      </c>
      <c r="U215" s="121">
        <f t="shared" si="209"/>
        <v>17</v>
      </c>
      <c r="V215" s="121">
        <v>252</v>
      </c>
      <c r="W215" s="120">
        <f t="shared" si="228"/>
        <v>1.0061410980000001</v>
      </c>
      <c r="X215" s="113">
        <f t="shared" si="229"/>
        <v>6.2960522499999998</v>
      </c>
      <c r="Y215" s="113">
        <f t="shared" si="230"/>
        <v>0</v>
      </c>
      <c r="Z215" s="125" t="str">
        <f t="shared" si="240"/>
        <v>A+J=</v>
      </c>
      <c r="AA215" s="118">
        <f t="shared" si="241"/>
        <v>44671</v>
      </c>
      <c r="AB215" s="4"/>
      <c r="AD215" s="173">
        <f>[2]Plan1!$A269</f>
        <v>45023</v>
      </c>
      <c r="AE215" s="143" t="str">
        <f>[2]Plan1!$C269</f>
        <v>Paixão de Cristo</v>
      </c>
      <c r="AG215" s="133">
        <f t="shared" si="219"/>
        <v>39</v>
      </c>
      <c r="AH215" s="135">
        <f t="shared" si="221"/>
        <v>45646</v>
      </c>
      <c r="AI215" s="135">
        <f t="shared" si="242"/>
        <v>45645</v>
      </c>
      <c r="AJ215" s="135">
        <f t="shared" si="243"/>
        <v>45646</v>
      </c>
      <c r="AK215" s="135">
        <f t="shared" si="222"/>
        <v>45677</v>
      </c>
      <c r="AL215" s="133">
        <f t="shared" si="244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31"/>
        <v>44665</v>
      </c>
      <c r="B216" s="113">
        <f t="shared" si="223"/>
        <v>1032.3938949100002</v>
      </c>
      <c r="C216" s="113">
        <f t="shared" si="237"/>
        <v>967.14108518</v>
      </c>
      <c r="D216" s="114">
        <f t="shared" si="232"/>
        <v>6153.09</v>
      </c>
      <c r="E216" s="115">
        <f t="shared" si="211"/>
        <v>6215.24</v>
      </c>
      <c r="F216" s="116">
        <f t="shared" si="212"/>
        <v>44613</v>
      </c>
      <c r="G216" s="117">
        <f t="shared" si="224"/>
        <v>1.0100616113204897E-2</v>
      </c>
      <c r="H216" s="118">
        <f t="shared" si="238"/>
        <v>44671</v>
      </c>
      <c r="I216" s="118">
        <f t="shared" si="225"/>
        <v>44671</v>
      </c>
      <c r="J216" s="119">
        <f t="shared" si="233"/>
        <v>21</v>
      </c>
      <c r="K216" s="119">
        <f t="shared" si="213"/>
        <v>18</v>
      </c>
      <c r="L216" s="8">
        <f t="shared" si="234"/>
        <v>1.00865144</v>
      </c>
      <c r="M216" s="120">
        <f t="shared" si="214"/>
        <v>1.0054002900000001</v>
      </c>
      <c r="N216" s="120">
        <f t="shared" si="208"/>
        <v>1.0514755745062465</v>
      </c>
      <c r="O216" s="113">
        <f t="shared" si="210"/>
        <v>1.0605723499999999</v>
      </c>
      <c r="P216" s="113">
        <f t="shared" si="226"/>
        <v>1025.7230934900001</v>
      </c>
      <c r="Q216" s="11">
        <f t="shared" si="239"/>
        <v>0</v>
      </c>
      <c r="R216" s="30">
        <f t="shared" si="235"/>
        <v>0</v>
      </c>
      <c r="S216" s="8">
        <f t="shared" si="227"/>
        <v>0</v>
      </c>
      <c r="T216" s="122">
        <f t="shared" si="236"/>
        <v>9.5000000000000001E-2</v>
      </c>
      <c r="U216" s="121">
        <f t="shared" si="209"/>
        <v>18</v>
      </c>
      <c r="V216" s="121">
        <v>252</v>
      </c>
      <c r="W216" s="120">
        <f t="shared" si="228"/>
        <v>1.006503511</v>
      </c>
      <c r="X216" s="113">
        <f t="shared" si="229"/>
        <v>6.6708014200000001</v>
      </c>
      <c r="Y216" s="113">
        <f t="shared" si="230"/>
        <v>0</v>
      </c>
      <c r="Z216" s="125" t="str">
        <f t="shared" si="240"/>
        <v>A+J=</v>
      </c>
      <c r="AA216" s="118">
        <f t="shared" si="241"/>
        <v>44671</v>
      </c>
      <c r="AB216" s="4"/>
      <c r="AD216" s="173">
        <f>[2]Plan1!$A270</f>
        <v>45037</v>
      </c>
      <c r="AE216" s="143" t="str">
        <f>[2]Plan1!$C270</f>
        <v>Tiradentes</v>
      </c>
      <c r="AG216" s="133">
        <f t="shared" si="219"/>
        <v>40</v>
      </c>
      <c r="AH216" s="135">
        <f t="shared" si="221"/>
        <v>45677</v>
      </c>
      <c r="AI216" s="135">
        <f t="shared" si="242"/>
        <v>45674</v>
      </c>
      <c r="AJ216" s="135">
        <f t="shared" si="243"/>
        <v>45677</v>
      </c>
      <c r="AK216" s="135">
        <f t="shared" si="222"/>
        <v>45708</v>
      </c>
      <c r="AL216" s="133">
        <f t="shared" si="244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31"/>
        <v>44666</v>
      </c>
      <c r="B217" s="113">
        <f t="shared" si="223"/>
        <v>1033.2601340599999</v>
      </c>
      <c r="C217" s="113">
        <f t="shared" si="237"/>
        <v>967.14108518</v>
      </c>
      <c r="D217" s="114">
        <f t="shared" si="232"/>
        <v>6153.09</v>
      </c>
      <c r="E217" s="115">
        <f t="shared" si="211"/>
        <v>6215.24</v>
      </c>
      <c r="F217" s="116">
        <f t="shared" si="212"/>
        <v>44613</v>
      </c>
      <c r="G217" s="117">
        <f t="shared" si="224"/>
        <v>1.0100616113204897E-2</v>
      </c>
      <c r="H217" s="118">
        <f t="shared" si="238"/>
        <v>44671</v>
      </c>
      <c r="I217" s="118">
        <f t="shared" si="225"/>
        <v>44671</v>
      </c>
      <c r="J217" s="119">
        <f t="shared" si="233"/>
        <v>21</v>
      </c>
      <c r="K217" s="119">
        <f t="shared" si="213"/>
        <v>19</v>
      </c>
      <c r="L217" s="8">
        <f t="shared" si="234"/>
        <v>1.0091342700000001</v>
      </c>
      <c r="M217" s="120">
        <f t="shared" si="214"/>
        <v>1.0054002900000001</v>
      </c>
      <c r="N217" s="120">
        <f t="shared" si="208"/>
        <v>1.0514755745062465</v>
      </c>
      <c r="O217" s="113">
        <f t="shared" si="210"/>
        <v>1.0610800300000001</v>
      </c>
      <c r="P217" s="113">
        <f t="shared" si="226"/>
        <v>1026.21409167</v>
      </c>
      <c r="Q217" s="11">
        <f t="shared" si="239"/>
        <v>0</v>
      </c>
      <c r="R217" s="30">
        <f t="shared" si="235"/>
        <v>0</v>
      </c>
      <c r="S217" s="8">
        <f t="shared" si="227"/>
        <v>0</v>
      </c>
      <c r="T217" s="122">
        <f t="shared" si="236"/>
        <v>9.5000000000000001E-2</v>
      </c>
      <c r="U217" s="121">
        <f t="shared" si="209"/>
        <v>19</v>
      </c>
      <c r="V217" s="121">
        <v>252</v>
      </c>
      <c r="W217" s="120">
        <f t="shared" si="228"/>
        <v>1.0068660549999999</v>
      </c>
      <c r="X217" s="113">
        <f t="shared" si="229"/>
        <v>7.0460423900000002</v>
      </c>
      <c r="Y217" s="113">
        <f t="shared" si="230"/>
        <v>0</v>
      </c>
      <c r="Z217" s="125" t="str">
        <f t="shared" si="240"/>
        <v>A+J=</v>
      </c>
      <c r="AA217" s="118">
        <f t="shared" si="241"/>
        <v>44671</v>
      </c>
      <c r="AB217" s="4"/>
      <c r="AD217" s="173">
        <f>[2]Plan1!$A271</f>
        <v>45047</v>
      </c>
      <c r="AE217" s="143" t="str">
        <f>[2]Plan1!$C271</f>
        <v>Dia do Trabalho</v>
      </c>
      <c r="AG217" s="133">
        <f t="shared" si="219"/>
        <v>41</v>
      </c>
      <c r="AH217" s="135">
        <f t="shared" si="221"/>
        <v>45708</v>
      </c>
      <c r="AI217" s="135">
        <f t="shared" si="242"/>
        <v>45707</v>
      </c>
      <c r="AJ217" s="135">
        <f t="shared" si="243"/>
        <v>45708</v>
      </c>
      <c r="AK217" s="135">
        <f t="shared" si="222"/>
        <v>45736</v>
      </c>
      <c r="AL217" s="133">
        <f t="shared" si="244"/>
        <v>18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31"/>
        <v>44667</v>
      </c>
      <c r="B218" s="113">
        <f t="shared" si="223"/>
        <v>1033.2601340599999</v>
      </c>
      <c r="C218" s="113">
        <f t="shared" si="237"/>
        <v>967.14108518</v>
      </c>
      <c r="D218" s="114">
        <f t="shared" si="232"/>
        <v>6153.09</v>
      </c>
      <c r="E218" s="115">
        <f t="shared" si="211"/>
        <v>6215.24</v>
      </c>
      <c r="F218" s="116">
        <f t="shared" si="212"/>
        <v>44613</v>
      </c>
      <c r="G218" s="117">
        <f t="shared" si="224"/>
        <v>1.0100616113204897E-2</v>
      </c>
      <c r="H218" s="118">
        <f t="shared" si="238"/>
        <v>44671</v>
      </c>
      <c r="I218" s="118">
        <f t="shared" si="225"/>
        <v>44671</v>
      </c>
      <c r="J218" s="119">
        <f t="shared" si="233"/>
        <v>21</v>
      </c>
      <c r="K218" s="119">
        <f t="shared" si="213"/>
        <v>19</v>
      </c>
      <c r="L218" s="8">
        <f t="shared" si="234"/>
        <v>1.0091342700000001</v>
      </c>
      <c r="M218" s="120">
        <f t="shared" si="214"/>
        <v>1.0054002900000001</v>
      </c>
      <c r="N218" s="120">
        <f t="shared" si="208"/>
        <v>1.0514755745062465</v>
      </c>
      <c r="O218" s="113">
        <f t="shared" si="210"/>
        <v>1.0610800300000001</v>
      </c>
      <c r="P218" s="113">
        <f t="shared" si="226"/>
        <v>1026.21409167</v>
      </c>
      <c r="Q218" s="11">
        <f t="shared" si="239"/>
        <v>0</v>
      </c>
      <c r="R218" s="30">
        <f t="shared" si="235"/>
        <v>0</v>
      </c>
      <c r="S218" s="8">
        <f t="shared" si="227"/>
        <v>0</v>
      </c>
      <c r="T218" s="122">
        <f t="shared" si="236"/>
        <v>9.5000000000000001E-2</v>
      </c>
      <c r="U218" s="121">
        <f t="shared" si="209"/>
        <v>19</v>
      </c>
      <c r="V218" s="121">
        <v>252</v>
      </c>
      <c r="W218" s="120">
        <f t="shared" si="228"/>
        <v>1.0068660549999999</v>
      </c>
      <c r="X218" s="113">
        <f t="shared" si="229"/>
        <v>7.0460423900000002</v>
      </c>
      <c r="Y218" s="113">
        <f t="shared" si="230"/>
        <v>0</v>
      </c>
      <c r="Z218" s="125" t="str">
        <f t="shared" si="240"/>
        <v>A+J=</v>
      </c>
      <c r="AA218" s="118">
        <f t="shared" si="241"/>
        <v>44671</v>
      </c>
      <c r="AB218" s="4"/>
      <c r="AD218" s="173">
        <f>[2]Plan1!$A272</f>
        <v>45085</v>
      </c>
      <c r="AE218" s="143" t="str">
        <f>[2]Plan1!$C272</f>
        <v>Corpus Christi</v>
      </c>
      <c r="AG218" s="133">
        <f t="shared" si="219"/>
        <v>42</v>
      </c>
      <c r="AH218" s="135">
        <f t="shared" si="221"/>
        <v>45736</v>
      </c>
      <c r="AI218" s="135">
        <f t="shared" si="242"/>
        <v>45735</v>
      </c>
      <c r="AJ218" s="135">
        <f t="shared" si="243"/>
        <v>45736</v>
      </c>
      <c r="AK218" s="135">
        <f t="shared" si="222"/>
        <v>45769</v>
      </c>
      <c r="AL218" s="133">
        <f t="shared" si="244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31"/>
        <v>44668</v>
      </c>
      <c r="B219" s="113">
        <f t="shared" si="223"/>
        <v>1033.2601340599999</v>
      </c>
      <c r="C219" s="113">
        <f t="shared" si="237"/>
        <v>967.14108518</v>
      </c>
      <c r="D219" s="114">
        <f t="shared" si="232"/>
        <v>6153.09</v>
      </c>
      <c r="E219" s="115">
        <f t="shared" si="211"/>
        <v>6215.24</v>
      </c>
      <c r="F219" s="116">
        <f t="shared" si="212"/>
        <v>44613</v>
      </c>
      <c r="G219" s="117">
        <f t="shared" si="224"/>
        <v>1.0100616113204897E-2</v>
      </c>
      <c r="H219" s="118">
        <f t="shared" si="238"/>
        <v>44671</v>
      </c>
      <c r="I219" s="118">
        <f t="shared" si="225"/>
        <v>44671</v>
      </c>
      <c r="J219" s="119">
        <f t="shared" si="233"/>
        <v>21</v>
      </c>
      <c r="K219" s="119">
        <f t="shared" si="213"/>
        <v>19</v>
      </c>
      <c r="L219" s="8">
        <f t="shared" si="234"/>
        <v>1.0091342700000001</v>
      </c>
      <c r="M219" s="120">
        <f t="shared" si="214"/>
        <v>1.0054002900000001</v>
      </c>
      <c r="N219" s="120">
        <f t="shared" si="208"/>
        <v>1.0514755745062465</v>
      </c>
      <c r="O219" s="113">
        <f t="shared" si="210"/>
        <v>1.0610800300000001</v>
      </c>
      <c r="P219" s="113">
        <f t="shared" si="226"/>
        <v>1026.21409167</v>
      </c>
      <c r="Q219" s="11">
        <f t="shared" si="239"/>
        <v>0</v>
      </c>
      <c r="R219" s="30">
        <f t="shared" si="235"/>
        <v>0</v>
      </c>
      <c r="S219" s="8">
        <f t="shared" si="227"/>
        <v>0</v>
      </c>
      <c r="T219" s="122">
        <f t="shared" si="236"/>
        <v>9.5000000000000001E-2</v>
      </c>
      <c r="U219" s="121">
        <f t="shared" si="209"/>
        <v>19</v>
      </c>
      <c r="V219" s="121">
        <v>252</v>
      </c>
      <c r="W219" s="120">
        <f t="shared" si="228"/>
        <v>1.0068660549999999</v>
      </c>
      <c r="X219" s="113">
        <f t="shared" si="229"/>
        <v>7.0460423900000002</v>
      </c>
      <c r="Y219" s="113">
        <f t="shared" si="230"/>
        <v>0</v>
      </c>
      <c r="Z219" s="125" t="str">
        <f t="shared" si="240"/>
        <v>A+J=</v>
      </c>
      <c r="AA219" s="118">
        <f t="shared" si="241"/>
        <v>44671</v>
      </c>
      <c r="AB219" s="4"/>
      <c r="AD219" s="173">
        <f>[2]Plan1!$A273</f>
        <v>45176</v>
      </c>
      <c r="AE219" s="143" t="str">
        <f>[2]Plan1!$C273</f>
        <v>Independência do Brasil</v>
      </c>
      <c r="AG219" s="133">
        <f t="shared" si="219"/>
        <v>43</v>
      </c>
      <c r="AH219" s="135">
        <f t="shared" si="221"/>
        <v>45767</v>
      </c>
      <c r="AI219" s="135">
        <f t="shared" si="242"/>
        <v>45764</v>
      </c>
      <c r="AJ219" s="135">
        <f t="shared" si="243"/>
        <v>45769</v>
      </c>
      <c r="AK219" s="135">
        <f t="shared" si="222"/>
        <v>45797</v>
      </c>
      <c r="AL219" s="133">
        <f t="shared" si="244"/>
        <v>19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31"/>
        <v>44669</v>
      </c>
      <c r="B220" s="113">
        <f t="shared" si="223"/>
        <v>1033.2601340599999</v>
      </c>
      <c r="C220" s="113">
        <f t="shared" si="237"/>
        <v>967.14108518</v>
      </c>
      <c r="D220" s="114">
        <f t="shared" si="232"/>
        <v>6153.09</v>
      </c>
      <c r="E220" s="115">
        <f t="shared" si="211"/>
        <v>6215.24</v>
      </c>
      <c r="F220" s="116">
        <f t="shared" si="212"/>
        <v>44613</v>
      </c>
      <c r="G220" s="117">
        <f t="shared" si="224"/>
        <v>1.0100616113204897E-2</v>
      </c>
      <c r="H220" s="118">
        <f t="shared" si="238"/>
        <v>44671</v>
      </c>
      <c r="I220" s="118">
        <f t="shared" si="225"/>
        <v>44671</v>
      </c>
      <c r="J220" s="119">
        <f t="shared" si="233"/>
        <v>21</v>
      </c>
      <c r="K220" s="119">
        <f t="shared" si="213"/>
        <v>19</v>
      </c>
      <c r="L220" s="8">
        <f t="shared" si="234"/>
        <v>1.0091342700000001</v>
      </c>
      <c r="M220" s="120">
        <f t="shared" si="214"/>
        <v>1.0054002900000001</v>
      </c>
      <c r="N220" s="120">
        <f t="shared" si="208"/>
        <v>1.0514755745062465</v>
      </c>
      <c r="O220" s="113">
        <f t="shared" si="210"/>
        <v>1.0610800300000001</v>
      </c>
      <c r="P220" s="113">
        <f t="shared" si="226"/>
        <v>1026.21409167</v>
      </c>
      <c r="Q220" s="11">
        <f t="shared" si="239"/>
        <v>0</v>
      </c>
      <c r="R220" s="30">
        <f t="shared" si="235"/>
        <v>0</v>
      </c>
      <c r="S220" s="8">
        <f t="shared" si="227"/>
        <v>0</v>
      </c>
      <c r="T220" s="122">
        <f t="shared" si="236"/>
        <v>9.5000000000000001E-2</v>
      </c>
      <c r="U220" s="121">
        <f t="shared" si="209"/>
        <v>19</v>
      </c>
      <c r="V220" s="121">
        <v>252</v>
      </c>
      <c r="W220" s="120">
        <f t="shared" si="228"/>
        <v>1.0068660549999999</v>
      </c>
      <c r="X220" s="113">
        <f t="shared" si="229"/>
        <v>7.0460423900000002</v>
      </c>
      <c r="Y220" s="113">
        <f t="shared" si="230"/>
        <v>0</v>
      </c>
      <c r="Z220" s="125" t="str">
        <f t="shared" si="240"/>
        <v>A+J=</v>
      </c>
      <c r="AA220" s="118">
        <f t="shared" si="241"/>
        <v>44671</v>
      </c>
      <c r="AB220" s="4"/>
      <c r="AD220" s="173">
        <f>[2]Plan1!$A274</f>
        <v>45211</v>
      </c>
      <c r="AE220" s="143" t="str">
        <f>[2]Plan1!$C274</f>
        <v>Nossa Sr.a Aparecida - Padroeira do Brasil</v>
      </c>
      <c r="AG220" s="133">
        <f t="shared" si="219"/>
        <v>44</v>
      </c>
      <c r="AH220" s="135">
        <f t="shared" si="221"/>
        <v>45797</v>
      </c>
      <c r="AI220" s="135">
        <f t="shared" si="242"/>
        <v>45796</v>
      </c>
      <c r="AJ220" s="135">
        <f t="shared" si="243"/>
        <v>45797</v>
      </c>
      <c r="AK220" s="135">
        <f t="shared" si="222"/>
        <v>45828</v>
      </c>
      <c r="AL220" s="133">
        <f t="shared" si="244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31"/>
        <v>44670</v>
      </c>
      <c r="B221" s="113">
        <f t="shared" si="223"/>
        <v>1034.1270965000001</v>
      </c>
      <c r="C221" s="113">
        <f t="shared" si="237"/>
        <v>967.14108518</v>
      </c>
      <c r="D221" s="114">
        <f t="shared" si="232"/>
        <v>6153.09</v>
      </c>
      <c r="E221" s="115">
        <f t="shared" si="211"/>
        <v>6215.24</v>
      </c>
      <c r="F221" s="116">
        <f t="shared" si="212"/>
        <v>44613</v>
      </c>
      <c r="G221" s="117">
        <f t="shared" si="224"/>
        <v>1.0100616113204897E-2</v>
      </c>
      <c r="H221" s="118">
        <f t="shared" si="238"/>
        <v>44671</v>
      </c>
      <c r="I221" s="118">
        <f t="shared" si="225"/>
        <v>44671</v>
      </c>
      <c r="J221" s="119">
        <f t="shared" si="233"/>
        <v>21</v>
      </c>
      <c r="K221" s="119">
        <f t="shared" si="213"/>
        <v>20</v>
      </c>
      <c r="L221" s="8">
        <f t="shared" si="234"/>
        <v>1.00961732</v>
      </c>
      <c r="M221" s="120">
        <f t="shared" si="214"/>
        <v>1.0054002900000001</v>
      </c>
      <c r="N221" s="120">
        <f t="shared" si="208"/>
        <v>1.0514755745062465</v>
      </c>
      <c r="O221" s="113">
        <f t="shared" si="210"/>
        <v>1.0615879500000001</v>
      </c>
      <c r="P221" s="113">
        <f t="shared" si="226"/>
        <v>1026.7053219700001</v>
      </c>
      <c r="Q221" s="11">
        <f t="shared" si="239"/>
        <v>0</v>
      </c>
      <c r="R221" s="30">
        <f t="shared" si="235"/>
        <v>0</v>
      </c>
      <c r="S221" s="8">
        <f t="shared" si="227"/>
        <v>0</v>
      </c>
      <c r="T221" s="122">
        <f t="shared" si="236"/>
        <v>9.5000000000000001E-2</v>
      </c>
      <c r="U221" s="121">
        <f t="shared" si="209"/>
        <v>20</v>
      </c>
      <c r="V221" s="121">
        <v>252</v>
      </c>
      <c r="W221" s="120">
        <f t="shared" si="228"/>
        <v>1.0072287289999999</v>
      </c>
      <c r="X221" s="113">
        <f t="shared" si="229"/>
        <v>7.4217745300000004</v>
      </c>
      <c r="Y221" s="113">
        <f t="shared" si="230"/>
        <v>0</v>
      </c>
      <c r="Z221" s="125" t="str">
        <f t="shared" si="240"/>
        <v>A+J=</v>
      </c>
      <c r="AA221" s="118">
        <f t="shared" si="241"/>
        <v>44671</v>
      </c>
      <c r="AB221" s="4"/>
      <c r="AD221" s="173">
        <f>[2]Plan1!$A275</f>
        <v>45232</v>
      </c>
      <c r="AE221" s="143" t="str">
        <f>[2]Plan1!$C275</f>
        <v>Finados</v>
      </c>
      <c r="AG221" s="133">
        <f t="shared" si="219"/>
        <v>45</v>
      </c>
      <c r="AH221" s="135">
        <f t="shared" si="221"/>
        <v>45828</v>
      </c>
      <c r="AI221" s="135">
        <f t="shared" si="242"/>
        <v>45826</v>
      </c>
      <c r="AJ221" s="135">
        <f t="shared" si="243"/>
        <v>45828</v>
      </c>
      <c r="AK221" s="135">
        <f t="shared" si="222"/>
        <v>45859</v>
      </c>
      <c r="AL221" s="133">
        <f t="shared" si="24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31"/>
        <v>44671</v>
      </c>
      <c r="B222" s="113">
        <f t="shared" si="223"/>
        <v>1034.9947837</v>
      </c>
      <c r="C222" s="113">
        <f t="shared" si="237"/>
        <v>967.14108518</v>
      </c>
      <c r="D222" s="114">
        <f t="shared" si="232"/>
        <v>6153.09</v>
      </c>
      <c r="E222" s="115">
        <f t="shared" si="211"/>
        <v>6215.24</v>
      </c>
      <c r="F222" s="116">
        <f t="shared" si="212"/>
        <v>44613</v>
      </c>
      <c r="G222" s="117">
        <f t="shared" si="224"/>
        <v>1.0100616113204897E-2</v>
      </c>
      <c r="H222" s="118">
        <f t="shared" si="238"/>
        <v>44701</v>
      </c>
      <c r="I222" s="118">
        <f t="shared" si="225"/>
        <v>44671</v>
      </c>
      <c r="J222" s="119">
        <f t="shared" si="233"/>
        <v>21</v>
      </c>
      <c r="K222" s="119">
        <f t="shared" si="213"/>
        <v>21</v>
      </c>
      <c r="L222" s="8">
        <f t="shared" si="234"/>
        <v>1.0101006100000001</v>
      </c>
      <c r="M222" s="120">
        <f t="shared" si="214"/>
        <v>1.0054002900000001</v>
      </c>
      <c r="N222" s="120">
        <f t="shared" si="208"/>
        <v>1.0514755745062465</v>
      </c>
      <c r="O222" s="113">
        <f t="shared" si="210"/>
        <v>1.0620961099999999</v>
      </c>
      <c r="P222" s="113">
        <f t="shared" si="226"/>
        <v>1027.1967843899999</v>
      </c>
      <c r="Q222" s="11">
        <f t="shared" si="239"/>
        <v>7</v>
      </c>
      <c r="R222" s="30">
        <f t="shared" si="235"/>
        <v>9.251304905167998E-3</v>
      </c>
      <c r="S222" s="8">
        <f t="shared" si="227"/>
        <v>9.5029106500000005</v>
      </c>
      <c r="T222" s="122">
        <f t="shared" si="236"/>
        <v>9.5000000000000001E-2</v>
      </c>
      <c r="U222" s="121">
        <f t="shared" si="209"/>
        <v>21</v>
      </c>
      <c r="V222" s="121">
        <v>252</v>
      </c>
      <c r="W222" s="120">
        <f t="shared" si="228"/>
        <v>1.0075915339999999</v>
      </c>
      <c r="X222" s="113">
        <f t="shared" si="229"/>
        <v>7.7979993099999998</v>
      </c>
      <c r="Y222" s="113">
        <f t="shared" si="230"/>
        <v>17.300909959999998</v>
      </c>
      <c r="Z222" s="125" t="str">
        <f t="shared" si="240"/>
        <v>A+J=</v>
      </c>
      <c r="AA222" s="118">
        <f t="shared" si="241"/>
        <v>44671</v>
      </c>
      <c r="AB222" s="4"/>
      <c r="AD222" s="173">
        <f>[2]Plan1!$A276</f>
        <v>45245</v>
      </c>
      <c r="AE222" s="143" t="str">
        <f>[2]Plan1!$C276</f>
        <v>Proclamação da República</v>
      </c>
      <c r="AG222" s="133">
        <f t="shared" si="219"/>
        <v>46</v>
      </c>
      <c r="AH222" s="135">
        <f t="shared" si="221"/>
        <v>45858</v>
      </c>
      <c r="AI222" s="135">
        <f t="shared" si="242"/>
        <v>45856</v>
      </c>
      <c r="AJ222" s="135">
        <f t="shared" si="243"/>
        <v>45859</v>
      </c>
      <c r="AK222" s="135">
        <f t="shared" si="222"/>
        <v>45889</v>
      </c>
      <c r="AL222" s="133">
        <f t="shared" si="244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31"/>
        <v>44672</v>
      </c>
      <c r="B223" s="113">
        <f t="shared" si="223"/>
        <v>1018.8398360699999</v>
      </c>
      <c r="C223" s="113">
        <f t="shared" si="237"/>
        <v>958.19376811999996</v>
      </c>
      <c r="D223" s="114">
        <f t="shared" si="232"/>
        <v>6215.24</v>
      </c>
      <c r="E223" s="115">
        <f t="shared" si="211"/>
        <v>6315.93</v>
      </c>
      <c r="F223" s="116">
        <f t="shared" si="212"/>
        <v>44640</v>
      </c>
      <c r="G223" s="117">
        <f t="shared" si="224"/>
        <v>1.6200500704719456E-2</v>
      </c>
      <c r="H223" s="118">
        <f t="shared" si="238"/>
        <v>44701</v>
      </c>
      <c r="I223" s="118">
        <f t="shared" si="225"/>
        <v>44701</v>
      </c>
      <c r="J223" s="119">
        <f t="shared" si="233"/>
        <v>21</v>
      </c>
      <c r="K223" s="119">
        <f t="shared" si="213"/>
        <v>1</v>
      </c>
      <c r="L223" s="8">
        <f t="shared" si="234"/>
        <v>1.0007655600000001</v>
      </c>
      <c r="M223" s="120">
        <f t="shared" si="214"/>
        <v>1.0101006100000001</v>
      </c>
      <c r="N223" s="120">
        <f t="shared" ref="N223:N286" si="245">IF(I223&gt;I222,N222*M223,N222)</f>
        <v>1.06209611920886</v>
      </c>
      <c r="O223" s="113">
        <f t="shared" si="210"/>
        <v>1.0629092099999999</v>
      </c>
      <c r="P223" s="113">
        <f t="shared" si="226"/>
        <v>1018.47298109</v>
      </c>
      <c r="Q223" s="11">
        <f t="shared" si="239"/>
        <v>0</v>
      </c>
      <c r="R223" s="30">
        <f t="shared" si="235"/>
        <v>0</v>
      </c>
      <c r="S223" s="8">
        <f t="shared" si="227"/>
        <v>0</v>
      </c>
      <c r="T223" s="122">
        <f t="shared" si="236"/>
        <v>9.5000000000000001E-2</v>
      </c>
      <c r="U223" s="121">
        <f t="shared" si="209"/>
        <v>1</v>
      </c>
      <c r="V223" s="121">
        <v>252</v>
      </c>
      <c r="W223" s="120">
        <f t="shared" si="228"/>
        <v>1.0003602009999999</v>
      </c>
      <c r="X223" s="113">
        <f t="shared" si="229"/>
        <v>0.36685498</v>
      </c>
      <c r="Y223" s="113">
        <f t="shared" si="230"/>
        <v>0</v>
      </c>
      <c r="Z223" s="125" t="str">
        <f t="shared" si="240"/>
        <v>A+J=</v>
      </c>
      <c r="AA223" s="118">
        <f t="shared" si="241"/>
        <v>44701</v>
      </c>
      <c r="AB223" s="4"/>
      <c r="AD223" s="173">
        <f>[2]Plan1!$A277</f>
        <v>45285</v>
      </c>
      <c r="AE223" s="143" t="str">
        <f>[2]Plan1!$C277</f>
        <v>Natal</v>
      </c>
      <c r="AG223" s="133">
        <f t="shared" si="219"/>
        <v>47</v>
      </c>
      <c r="AH223" s="135">
        <f t="shared" si="221"/>
        <v>45889</v>
      </c>
      <c r="AI223" s="135">
        <f t="shared" si="242"/>
        <v>45888</v>
      </c>
      <c r="AJ223" s="135">
        <f t="shared" si="243"/>
        <v>45889</v>
      </c>
      <c r="AK223" s="135">
        <f t="shared" si="222"/>
        <v>45922</v>
      </c>
      <c r="AL223" s="133">
        <f t="shared" si="244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31"/>
        <v>44673</v>
      </c>
      <c r="B224" s="113">
        <f t="shared" si="223"/>
        <v>1018.8398360699999</v>
      </c>
      <c r="C224" s="113">
        <f t="shared" si="237"/>
        <v>958.19376811999996</v>
      </c>
      <c r="D224" s="114">
        <f t="shared" si="232"/>
        <v>6215.24</v>
      </c>
      <c r="E224" s="115">
        <f t="shared" si="211"/>
        <v>6315.93</v>
      </c>
      <c r="F224" s="116">
        <f t="shared" si="212"/>
        <v>44640</v>
      </c>
      <c r="G224" s="117">
        <f t="shared" si="224"/>
        <v>1.6200500704719456E-2</v>
      </c>
      <c r="H224" s="118">
        <f t="shared" si="238"/>
        <v>44701</v>
      </c>
      <c r="I224" s="118">
        <f t="shared" si="225"/>
        <v>44701</v>
      </c>
      <c r="J224" s="119">
        <f t="shared" si="233"/>
        <v>21</v>
      </c>
      <c r="K224" s="119">
        <f t="shared" si="213"/>
        <v>1</v>
      </c>
      <c r="L224" s="8">
        <f t="shared" si="234"/>
        <v>1.0007655600000001</v>
      </c>
      <c r="M224" s="120">
        <f t="shared" si="214"/>
        <v>1.0101006100000001</v>
      </c>
      <c r="N224" s="120">
        <f t="shared" si="245"/>
        <v>1.06209611920886</v>
      </c>
      <c r="O224" s="113">
        <f t="shared" si="210"/>
        <v>1.0629092099999999</v>
      </c>
      <c r="P224" s="113">
        <f t="shared" si="226"/>
        <v>1018.47298109</v>
      </c>
      <c r="Q224" s="11">
        <f t="shared" si="239"/>
        <v>0</v>
      </c>
      <c r="R224" s="30">
        <f t="shared" si="235"/>
        <v>0</v>
      </c>
      <c r="S224" s="8">
        <f t="shared" si="227"/>
        <v>0</v>
      </c>
      <c r="T224" s="122">
        <f t="shared" si="236"/>
        <v>9.5000000000000001E-2</v>
      </c>
      <c r="U224" s="121">
        <f t="shared" si="209"/>
        <v>1</v>
      </c>
      <c r="V224" s="121">
        <v>252</v>
      </c>
      <c r="W224" s="120">
        <f t="shared" si="228"/>
        <v>1.0003602009999999</v>
      </c>
      <c r="X224" s="113">
        <f t="shared" si="229"/>
        <v>0.36685498</v>
      </c>
      <c r="Y224" s="113">
        <f t="shared" si="230"/>
        <v>0</v>
      </c>
      <c r="Z224" s="125" t="str">
        <f t="shared" si="240"/>
        <v>A+J=</v>
      </c>
      <c r="AA224" s="118">
        <f t="shared" si="241"/>
        <v>44701</v>
      </c>
      <c r="AB224" s="4"/>
      <c r="AD224" s="173">
        <f>[2]Plan1!$A278</f>
        <v>45292</v>
      </c>
      <c r="AE224" s="143" t="str">
        <f>[2]Plan1!$C278</f>
        <v>Confraternização Universal</v>
      </c>
      <c r="AG224" s="133">
        <f t="shared" si="219"/>
        <v>48</v>
      </c>
      <c r="AH224" s="135">
        <f t="shared" si="221"/>
        <v>45920</v>
      </c>
      <c r="AI224" s="135">
        <f t="shared" si="242"/>
        <v>45919</v>
      </c>
      <c r="AJ224" s="135">
        <f t="shared" si="243"/>
        <v>45922</v>
      </c>
      <c r="AK224" s="135">
        <f t="shared" si="222"/>
        <v>45950</v>
      </c>
      <c r="AL224" s="133">
        <f t="shared" si="24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31"/>
        <v>44674</v>
      </c>
      <c r="B225" s="113">
        <f t="shared" si="223"/>
        <v>1019.98709629</v>
      </c>
      <c r="C225" s="113">
        <f t="shared" si="237"/>
        <v>958.19376811999996</v>
      </c>
      <c r="D225" s="114">
        <f t="shared" si="232"/>
        <v>6215.24</v>
      </c>
      <c r="E225" s="115">
        <f t="shared" si="211"/>
        <v>6315.93</v>
      </c>
      <c r="F225" s="116">
        <f t="shared" si="212"/>
        <v>44640</v>
      </c>
      <c r="G225" s="117">
        <f t="shared" si="224"/>
        <v>1.6200500704719456E-2</v>
      </c>
      <c r="H225" s="118">
        <f t="shared" si="238"/>
        <v>44701</v>
      </c>
      <c r="I225" s="118">
        <f t="shared" si="225"/>
        <v>44701</v>
      </c>
      <c r="J225" s="119">
        <f t="shared" si="233"/>
        <v>21</v>
      </c>
      <c r="K225" s="119">
        <f t="shared" si="213"/>
        <v>2</v>
      </c>
      <c r="L225" s="8">
        <f t="shared" si="234"/>
        <v>1.0015317100000001</v>
      </c>
      <c r="M225" s="120">
        <f t="shared" si="214"/>
        <v>1.0101006100000001</v>
      </c>
      <c r="N225" s="120">
        <f t="shared" si="245"/>
        <v>1.06209611920886</v>
      </c>
      <c r="O225" s="113">
        <f t="shared" si="210"/>
        <v>1.0637229399999999</v>
      </c>
      <c r="P225" s="113">
        <f t="shared" si="226"/>
        <v>1019.25269211</v>
      </c>
      <c r="Q225" s="11">
        <f t="shared" si="239"/>
        <v>0</v>
      </c>
      <c r="R225" s="30">
        <f t="shared" si="235"/>
        <v>0</v>
      </c>
      <c r="S225" s="8">
        <f t="shared" si="227"/>
        <v>0</v>
      </c>
      <c r="T225" s="122">
        <f t="shared" si="236"/>
        <v>9.5000000000000001E-2</v>
      </c>
      <c r="U225" s="121">
        <f t="shared" si="209"/>
        <v>2</v>
      </c>
      <c r="V225" s="121">
        <v>252</v>
      </c>
      <c r="W225" s="120">
        <f t="shared" si="228"/>
        <v>1.0007205320000001</v>
      </c>
      <c r="X225" s="113">
        <f t="shared" si="229"/>
        <v>0.73440417999999996</v>
      </c>
      <c r="Y225" s="113">
        <f t="shared" si="230"/>
        <v>0</v>
      </c>
      <c r="Z225" s="125" t="str">
        <f t="shared" si="240"/>
        <v>A+J=</v>
      </c>
      <c r="AA225" s="118">
        <f t="shared" si="241"/>
        <v>44701</v>
      </c>
      <c r="AB225" s="4"/>
      <c r="AD225" s="173">
        <f>[2]Plan1!$A279</f>
        <v>45334</v>
      </c>
      <c r="AE225" s="143" t="str">
        <f>[2]Plan1!$C279</f>
        <v>Carnaval</v>
      </c>
      <c r="AG225" s="133">
        <f t="shared" si="219"/>
        <v>49</v>
      </c>
      <c r="AH225" s="135">
        <f t="shared" si="221"/>
        <v>45950</v>
      </c>
      <c r="AI225" s="135">
        <f t="shared" si="242"/>
        <v>45947</v>
      </c>
      <c r="AJ225" s="135">
        <f t="shared" si="243"/>
        <v>45950</v>
      </c>
      <c r="AK225" s="135">
        <f t="shared" si="222"/>
        <v>45982</v>
      </c>
      <c r="AL225" s="133">
        <f t="shared" si="244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31"/>
        <v>44675</v>
      </c>
      <c r="B226" s="113">
        <f t="shared" si="223"/>
        <v>1019.98709629</v>
      </c>
      <c r="C226" s="113">
        <f t="shared" si="237"/>
        <v>958.19376811999996</v>
      </c>
      <c r="D226" s="114">
        <f t="shared" si="232"/>
        <v>6215.24</v>
      </c>
      <c r="E226" s="115">
        <f t="shared" si="211"/>
        <v>6315.93</v>
      </c>
      <c r="F226" s="116">
        <f t="shared" si="212"/>
        <v>44640</v>
      </c>
      <c r="G226" s="117">
        <f t="shared" si="224"/>
        <v>1.6200500704719456E-2</v>
      </c>
      <c r="H226" s="118">
        <f t="shared" si="238"/>
        <v>44701</v>
      </c>
      <c r="I226" s="118">
        <f t="shared" si="225"/>
        <v>44701</v>
      </c>
      <c r="J226" s="119">
        <f t="shared" si="233"/>
        <v>21</v>
      </c>
      <c r="K226" s="119">
        <f t="shared" si="213"/>
        <v>2</v>
      </c>
      <c r="L226" s="8">
        <f t="shared" si="234"/>
        <v>1.0015317100000001</v>
      </c>
      <c r="M226" s="120">
        <f t="shared" si="214"/>
        <v>1.0101006100000001</v>
      </c>
      <c r="N226" s="120">
        <f t="shared" si="245"/>
        <v>1.06209611920886</v>
      </c>
      <c r="O226" s="113">
        <f t="shared" si="210"/>
        <v>1.0637229399999999</v>
      </c>
      <c r="P226" s="113">
        <f t="shared" si="226"/>
        <v>1019.25269211</v>
      </c>
      <c r="Q226" s="11">
        <f t="shared" si="239"/>
        <v>0</v>
      </c>
      <c r="R226" s="30">
        <f t="shared" si="235"/>
        <v>0</v>
      </c>
      <c r="S226" s="8">
        <f t="shared" si="227"/>
        <v>0</v>
      </c>
      <c r="T226" s="122">
        <f t="shared" si="236"/>
        <v>9.5000000000000001E-2</v>
      </c>
      <c r="U226" s="121">
        <f t="shared" si="209"/>
        <v>2</v>
      </c>
      <c r="V226" s="121">
        <v>252</v>
      </c>
      <c r="W226" s="120">
        <f t="shared" si="228"/>
        <v>1.0007205320000001</v>
      </c>
      <c r="X226" s="113">
        <f t="shared" si="229"/>
        <v>0.73440417999999996</v>
      </c>
      <c r="Y226" s="113">
        <f t="shared" si="230"/>
        <v>0</v>
      </c>
      <c r="Z226" s="125" t="str">
        <f t="shared" si="240"/>
        <v>A+J=</v>
      </c>
      <c r="AA226" s="118">
        <f t="shared" si="241"/>
        <v>44701</v>
      </c>
      <c r="AB226" s="4"/>
      <c r="AD226" s="173">
        <f>[2]Plan1!$A280</f>
        <v>45335</v>
      </c>
      <c r="AE226" s="143" t="str">
        <f>[2]Plan1!$C280</f>
        <v>Carnaval</v>
      </c>
      <c r="AG226" s="133">
        <f t="shared" si="219"/>
        <v>50</v>
      </c>
      <c r="AH226" s="135">
        <f t="shared" si="221"/>
        <v>45981</v>
      </c>
      <c r="AI226" s="135">
        <f t="shared" si="242"/>
        <v>45980</v>
      </c>
      <c r="AJ226" s="135">
        <f t="shared" si="243"/>
        <v>45982</v>
      </c>
      <c r="AK226" s="135">
        <f t="shared" si="222"/>
        <v>46013</v>
      </c>
      <c r="AL226" s="133">
        <f t="shared" si="24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31"/>
        <v>44676</v>
      </c>
      <c r="B227" s="113">
        <f t="shared" si="223"/>
        <v>1019.98709629</v>
      </c>
      <c r="C227" s="113">
        <f t="shared" si="237"/>
        <v>958.19376811999996</v>
      </c>
      <c r="D227" s="114">
        <f t="shared" si="232"/>
        <v>6215.24</v>
      </c>
      <c r="E227" s="115">
        <f t="shared" si="211"/>
        <v>6315.93</v>
      </c>
      <c r="F227" s="116">
        <f t="shared" si="212"/>
        <v>44640</v>
      </c>
      <c r="G227" s="117">
        <f t="shared" si="224"/>
        <v>1.6200500704719456E-2</v>
      </c>
      <c r="H227" s="118">
        <f t="shared" si="238"/>
        <v>44701</v>
      </c>
      <c r="I227" s="118">
        <f t="shared" si="225"/>
        <v>44701</v>
      </c>
      <c r="J227" s="119">
        <f t="shared" si="233"/>
        <v>21</v>
      </c>
      <c r="K227" s="119">
        <f t="shared" si="213"/>
        <v>2</v>
      </c>
      <c r="L227" s="8">
        <f t="shared" si="234"/>
        <v>1.0015317100000001</v>
      </c>
      <c r="M227" s="120">
        <f t="shared" si="214"/>
        <v>1.0101006100000001</v>
      </c>
      <c r="N227" s="120">
        <f t="shared" si="245"/>
        <v>1.06209611920886</v>
      </c>
      <c r="O227" s="113">
        <f t="shared" si="210"/>
        <v>1.0637229399999999</v>
      </c>
      <c r="P227" s="113">
        <f t="shared" si="226"/>
        <v>1019.25269211</v>
      </c>
      <c r="Q227" s="11">
        <f t="shared" si="239"/>
        <v>0</v>
      </c>
      <c r="R227" s="30">
        <f t="shared" si="235"/>
        <v>0</v>
      </c>
      <c r="S227" s="8">
        <f t="shared" si="227"/>
        <v>0</v>
      </c>
      <c r="T227" s="122">
        <f t="shared" si="236"/>
        <v>9.5000000000000001E-2</v>
      </c>
      <c r="U227" s="121">
        <f t="shared" si="209"/>
        <v>2</v>
      </c>
      <c r="V227" s="121">
        <v>252</v>
      </c>
      <c r="W227" s="120">
        <f t="shared" si="228"/>
        <v>1.0007205320000001</v>
      </c>
      <c r="X227" s="113">
        <f t="shared" si="229"/>
        <v>0.73440417999999996</v>
      </c>
      <c r="Y227" s="113">
        <f t="shared" si="230"/>
        <v>0</v>
      </c>
      <c r="Z227" s="125" t="str">
        <f t="shared" si="240"/>
        <v>A+J=</v>
      </c>
      <c r="AA227" s="118">
        <f t="shared" si="241"/>
        <v>44701</v>
      </c>
      <c r="AB227" s="4"/>
      <c r="AD227" s="173">
        <f>[2]Plan1!$A281</f>
        <v>45380</v>
      </c>
      <c r="AE227" s="143" t="str">
        <f>[2]Plan1!$C281</f>
        <v>Paixão de Cristo</v>
      </c>
      <c r="AG227" s="133">
        <f t="shared" si="219"/>
        <v>51</v>
      </c>
      <c r="AH227" s="135">
        <f t="shared" si="221"/>
        <v>46011</v>
      </c>
      <c r="AI227" s="135">
        <f t="shared" si="242"/>
        <v>46010</v>
      </c>
      <c r="AJ227" s="135">
        <f t="shared" si="243"/>
        <v>46013</v>
      </c>
      <c r="AK227" s="135">
        <f t="shared" si="222"/>
        <v>46042</v>
      </c>
      <c r="AL227" s="133">
        <f t="shared" si="244"/>
        <v>19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31"/>
        <v>44677</v>
      </c>
      <c r="B228" s="113">
        <f t="shared" si="223"/>
        <v>1021.13563613</v>
      </c>
      <c r="C228" s="113">
        <f t="shared" si="237"/>
        <v>958.19376811999996</v>
      </c>
      <c r="D228" s="114">
        <f t="shared" si="232"/>
        <v>6215.24</v>
      </c>
      <c r="E228" s="115">
        <f t="shared" si="211"/>
        <v>6315.93</v>
      </c>
      <c r="F228" s="116">
        <f t="shared" si="212"/>
        <v>44640</v>
      </c>
      <c r="G228" s="117">
        <f t="shared" si="224"/>
        <v>1.6200500704719456E-2</v>
      </c>
      <c r="H228" s="118">
        <f t="shared" si="238"/>
        <v>44701</v>
      </c>
      <c r="I228" s="118">
        <f t="shared" si="225"/>
        <v>44701</v>
      </c>
      <c r="J228" s="119">
        <f t="shared" si="233"/>
        <v>21</v>
      </c>
      <c r="K228" s="119">
        <f t="shared" si="213"/>
        <v>3</v>
      </c>
      <c r="L228" s="8">
        <f t="shared" si="234"/>
        <v>1.0022984399999999</v>
      </c>
      <c r="M228" s="120">
        <f t="shared" si="214"/>
        <v>1.0101006100000001</v>
      </c>
      <c r="N228" s="120">
        <f t="shared" si="245"/>
        <v>1.06209611920886</v>
      </c>
      <c r="O228" s="113">
        <f t="shared" si="210"/>
        <v>1.0645372799999999</v>
      </c>
      <c r="P228" s="113">
        <f t="shared" si="226"/>
        <v>1020.03298762</v>
      </c>
      <c r="Q228" s="11">
        <f t="shared" si="239"/>
        <v>0</v>
      </c>
      <c r="R228" s="30">
        <f t="shared" si="235"/>
        <v>0</v>
      </c>
      <c r="S228" s="8">
        <f t="shared" si="227"/>
        <v>0</v>
      </c>
      <c r="T228" s="122">
        <f t="shared" si="236"/>
        <v>9.5000000000000001E-2</v>
      </c>
      <c r="U228" s="121">
        <f t="shared" si="209"/>
        <v>3</v>
      </c>
      <c r="V228" s="121">
        <v>252</v>
      </c>
      <c r="W228" s="120">
        <f t="shared" si="228"/>
        <v>1.001080993</v>
      </c>
      <c r="X228" s="113">
        <f t="shared" si="229"/>
        <v>1.1026485100000001</v>
      </c>
      <c r="Y228" s="113">
        <f t="shared" si="230"/>
        <v>0</v>
      </c>
      <c r="Z228" s="125" t="str">
        <f t="shared" si="240"/>
        <v>A+J=</v>
      </c>
      <c r="AA228" s="118">
        <f t="shared" si="241"/>
        <v>44701</v>
      </c>
      <c r="AB228" s="4"/>
      <c r="AD228" s="173">
        <f>[2]Plan1!$A282</f>
        <v>45403</v>
      </c>
      <c r="AE228" s="143" t="str">
        <f>[2]Plan1!$C282</f>
        <v>Tiradentes</v>
      </c>
      <c r="AG228" s="133">
        <f t="shared" si="219"/>
        <v>52</v>
      </c>
      <c r="AH228" s="135">
        <f t="shared" si="221"/>
        <v>46042</v>
      </c>
      <c r="AI228" s="135">
        <f t="shared" si="242"/>
        <v>46041</v>
      </c>
      <c r="AJ228" s="135">
        <f t="shared" si="243"/>
        <v>46042</v>
      </c>
      <c r="AK228" s="135">
        <f t="shared" si="222"/>
        <v>46073</v>
      </c>
      <c r="AL228" s="133">
        <f t="shared" si="24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31"/>
        <v>44678</v>
      </c>
      <c r="B229" s="113">
        <f t="shared" si="223"/>
        <v>1022.2854843299999</v>
      </c>
      <c r="C229" s="113">
        <f t="shared" si="237"/>
        <v>958.19376811999996</v>
      </c>
      <c r="D229" s="114">
        <f t="shared" si="232"/>
        <v>6215.24</v>
      </c>
      <c r="E229" s="115">
        <f t="shared" si="211"/>
        <v>6315.93</v>
      </c>
      <c r="F229" s="116">
        <f t="shared" si="212"/>
        <v>44640</v>
      </c>
      <c r="G229" s="117">
        <f t="shared" si="224"/>
        <v>1.6200500704719456E-2</v>
      </c>
      <c r="H229" s="118">
        <f t="shared" si="238"/>
        <v>44701</v>
      </c>
      <c r="I229" s="118">
        <f t="shared" si="225"/>
        <v>44701</v>
      </c>
      <c r="J229" s="119">
        <f t="shared" si="233"/>
        <v>21</v>
      </c>
      <c r="K229" s="119">
        <f t="shared" si="213"/>
        <v>4</v>
      </c>
      <c r="L229" s="8">
        <f t="shared" si="234"/>
        <v>1.0030657700000001</v>
      </c>
      <c r="M229" s="120">
        <f t="shared" si="214"/>
        <v>1.0101006100000001</v>
      </c>
      <c r="N229" s="120">
        <f t="shared" si="245"/>
        <v>1.06209611920886</v>
      </c>
      <c r="O229" s="113">
        <f t="shared" si="210"/>
        <v>1.0653522600000001</v>
      </c>
      <c r="P229" s="113">
        <f t="shared" si="226"/>
        <v>1020.81389638</v>
      </c>
      <c r="Q229" s="11">
        <f t="shared" si="239"/>
        <v>0</v>
      </c>
      <c r="R229" s="30">
        <f t="shared" si="235"/>
        <v>0</v>
      </c>
      <c r="S229" s="8">
        <f t="shared" si="227"/>
        <v>0</v>
      </c>
      <c r="T229" s="122">
        <f t="shared" si="236"/>
        <v>9.5000000000000001E-2</v>
      </c>
      <c r="U229" s="121">
        <f t="shared" ref="U229:U292" si="246">IF(Q228&gt;0,1,IF(K229=K228,U228,U228+1))</f>
        <v>4</v>
      </c>
      <c r="V229" s="121">
        <v>252</v>
      </c>
      <c r="W229" s="120">
        <f t="shared" si="228"/>
        <v>1.0014415830000001</v>
      </c>
      <c r="X229" s="113">
        <f t="shared" si="229"/>
        <v>1.47158795</v>
      </c>
      <c r="Y229" s="113">
        <f t="shared" si="230"/>
        <v>0</v>
      </c>
      <c r="Z229" s="125" t="str">
        <f t="shared" si="240"/>
        <v>A+J=</v>
      </c>
      <c r="AA229" s="118">
        <f t="shared" si="241"/>
        <v>44701</v>
      </c>
      <c r="AB229" s="4"/>
      <c r="AD229" s="173">
        <f>[2]Plan1!$A283</f>
        <v>45413</v>
      </c>
      <c r="AE229" s="143" t="str">
        <f>[2]Plan1!$C283</f>
        <v>Dia do Trabalho</v>
      </c>
      <c r="AG229" s="133">
        <f t="shared" si="219"/>
        <v>53</v>
      </c>
      <c r="AH229" s="135">
        <f t="shared" si="221"/>
        <v>46073</v>
      </c>
      <c r="AI229" s="135">
        <f t="shared" si="242"/>
        <v>46072</v>
      </c>
      <c r="AJ229" s="135">
        <f t="shared" si="243"/>
        <v>46073</v>
      </c>
      <c r="AK229" s="135">
        <f t="shared" si="222"/>
        <v>46101</v>
      </c>
      <c r="AL229" s="133">
        <f t="shared" si="244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31"/>
        <v>44679</v>
      </c>
      <c r="B230" s="113">
        <f t="shared" si="223"/>
        <v>1023.43661508</v>
      </c>
      <c r="C230" s="113">
        <f t="shared" si="237"/>
        <v>958.19376811999996</v>
      </c>
      <c r="D230" s="114">
        <f t="shared" si="232"/>
        <v>6215.24</v>
      </c>
      <c r="E230" s="115">
        <f t="shared" si="211"/>
        <v>6315.93</v>
      </c>
      <c r="F230" s="116">
        <f t="shared" si="212"/>
        <v>44640</v>
      </c>
      <c r="G230" s="117">
        <f t="shared" si="224"/>
        <v>1.6200500704719456E-2</v>
      </c>
      <c r="H230" s="118">
        <f t="shared" si="238"/>
        <v>44701</v>
      </c>
      <c r="I230" s="118">
        <f t="shared" si="225"/>
        <v>44701</v>
      </c>
      <c r="J230" s="119">
        <f t="shared" si="233"/>
        <v>21</v>
      </c>
      <c r="K230" s="119">
        <f t="shared" si="213"/>
        <v>5</v>
      </c>
      <c r="L230" s="8">
        <f t="shared" si="234"/>
        <v>1.0038336800000001</v>
      </c>
      <c r="M230" s="120">
        <f t="shared" si="214"/>
        <v>1.0101006100000001</v>
      </c>
      <c r="N230" s="120">
        <f t="shared" si="245"/>
        <v>1.06209611920886</v>
      </c>
      <c r="O230" s="113">
        <f t="shared" si="210"/>
        <v>1.06616785</v>
      </c>
      <c r="P230" s="113">
        <f t="shared" si="226"/>
        <v>1021.59538963</v>
      </c>
      <c r="Q230" s="11">
        <f t="shared" si="239"/>
        <v>0</v>
      </c>
      <c r="R230" s="30">
        <f t="shared" si="235"/>
        <v>0</v>
      </c>
      <c r="S230" s="8">
        <f t="shared" si="227"/>
        <v>0</v>
      </c>
      <c r="T230" s="122">
        <f t="shared" si="236"/>
        <v>9.5000000000000001E-2</v>
      </c>
      <c r="U230" s="121">
        <f t="shared" si="246"/>
        <v>5</v>
      </c>
      <c r="V230" s="121">
        <v>252</v>
      </c>
      <c r="W230" s="120">
        <f t="shared" si="228"/>
        <v>1.0018023039999999</v>
      </c>
      <c r="X230" s="113">
        <f t="shared" si="229"/>
        <v>1.84122545</v>
      </c>
      <c r="Y230" s="113">
        <f t="shared" si="230"/>
        <v>0</v>
      </c>
      <c r="Z230" s="125" t="str">
        <f t="shared" si="240"/>
        <v>A+J=</v>
      </c>
      <c r="AA230" s="118">
        <f t="shared" si="241"/>
        <v>44701</v>
      </c>
      <c r="AB230" s="4"/>
      <c r="AD230" s="173">
        <f>[2]Plan1!$A284</f>
        <v>45442</v>
      </c>
      <c r="AE230" s="143" t="str">
        <f>[2]Plan1!$C284</f>
        <v>Corpus Christi</v>
      </c>
      <c r="AG230" s="133">
        <f t="shared" si="219"/>
        <v>54</v>
      </c>
      <c r="AH230" s="135">
        <f t="shared" si="221"/>
        <v>46101</v>
      </c>
      <c r="AI230" s="135">
        <f t="shared" si="242"/>
        <v>46100</v>
      </c>
      <c r="AJ230" s="135">
        <f t="shared" si="243"/>
        <v>46101</v>
      </c>
      <c r="AK230" s="135">
        <f t="shared" si="222"/>
        <v>46132</v>
      </c>
      <c r="AL230" s="133">
        <f t="shared" si="244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31"/>
        <v>44680</v>
      </c>
      <c r="B231" s="113">
        <f t="shared" si="223"/>
        <v>1024.58903689</v>
      </c>
      <c r="C231" s="113">
        <f t="shared" si="237"/>
        <v>958.19376811999996</v>
      </c>
      <c r="D231" s="114">
        <f t="shared" si="232"/>
        <v>6215.24</v>
      </c>
      <c r="E231" s="115">
        <f t="shared" si="211"/>
        <v>6315.93</v>
      </c>
      <c r="F231" s="116">
        <f t="shared" si="212"/>
        <v>44640</v>
      </c>
      <c r="G231" s="117">
        <f t="shared" si="224"/>
        <v>1.6200500704719456E-2</v>
      </c>
      <c r="H231" s="118">
        <f t="shared" si="238"/>
        <v>44701</v>
      </c>
      <c r="I231" s="118">
        <f t="shared" si="225"/>
        <v>44701</v>
      </c>
      <c r="J231" s="119">
        <f t="shared" si="233"/>
        <v>21</v>
      </c>
      <c r="K231" s="119">
        <f t="shared" si="213"/>
        <v>6</v>
      </c>
      <c r="L231" s="8">
        <f t="shared" si="234"/>
        <v>1.0046021700000001</v>
      </c>
      <c r="M231" s="120">
        <f t="shared" si="214"/>
        <v>1.0101006100000001</v>
      </c>
      <c r="N231" s="120">
        <f t="shared" si="245"/>
        <v>1.06209611920886</v>
      </c>
      <c r="O231" s="113">
        <f t="shared" si="210"/>
        <v>1.06698406</v>
      </c>
      <c r="P231" s="113">
        <f t="shared" si="226"/>
        <v>1022.37747697</v>
      </c>
      <c r="Q231" s="11">
        <f t="shared" si="239"/>
        <v>0</v>
      </c>
      <c r="R231" s="30">
        <f t="shared" si="235"/>
        <v>0</v>
      </c>
      <c r="S231" s="8">
        <f t="shared" si="227"/>
        <v>0</v>
      </c>
      <c r="T231" s="122">
        <f t="shared" si="236"/>
        <v>9.5000000000000001E-2</v>
      </c>
      <c r="U231" s="121">
        <f t="shared" si="246"/>
        <v>6</v>
      </c>
      <c r="V231" s="121">
        <v>252</v>
      </c>
      <c r="W231" s="120">
        <f t="shared" si="228"/>
        <v>1.002163154</v>
      </c>
      <c r="X231" s="113">
        <f t="shared" si="229"/>
        <v>2.21155992</v>
      </c>
      <c r="Y231" s="113">
        <f t="shared" si="230"/>
        <v>0</v>
      </c>
      <c r="Z231" s="125" t="str">
        <f t="shared" si="240"/>
        <v>A+J=</v>
      </c>
      <c r="AA231" s="118">
        <f t="shared" si="241"/>
        <v>44701</v>
      </c>
      <c r="AB231" s="4"/>
      <c r="AD231" s="173">
        <f>[2]Plan1!$A285</f>
        <v>45542</v>
      </c>
      <c r="AE231" s="143" t="str">
        <f>[2]Plan1!$C285</f>
        <v>Independência do Brasil</v>
      </c>
      <c r="AG231" s="133">
        <f t="shared" si="219"/>
        <v>55</v>
      </c>
      <c r="AH231" s="135">
        <f t="shared" si="221"/>
        <v>46132</v>
      </c>
      <c r="AI231" s="135">
        <f t="shared" si="242"/>
        <v>46129</v>
      </c>
      <c r="AJ231" s="135">
        <f t="shared" si="243"/>
        <v>46132</v>
      </c>
      <c r="AK231" s="135">
        <f t="shared" si="222"/>
        <v>46162</v>
      </c>
      <c r="AL231" s="133">
        <f t="shared" si="244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31"/>
        <v>44681</v>
      </c>
      <c r="B232" s="113">
        <f t="shared" si="223"/>
        <v>1025.74277196</v>
      </c>
      <c r="C232" s="113">
        <f t="shared" si="237"/>
        <v>958.19376811999996</v>
      </c>
      <c r="D232" s="114">
        <f t="shared" si="232"/>
        <v>6215.24</v>
      </c>
      <c r="E232" s="115">
        <f t="shared" si="211"/>
        <v>6315.93</v>
      </c>
      <c r="F232" s="116">
        <f t="shared" si="212"/>
        <v>44640</v>
      </c>
      <c r="G232" s="117">
        <f t="shared" si="224"/>
        <v>1.6200500704719456E-2</v>
      </c>
      <c r="H232" s="118">
        <f t="shared" si="238"/>
        <v>44701</v>
      </c>
      <c r="I232" s="118">
        <f t="shared" si="225"/>
        <v>44701</v>
      </c>
      <c r="J232" s="119">
        <f t="shared" si="233"/>
        <v>21</v>
      </c>
      <c r="K232" s="119">
        <f t="shared" si="213"/>
        <v>7</v>
      </c>
      <c r="L232" s="8">
        <f t="shared" si="234"/>
        <v>1.00537126</v>
      </c>
      <c r="M232" s="120">
        <f t="shared" si="214"/>
        <v>1.0101006100000001</v>
      </c>
      <c r="N232" s="120">
        <f t="shared" si="245"/>
        <v>1.06209611920886</v>
      </c>
      <c r="O232" s="113">
        <f t="shared" si="210"/>
        <v>1.0678009100000001</v>
      </c>
      <c r="P232" s="113">
        <f t="shared" si="226"/>
        <v>1023.16017755</v>
      </c>
      <c r="Q232" s="11">
        <f t="shared" si="239"/>
        <v>0</v>
      </c>
      <c r="R232" s="30">
        <f t="shared" si="235"/>
        <v>0</v>
      </c>
      <c r="S232" s="8">
        <f t="shared" si="227"/>
        <v>0</v>
      </c>
      <c r="T232" s="122">
        <f t="shared" si="236"/>
        <v>9.5000000000000001E-2</v>
      </c>
      <c r="U232" s="121">
        <f t="shared" si="246"/>
        <v>7</v>
      </c>
      <c r="V232" s="121">
        <v>252</v>
      </c>
      <c r="W232" s="120">
        <f t="shared" si="228"/>
        <v>1.002524135</v>
      </c>
      <c r="X232" s="113">
        <f t="shared" si="229"/>
        <v>2.58259441</v>
      </c>
      <c r="Y232" s="113">
        <f t="shared" si="230"/>
        <v>0</v>
      </c>
      <c r="Z232" s="125" t="str">
        <f t="shared" si="240"/>
        <v>A+J=</v>
      </c>
      <c r="AA232" s="118">
        <f t="shared" si="241"/>
        <v>44701</v>
      </c>
      <c r="AB232" s="4"/>
      <c r="AD232" s="173">
        <f>[2]Plan1!$A286</f>
        <v>45577</v>
      </c>
      <c r="AE232" s="143" t="str">
        <f>[2]Plan1!$C286</f>
        <v>Nossa Sr.a Aparecida - Padroeira do Brasil</v>
      </c>
      <c r="AG232" s="133">
        <f t="shared" si="219"/>
        <v>56</v>
      </c>
      <c r="AH232" s="135">
        <f t="shared" si="221"/>
        <v>46162</v>
      </c>
      <c r="AI232" s="135">
        <f t="shared" si="242"/>
        <v>46161</v>
      </c>
      <c r="AJ232" s="135">
        <f t="shared" si="243"/>
        <v>46162</v>
      </c>
      <c r="AK232" s="135">
        <f t="shared" si="222"/>
        <v>46195</v>
      </c>
      <c r="AL232" s="133">
        <f t="shared" si="244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31"/>
        <v>44682</v>
      </c>
      <c r="B233" s="113">
        <f t="shared" si="223"/>
        <v>1025.74277196</v>
      </c>
      <c r="C233" s="113">
        <f t="shared" si="237"/>
        <v>958.19376811999996</v>
      </c>
      <c r="D233" s="114">
        <f t="shared" si="232"/>
        <v>6215.24</v>
      </c>
      <c r="E233" s="115">
        <f t="shared" si="211"/>
        <v>6315.93</v>
      </c>
      <c r="F233" s="116">
        <f t="shared" si="212"/>
        <v>44640</v>
      </c>
      <c r="G233" s="117">
        <f t="shared" si="224"/>
        <v>1.6200500704719456E-2</v>
      </c>
      <c r="H233" s="118">
        <f t="shared" si="238"/>
        <v>44701</v>
      </c>
      <c r="I233" s="118">
        <f t="shared" si="225"/>
        <v>44701</v>
      </c>
      <c r="J233" s="119">
        <f t="shared" si="233"/>
        <v>21</v>
      </c>
      <c r="K233" s="119">
        <f t="shared" si="213"/>
        <v>7</v>
      </c>
      <c r="L233" s="8">
        <f t="shared" si="234"/>
        <v>1.00537126</v>
      </c>
      <c r="M233" s="120">
        <f t="shared" si="214"/>
        <v>1.0101006100000001</v>
      </c>
      <c r="N233" s="120">
        <f t="shared" si="245"/>
        <v>1.06209611920886</v>
      </c>
      <c r="O233" s="113">
        <f t="shared" ref="O233:O296" si="247">TRUNC(TRUNC((L233*N233),15),8)</f>
        <v>1.0678009100000001</v>
      </c>
      <c r="P233" s="113">
        <f t="shared" si="226"/>
        <v>1023.16017755</v>
      </c>
      <c r="Q233" s="11">
        <f t="shared" si="239"/>
        <v>0</v>
      </c>
      <c r="R233" s="30">
        <f t="shared" si="235"/>
        <v>0</v>
      </c>
      <c r="S233" s="8">
        <f t="shared" si="227"/>
        <v>0</v>
      </c>
      <c r="T233" s="122">
        <f t="shared" si="236"/>
        <v>9.5000000000000001E-2</v>
      </c>
      <c r="U233" s="121">
        <f t="shared" si="246"/>
        <v>7</v>
      </c>
      <c r="V233" s="121">
        <v>252</v>
      </c>
      <c r="W233" s="120">
        <f t="shared" si="228"/>
        <v>1.002524135</v>
      </c>
      <c r="X233" s="113">
        <f t="shared" si="229"/>
        <v>2.58259441</v>
      </c>
      <c r="Y233" s="113">
        <f t="shared" si="230"/>
        <v>0</v>
      </c>
      <c r="Z233" s="125" t="str">
        <f t="shared" si="240"/>
        <v>A+J=</v>
      </c>
      <c r="AA233" s="118">
        <f t="shared" si="241"/>
        <v>44701</v>
      </c>
      <c r="AB233" s="4"/>
      <c r="AD233" s="173">
        <f>[2]Plan1!$A287</f>
        <v>45598</v>
      </c>
      <c r="AE233" s="143" t="str">
        <f>[2]Plan1!$C287</f>
        <v>Finados</v>
      </c>
      <c r="AG233" s="133">
        <f t="shared" si="219"/>
        <v>57</v>
      </c>
      <c r="AH233" s="135">
        <f t="shared" si="221"/>
        <v>46193</v>
      </c>
      <c r="AI233" s="135">
        <f t="shared" si="242"/>
        <v>46192</v>
      </c>
      <c r="AJ233" s="135">
        <f t="shared" si="243"/>
        <v>46195</v>
      </c>
      <c r="AK233" s="135">
        <f t="shared" si="222"/>
        <v>46223</v>
      </c>
      <c r="AL233" s="133">
        <f t="shared" si="244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31"/>
        <v>44683</v>
      </c>
      <c r="B234" s="113">
        <f t="shared" si="223"/>
        <v>1025.74277196</v>
      </c>
      <c r="C234" s="113">
        <f t="shared" si="237"/>
        <v>958.19376811999996</v>
      </c>
      <c r="D234" s="114">
        <f t="shared" si="232"/>
        <v>6215.24</v>
      </c>
      <c r="E234" s="115">
        <f t="shared" ref="E234:E297" si="248">IF($K234=1,VLOOKUP($A233,$AO$10:$AS$131,4),E233)</f>
        <v>6315.93</v>
      </c>
      <c r="F234" s="116">
        <f t="shared" ref="F234:F297" si="249">IF($K234=1,VLOOKUP($A233,$AO$10:$AS$131,5),F233)</f>
        <v>44640</v>
      </c>
      <c r="G234" s="117">
        <f t="shared" si="224"/>
        <v>1.6200500704719456E-2</v>
      </c>
      <c r="H234" s="118">
        <f t="shared" si="238"/>
        <v>44701</v>
      </c>
      <c r="I234" s="118">
        <f t="shared" si="225"/>
        <v>44701</v>
      </c>
      <c r="J234" s="119">
        <f t="shared" si="233"/>
        <v>21</v>
      </c>
      <c r="K234" s="119">
        <f t="shared" ref="K234:K297" si="250">(J234-(NETWORKDAYS(A234,I234,AD$176:AD$502)-1))</f>
        <v>7</v>
      </c>
      <c r="L234" s="8">
        <f t="shared" si="234"/>
        <v>1.00537126</v>
      </c>
      <c r="M234" s="120">
        <f t="shared" ref="M234:M297" si="251">IF(I234&gt;I233,L233,M233)</f>
        <v>1.0101006100000001</v>
      </c>
      <c r="N234" s="120">
        <f t="shared" si="245"/>
        <v>1.06209611920886</v>
      </c>
      <c r="O234" s="113">
        <f t="shared" si="247"/>
        <v>1.0678009100000001</v>
      </c>
      <c r="P234" s="113">
        <f t="shared" si="226"/>
        <v>1023.16017755</v>
      </c>
      <c r="Q234" s="11">
        <f t="shared" si="239"/>
        <v>0</v>
      </c>
      <c r="R234" s="30">
        <f t="shared" si="235"/>
        <v>0</v>
      </c>
      <c r="S234" s="8">
        <f t="shared" si="227"/>
        <v>0</v>
      </c>
      <c r="T234" s="122">
        <f t="shared" si="236"/>
        <v>9.5000000000000001E-2</v>
      </c>
      <c r="U234" s="121">
        <f t="shared" si="246"/>
        <v>7</v>
      </c>
      <c r="V234" s="121">
        <v>252</v>
      </c>
      <c r="W234" s="120">
        <f t="shared" si="228"/>
        <v>1.002524135</v>
      </c>
      <c r="X234" s="113">
        <f t="shared" si="229"/>
        <v>2.58259441</v>
      </c>
      <c r="Y234" s="113">
        <f t="shared" si="230"/>
        <v>0</v>
      </c>
      <c r="Z234" s="125" t="str">
        <f t="shared" si="240"/>
        <v>A+J=</v>
      </c>
      <c r="AA234" s="118">
        <f t="shared" si="241"/>
        <v>44701</v>
      </c>
      <c r="AB234" s="4"/>
      <c r="AD234" s="173">
        <f>[2]Plan1!$A288</f>
        <v>45611</v>
      </c>
      <c r="AE234" s="143" t="str">
        <f>[2]Plan1!$C288</f>
        <v>Proclamação da República</v>
      </c>
      <c r="AG234" s="133">
        <f t="shared" si="219"/>
        <v>58</v>
      </c>
      <c r="AH234" s="135">
        <f t="shared" si="221"/>
        <v>46223</v>
      </c>
      <c r="AI234" s="135">
        <f t="shared" si="242"/>
        <v>46220</v>
      </c>
      <c r="AJ234" s="135">
        <f t="shared" si="243"/>
        <v>46223</v>
      </c>
      <c r="AK234" s="135">
        <f t="shared" si="222"/>
        <v>46254</v>
      </c>
      <c r="AL234" s="133">
        <f t="shared" si="244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31"/>
        <v>44684</v>
      </c>
      <c r="B235" s="113">
        <f t="shared" si="223"/>
        <v>1026.8977903800001</v>
      </c>
      <c r="C235" s="113">
        <f t="shared" si="237"/>
        <v>958.19376811999996</v>
      </c>
      <c r="D235" s="114">
        <f t="shared" si="232"/>
        <v>6215.24</v>
      </c>
      <c r="E235" s="115">
        <f t="shared" si="248"/>
        <v>6315.93</v>
      </c>
      <c r="F235" s="116">
        <f t="shared" si="249"/>
        <v>44640</v>
      </c>
      <c r="G235" s="117">
        <f t="shared" si="224"/>
        <v>1.6200500704719456E-2</v>
      </c>
      <c r="H235" s="118">
        <f t="shared" si="238"/>
        <v>44701</v>
      </c>
      <c r="I235" s="118">
        <f t="shared" si="225"/>
        <v>44701</v>
      </c>
      <c r="J235" s="119">
        <f t="shared" si="233"/>
        <v>21</v>
      </c>
      <c r="K235" s="119">
        <f t="shared" si="250"/>
        <v>8</v>
      </c>
      <c r="L235" s="8">
        <f t="shared" si="234"/>
        <v>1.0061409299999999</v>
      </c>
      <c r="M235" s="120">
        <f t="shared" si="251"/>
        <v>1.0101006100000001</v>
      </c>
      <c r="N235" s="120">
        <f t="shared" si="245"/>
        <v>1.06209611920886</v>
      </c>
      <c r="O235" s="113">
        <f t="shared" si="247"/>
        <v>1.06861837</v>
      </c>
      <c r="P235" s="113">
        <f t="shared" si="226"/>
        <v>1023.94346263</v>
      </c>
      <c r="Q235" s="11">
        <f t="shared" si="239"/>
        <v>0</v>
      </c>
      <c r="R235" s="30">
        <f t="shared" si="235"/>
        <v>0</v>
      </c>
      <c r="S235" s="8">
        <f t="shared" si="227"/>
        <v>0</v>
      </c>
      <c r="T235" s="122">
        <f t="shared" si="236"/>
        <v>9.5000000000000001E-2</v>
      </c>
      <c r="U235" s="121">
        <f t="shared" si="246"/>
        <v>8</v>
      </c>
      <c r="V235" s="121">
        <v>252</v>
      </c>
      <c r="W235" s="120">
        <f t="shared" si="228"/>
        <v>1.0028852450000001</v>
      </c>
      <c r="X235" s="113">
        <f t="shared" si="229"/>
        <v>2.95432775</v>
      </c>
      <c r="Y235" s="113">
        <f t="shared" si="230"/>
        <v>0</v>
      </c>
      <c r="Z235" s="125" t="str">
        <f t="shared" si="240"/>
        <v>A+J=</v>
      </c>
      <c r="AA235" s="118">
        <f t="shared" si="241"/>
        <v>44701</v>
      </c>
      <c r="AB235" s="4"/>
      <c r="AD235" s="173">
        <f>[2]Plan1!$A289</f>
        <v>45616</v>
      </c>
      <c r="AE235" s="143" t="str">
        <f>[2]Plan1!$C289</f>
        <v>Dia Nacional de Zumbi e da Consciência Negra</v>
      </c>
      <c r="AG235" s="133">
        <f t="shared" si="219"/>
        <v>59</v>
      </c>
      <c r="AH235" s="135">
        <f t="shared" si="221"/>
        <v>46254</v>
      </c>
      <c r="AI235" s="135">
        <f t="shared" si="242"/>
        <v>46253</v>
      </c>
      <c r="AJ235" s="135">
        <f t="shared" si="243"/>
        <v>46254</v>
      </c>
      <c r="AK235" s="135">
        <f t="shared" si="222"/>
        <v>46286</v>
      </c>
      <c r="AL235" s="133">
        <f t="shared" si="244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31"/>
        <v>44685</v>
      </c>
      <c r="B236" s="113">
        <f t="shared" si="223"/>
        <v>1028.05412398</v>
      </c>
      <c r="C236" s="113">
        <f t="shared" si="237"/>
        <v>958.19376811999996</v>
      </c>
      <c r="D236" s="114">
        <f t="shared" si="232"/>
        <v>6215.24</v>
      </c>
      <c r="E236" s="115">
        <f t="shared" si="248"/>
        <v>6315.93</v>
      </c>
      <c r="F236" s="116">
        <f t="shared" si="249"/>
        <v>44640</v>
      </c>
      <c r="G236" s="117">
        <f t="shared" si="224"/>
        <v>1.6200500704719456E-2</v>
      </c>
      <c r="H236" s="118">
        <f t="shared" si="238"/>
        <v>44701</v>
      </c>
      <c r="I236" s="118">
        <f t="shared" si="225"/>
        <v>44701</v>
      </c>
      <c r="J236" s="119">
        <f t="shared" si="233"/>
        <v>21</v>
      </c>
      <c r="K236" s="119">
        <f t="shared" si="250"/>
        <v>9</v>
      </c>
      <c r="L236" s="8">
        <f t="shared" si="234"/>
        <v>1.0069112</v>
      </c>
      <c r="M236" s="120">
        <f t="shared" si="251"/>
        <v>1.0101006100000001</v>
      </c>
      <c r="N236" s="120">
        <f t="shared" si="245"/>
        <v>1.06209611920886</v>
      </c>
      <c r="O236" s="113">
        <f t="shared" si="247"/>
        <v>1.0694364700000001</v>
      </c>
      <c r="P236" s="113">
        <f t="shared" si="226"/>
        <v>1024.72736095</v>
      </c>
      <c r="Q236" s="11">
        <f t="shared" si="239"/>
        <v>0</v>
      </c>
      <c r="R236" s="30">
        <f t="shared" si="235"/>
        <v>0</v>
      </c>
      <c r="S236" s="8">
        <f t="shared" si="227"/>
        <v>0</v>
      </c>
      <c r="T236" s="122">
        <f t="shared" si="236"/>
        <v>9.5000000000000001E-2</v>
      </c>
      <c r="U236" s="121">
        <f t="shared" si="246"/>
        <v>9</v>
      </c>
      <c r="V236" s="121">
        <v>252</v>
      </c>
      <c r="W236" s="120">
        <f t="shared" si="228"/>
        <v>1.0032464860000001</v>
      </c>
      <c r="X236" s="113">
        <f t="shared" si="229"/>
        <v>3.32676303</v>
      </c>
      <c r="Y236" s="113">
        <f t="shared" si="230"/>
        <v>0</v>
      </c>
      <c r="Z236" s="125" t="str">
        <f t="shared" si="240"/>
        <v>A+J=</v>
      </c>
      <c r="AA236" s="118">
        <f t="shared" si="241"/>
        <v>44701</v>
      </c>
      <c r="AB236" s="4"/>
      <c r="AD236" s="173">
        <f>[2]Plan1!$A290</f>
        <v>45651</v>
      </c>
      <c r="AE236" s="143" t="str">
        <f>[2]Plan1!$C290</f>
        <v>Natal</v>
      </c>
      <c r="AG236" s="133">
        <f t="shared" si="219"/>
        <v>60</v>
      </c>
      <c r="AH236" s="135">
        <f t="shared" si="221"/>
        <v>46285</v>
      </c>
      <c r="AI236" s="135">
        <f t="shared" ref="AI236" si="252">WORKDAY(AH236,-1,AD$176:AD$502)</f>
        <v>46283</v>
      </c>
      <c r="AJ236" s="135">
        <f t="shared" ref="AJ236" si="253">WORKDAY(AI236,1,AD$176:AD$502)</f>
        <v>46286</v>
      </c>
      <c r="AK236" s="135">
        <f t="shared" ref="AK236" si="254">AJ237</f>
        <v>46315</v>
      </c>
      <c r="AL236" s="133">
        <f t="shared" ref="AL236" si="255">NETWORKDAYS(AJ236,AJ237,$AD$176:$AD$502)-1</f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31"/>
        <v>44686</v>
      </c>
      <c r="B237" s="113">
        <f t="shared" si="223"/>
        <v>1029.2117524399998</v>
      </c>
      <c r="C237" s="113">
        <f t="shared" si="237"/>
        <v>958.19376811999996</v>
      </c>
      <c r="D237" s="114">
        <f t="shared" si="232"/>
        <v>6215.24</v>
      </c>
      <c r="E237" s="115">
        <f t="shared" si="248"/>
        <v>6315.93</v>
      </c>
      <c r="F237" s="116">
        <f t="shared" si="249"/>
        <v>44640</v>
      </c>
      <c r="G237" s="117">
        <f t="shared" si="224"/>
        <v>1.6200500704719456E-2</v>
      </c>
      <c r="H237" s="118">
        <f t="shared" si="238"/>
        <v>44701</v>
      </c>
      <c r="I237" s="118">
        <f t="shared" si="225"/>
        <v>44701</v>
      </c>
      <c r="J237" s="119">
        <f t="shared" si="233"/>
        <v>21</v>
      </c>
      <c r="K237" s="119">
        <f t="shared" si="250"/>
        <v>10</v>
      </c>
      <c r="L237" s="8">
        <f t="shared" si="234"/>
        <v>1.0076820500000001</v>
      </c>
      <c r="M237" s="120">
        <f t="shared" si="251"/>
        <v>1.0101006100000001</v>
      </c>
      <c r="N237" s="120">
        <f t="shared" si="245"/>
        <v>1.06209611920886</v>
      </c>
      <c r="O237" s="113">
        <f t="shared" si="247"/>
        <v>1.0702551899999999</v>
      </c>
      <c r="P237" s="113">
        <f t="shared" si="226"/>
        <v>1025.5118533499999</v>
      </c>
      <c r="Q237" s="11">
        <f t="shared" si="239"/>
        <v>0</v>
      </c>
      <c r="R237" s="30">
        <f t="shared" si="235"/>
        <v>0</v>
      </c>
      <c r="S237" s="8">
        <f t="shared" si="227"/>
        <v>0</v>
      </c>
      <c r="T237" s="122">
        <f t="shared" si="236"/>
        <v>9.5000000000000001E-2</v>
      </c>
      <c r="U237" s="121">
        <f t="shared" si="246"/>
        <v>10</v>
      </c>
      <c r="V237" s="121">
        <v>252</v>
      </c>
      <c r="W237" s="120">
        <f t="shared" si="228"/>
        <v>1.0036078559999999</v>
      </c>
      <c r="X237" s="113">
        <f t="shared" si="229"/>
        <v>3.6998990900000002</v>
      </c>
      <c r="Y237" s="113">
        <f t="shared" si="230"/>
        <v>0</v>
      </c>
      <c r="Z237" s="125" t="str">
        <f t="shared" si="240"/>
        <v>A+J=</v>
      </c>
      <c r="AA237" s="118">
        <f t="shared" si="241"/>
        <v>44701</v>
      </c>
      <c r="AB237" s="4"/>
      <c r="AD237" s="173">
        <f>[2]Plan1!$A291</f>
        <v>45658</v>
      </c>
      <c r="AE237" s="143" t="str">
        <f>[2]Plan1!$C291</f>
        <v>Confraternização Universal</v>
      </c>
      <c r="AG237" s="133">
        <f t="shared" si="219"/>
        <v>61</v>
      </c>
      <c r="AH237" s="135">
        <f t="shared" si="221"/>
        <v>46315</v>
      </c>
      <c r="AI237" s="135">
        <f t="shared" ref="AI237:AI300" si="256">WORKDAY(AH237,-1,AD$176:AD$502)</f>
        <v>46314</v>
      </c>
      <c r="AJ237" s="135">
        <f t="shared" ref="AJ237:AJ300" si="257">WORKDAY(AI237,1,AD$176:AD$502)</f>
        <v>46315</v>
      </c>
      <c r="AK237" s="135">
        <f t="shared" ref="AK237:AK300" si="258">AJ238</f>
        <v>46349</v>
      </c>
      <c r="AL237" s="133">
        <f t="shared" ref="AL237:AL300" si="259">NETWORKDAYS(AJ237,AJ238,$AD$176:$AD$502)-1</f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31"/>
        <v>44687</v>
      </c>
      <c r="B238" s="113">
        <f t="shared" si="223"/>
        <v>1030.3706883999998</v>
      </c>
      <c r="C238" s="113">
        <f t="shared" si="237"/>
        <v>958.19376811999996</v>
      </c>
      <c r="D238" s="114">
        <f t="shared" si="232"/>
        <v>6215.24</v>
      </c>
      <c r="E238" s="115">
        <f t="shared" si="248"/>
        <v>6315.93</v>
      </c>
      <c r="F238" s="116">
        <f t="shared" si="249"/>
        <v>44640</v>
      </c>
      <c r="G238" s="117">
        <f t="shared" si="224"/>
        <v>1.6200500704719456E-2</v>
      </c>
      <c r="H238" s="118">
        <f t="shared" si="238"/>
        <v>44701</v>
      </c>
      <c r="I238" s="118">
        <f t="shared" si="225"/>
        <v>44701</v>
      </c>
      <c r="J238" s="119">
        <f t="shared" si="233"/>
        <v>21</v>
      </c>
      <c r="K238" s="119">
        <f t="shared" si="250"/>
        <v>11</v>
      </c>
      <c r="L238" s="8">
        <f t="shared" si="234"/>
        <v>1.0084534999999999</v>
      </c>
      <c r="M238" s="120">
        <f t="shared" si="251"/>
        <v>1.0101006100000001</v>
      </c>
      <c r="N238" s="120">
        <f t="shared" si="245"/>
        <v>1.06209611920886</v>
      </c>
      <c r="O238" s="113">
        <f t="shared" si="247"/>
        <v>1.0710745399999999</v>
      </c>
      <c r="P238" s="113">
        <f t="shared" si="226"/>
        <v>1026.2969494199999</v>
      </c>
      <c r="Q238" s="11">
        <f t="shared" si="239"/>
        <v>0</v>
      </c>
      <c r="R238" s="30">
        <f t="shared" si="235"/>
        <v>0</v>
      </c>
      <c r="S238" s="8">
        <f t="shared" si="227"/>
        <v>0</v>
      </c>
      <c r="T238" s="122">
        <f t="shared" si="236"/>
        <v>9.5000000000000001E-2</v>
      </c>
      <c r="U238" s="121">
        <f t="shared" si="246"/>
        <v>11</v>
      </c>
      <c r="V238" s="121">
        <v>252</v>
      </c>
      <c r="W238" s="120">
        <f t="shared" si="228"/>
        <v>1.0039693569999999</v>
      </c>
      <c r="X238" s="113">
        <f t="shared" si="229"/>
        <v>4.0737389799999999</v>
      </c>
      <c r="Y238" s="113">
        <f t="shared" si="230"/>
        <v>0</v>
      </c>
      <c r="Z238" s="125" t="str">
        <f t="shared" si="240"/>
        <v>A+J=</v>
      </c>
      <c r="AA238" s="118">
        <f t="shared" si="241"/>
        <v>44701</v>
      </c>
      <c r="AB238" s="4"/>
      <c r="AD238" s="173">
        <f>[2]Plan1!$A292</f>
        <v>45719</v>
      </c>
      <c r="AE238" s="143" t="str">
        <f>[2]Plan1!$C292</f>
        <v>Carnaval</v>
      </c>
      <c r="AG238" s="133">
        <f t="shared" si="219"/>
        <v>62</v>
      </c>
      <c r="AH238" s="135">
        <f t="shared" si="221"/>
        <v>46346</v>
      </c>
      <c r="AI238" s="135">
        <f t="shared" si="256"/>
        <v>46345</v>
      </c>
      <c r="AJ238" s="135">
        <f t="shared" si="257"/>
        <v>46349</v>
      </c>
      <c r="AK238" s="135">
        <f t="shared" si="258"/>
        <v>46377</v>
      </c>
      <c r="AL238" s="133">
        <f t="shared" si="259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31"/>
        <v>44688</v>
      </c>
      <c r="B239" s="113">
        <f t="shared" si="223"/>
        <v>1031.53092214</v>
      </c>
      <c r="C239" s="113">
        <f t="shared" si="237"/>
        <v>958.19376811999996</v>
      </c>
      <c r="D239" s="114">
        <f t="shared" si="232"/>
        <v>6215.24</v>
      </c>
      <c r="E239" s="115">
        <f t="shared" si="248"/>
        <v>6315.93</v>
      </c>
      <c r="F239" s="116">
        <f t="shared" si="249"/>
        <v>44640</v>
      </c>
      <c r="G239" s="117">
        <f t="shared" si="224"/>
        <v>1.6200500704719456E-2</v>
      </c>
      <c r="H239" s="118">
        <f t="shared" si="238"/>
        <v>44701</v>
      </c>
      <c r="I239" s="118">
        <f t="shared" si="225"/>
        <v>44701</v>
      </c>
      <c r="J239" s="119">
        <f t="shared" si="233"/>
        <v>21</v>
      </c>
      <c r="K239" s="119">
        <f t="shared" si="250"/>
        <v>12</v>
      </c>
      <c r="L239" s="8">
        <f t="shared" si="234"/>
        <v>1.0092255299999999</v>
      </c>
      <c r="M239" s="120">
        <f t="shared" si="251"/>
        <v>1.0101006100000001</v>
      </c>
      <c r="N239" s="120">
        <f t="shared" si="245"/>
        <v>1.06209611920886</v>
      </c>
      <c r="O239" s="113">
        <f t="shared" si="247"/>
        <v>1.0718945099999999</v>
      </c>
      <c r="P239" s="113">
        <f t="shared" si="226"/>
        <v>1027.08263956</v>
      </c>
      <c r="Q239" s="11">
        <f t="shared" si="239"/>
        <v>0</v>
      </c>
      <c r="R239" s="30">
        <f t="shared" si="235"/>
        <v>0</v>
      </c>
      <c r="S239" s="8">
        <f t="shared" si="227"/>
        <v>0</v>
      </c>
      <c r="T239" s="122">
        <f t="shared" si="236"/>
        <v>9.5000000000000001E-2</v>
      </c>
      <c r="U239" s="121">
        <f t="shared" si="246"/>
        <v>12</v>
      </c>
      <c r="V239" s="121">
        <v>252</v>
      </c>
      <c r="W239" s="120">
        <f t="shared" si="228"/>
        <v>1.004330988</v>
      </c>
      <c r="X239" s="113">
        <f t="shared" si="229"/>
        <v>4.4482825799999999</v>
      </c>
      <c r="Y239" s="113">
        <f t="shared" si="230"/>
        <v>0</v>
      </c>
      <c r="Z239" s="125" t="str">
        <f t="shared" si="240"/>
        <v>A+J=</v>
      </c>
      <c r="AA239" s="118">
        <f t="shared" si="241"/>
        <v>44701</v>
      </c>
      <c r="AB239" s="4"/>
      <c r="AD239" s="173">
        <f>[2]Plan1!$A293</f>
        <v>45720</v>
      </c>
      <c r="AE239" s="143" t="str">
        <f>[2]Plan1!$C293</f>
        <v>Carnaval</v>
      </c>
      <c r="AG239" s="133">
        <f t="shared" si="219"/>
        <v>63</v>
      </c>
      <c r="AH239" s="135">
        <f t="shared" si="221"/>
        <v>46376</v>
      </c>
      <c r="AI239" s="135">
        <f t="shared" si="256"/>
        <v>46374</v>
      </c>
      <c r="AJ239" s="135">
        <f t="shared" si="257"/>
        <v>46377</v>
      </c>
      <c r="AK239" s="135">
        <f t="shared" si="258"/>
        <v>46407</v>
      </c>
      <c r="AL239" s="133">
        <f t="shared" si="259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31"/>
        <v>44689</v>
      </c>
      <c r="B240" s="113">
        <f t="shared" si="223"/>
        <v>1031.53092214</v>
      </c>
      <c r="C240" s="113">
        <f t="shared" si="237"/>
        <v>958.19376811999996</v>
      </c>
      <c r="D240" s="114">
        <f t="shared" si="232"/>
        <v>6215.24</v>
      </c>
      <c r="E240" s="115">
        <f t="shared" si="248"/>
        <v>6315.93</v>
      </c>
      <c r="F240" s="116">
        <f t="shared" si="249"/>
        <v>44640</v>
      </c>
      <c r="G240" s="117">
        <f t="shared" si="224"/>
        <v>1.6200500704719456E-2</v>
      </c>
      <c r="H240" s="118">
        <f t="shared" si="238"/>
        <v>44701</v>
      </c>
      <c r="I240" s="118">
        <f t="shared" si="225"/>
        <v>44701</v>
      </c>
      <c r="J240" s="119">
        <f t="shared" si="233"/>
        <v>21</v>
      </c>
      <c r="K240" s="119">
        <f t="shared" si="250"/>
        <v>12</v>
      </c>
      <c r="L240" s="8">
        <f t="shared" si="234"/>
        <v>1.0092255299999999</v>
      </c>
      <c r="M240" s="120">
        <f t="shared" si="251"/>
        <v>1.0101006100000001</v>
      </c>
      <c r="N240" s="120">
        <f t="shared" si="245"/>
        <v>1.06209611920886</v>
      </c>
      <c r="O240" s="113">
        <f t="shared" si="247"/>
        <v>1.0718945099999999</v>
      </c>
      <c r="P240" s="113">
        <f t="shared" si="226"/>
        <v>1027.08263956</v>
      </c>
      <c r="Q240" s="11">
        <f t="shared" si="239"/>
        <v>0</v>
      </c>
      <c r="R240" s="30">
        <f t="shared" si="235"/>
        <v>0</v>
      </c>
      <c r="S240" s="8">
        <f t="shared" si="227"/>
        <v>0</v>
      </c>
      <c r="T240" s="122">
        <f t="shared" si="236"/>
        <v>9.5000000000000001E-2</v>
      </c>
      <c r="U240" s="121">
        <f t="shared" si="246"/>
        <v>12</v>
      </c>
      <c r="V240" s="121">
        <v>252</v>
      </c>
      <c r="W240" s="120">
        <f t="shared" si="228"/>
        <v>1.004330988</v>
      </c>
      <c r="X240" s="113">
        <f t="shared" si="229"/>
        <v>4.4482825799999999</v>
      </c>
      <c r="Y240" s="113">
        <f t="shared" si="230"/>
        <v>0</v>
      </c>
      <c r="Z240" s="125" t="str">
        <f t="shared" si="240"/>
        <v>A+J=</v>
      </c>
      <c r="AA240" s="118">
        <f t="shared" si="241"/>
        <v>44701</v>
      </c>
      <c r="AB240" s="4"/>
      <c r="AD240" s="173">
        <f>[2]Plan1!$A294</f>
        <v>45765</v>
      </c>
      <c r="AE240" s="143" t="str">
        <f>[2]Plan1!$C294</f>
        <v>Paixão de Cristo</v>
      </c>
      <c r="AG240" s="133">
        <f t="shared" si="219"/>
        <v>64</v>
      </c>
      <c r="AH240" s="135">
        <f t="shared" si="221"/>
        <v>46407</v>
      </c>
      <c r="AI240" s="135">
        <f t="shared" si="256"/>
        <v>46406</v>
      </c>
      <c r="AJ240" s="135">
        <f t="shared" si="257"/>
        <v>46407</v>
      </c>
      <c r="AK240" s="135">
        <f t="shared" si="258"/>
        <v>46440</v>
      </c>
      <c r="AL240" s="133">
        <f t="shared" si="259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31"/>
        <v>44690</v>
      </c>
      <c r="B241" s="113">
        <f t="shared" si="223"/>
        <v>1031.53092214</v>
      </c>
      <c r="C241" s="113">
        <f t="shared" si="237"/>
        <v>958.19376811999996</v>
      </c>
      <c r="D241" s="114">
        <f t="shared" si="232"/>
        <v>6215.24</v>
      </c>
      <c r="E241" s="115">
        <f t="shared" si="248"/>
        <v>6315.93</v>
      </c>
      <c r="F241" s="116">
        <f t="shared" si="249"/>
        <v>44640</v>
      </c>
      <c r="G241" s="117">
        <f t="shared" si="224"/>
        <v>1.6200500704719456E-2</v>
      </c>
      <c r="H241" s="118">
        <f t="shared" si="238"/>
        <v>44701</v>
      </c>
      <c r="I241" s="118">
        <f t="shared" si="225"/>
        <v>44701</v>
      </c>
      <c r="J241" s="119">
        <f t="shared" si="233"/>
        <v>21</v>
      </c>
      <c r="K241" s="119">
        <f t="shared" si="250"/>
        <v>12</v>
      </c>
      <c r="L241" s="8">
        <f t="shared" si="234"/>
        <v>1.0092255299999999</v>
      </c>
      <c r="M241" s="120">
        <f t="shared" si="251"/>
        <v>1.0101006100000001</v>
      </c>
      <c r="N241" s="120">
        <f t="shared" si="245"/>
        <v>1.06209611920886</v>
      </c>
      <c r="O241" s="113">
        <f t="shared" si="247"/>
        <v>1.0718945099999999</v>
      </c>
      <c r="P241" s="113">
        <f t="shared" si="226"/>
        <v>1027.08263956</v>
      </c>
      <c r="Q241" s="11">
        <f t="shared" si="239"/>
        <v>0</v>
      </c>
      <c r="R241" s="30">
        <f t="shared" si="235"/>
        <v>0</v>
      </c>
      <c r="S241" s="8">
        <f t="shared" si="227"/>
        <v>0</v>
      </c>
      <c r="T241" s="122">
        <f t="shared" si="236"/>
        <v>9.5000000000000001E-2</v>
      </c>
      <c r="U241" s="121">
        <f t="shared" si="246"/>
        <v>12</v>
      </c>
      <c r="V241" s="121">
        <v>252</v>
      </c>
      <c r="W241" s="120">
        <f t="shared" si="228"/>
        <v>1.004330988</v>
      </c>
      <c r="X241" s="113">
        <f t="shared" si="229"/>
        <v>4.4482825799999999</v>
      </c>
      <c r="Y241" s="113">
        <f t="shared" si="230"/>
        <v>0</v>
      </c>
      <c r="Z241" s="125" t="str">
        <f t="shared" si="240"/>
        <v>A+J=</v>
      </c>
      <c r="AA241" s="118">
        <f t="shared" si="241"/>
        <v>44701</v>
      </c>
      <c r="AB241" s="4"/>
      <c r="AD241" s="173">
        <f>[2]Plan1!$A295</f>
        <v>45768</v>
      </c>
      <c r="AE241" s="143" t="str">
        <f>[2]Plan1!$C295</f>
        <v>Tiradentes</v>
      </c>
      <c r="AG241" s="133">
        <f t="shared" si="219"/>
        <v>65</v>
      </c>
      <c r="AH241" s="135">
        <f t="shared" si="221"/>
        <v>46438</v>
      </c>
      <c r="AI241" s="135">
        <f t="shared" si="256"/>
        <v>46437</v>
      </c>
      <c r="AJ241" s="135">
        <f t="shared" si="257"/>
        <v>46440</v>
      </c>
      <c r="AK241" s="135">
        <f t="shared" si="258"/>
        <v>46468</v>
      </c>
      <c r="AL241" s="133">
        <f t="shared" si="259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31"/>
        <v>44691</v>
      </c>
      <c r="B242" s="113">
        <f t="shared" si="223"/>
        <v>1032.6924739000001</v>
      </c>
      <c r="C242" s="113">
        <f t="shared" si="237"/>
        <v>958.19376811999996</v>
      </c>
      <c r="D242" s="114">
        <f t="shared" si="232"/>
        <v>6215.24</v>
      </c>
      <c r="E242" s="115">
        <f t="shared" si="248"/>
        <v>6315.93</v>
      </c>
      <c r="F242" s="116">
        <f t="shared" si="249"/>
        <v>44640</v>
      </c>
      <c r="G242" s="117">
        <f t="shared" si="224"/>
        <v>1.6200500704719456E-2</v>
      </c>
      <c r="H242" s="118">
        <f t="shared" si="238"/>
        <v>44701</v>
      </c>
      <c r="I242" s="118">
        <f t="shared" si="225"/>
        <v>44701</v>
      </c>
      <c r="J242" s="119">
        <f t="shared" si="233"/>
        <v>21</v>
      </c>
      <c r="K242" s="119">
        <f t="shared" si="250"/>
        <v>13</v>
      </c>
      <c r="L242" s="8">
        <f t="shared" si="234"/>
        <v>1.0099981600000001</v>
      </c>
      <c r="M242" s="120">
        <f t="shared" si="251"/>
        <v>1.0101006100000001</v>
      </c>
      <c r="N242" s="120">
        <f t="shared" si="245"/>
        <v>1.06209611920886</v>
      </c>
      <c r="O242" s="113">
        <f t="shared" si="247"/>
        <v>1.07271512</v>
      </c>
      <c r="P242" s="113">
        <f t="shared" si="226"/>
        <v>1027.86894295</v>
      </c>
      <c r="Q242" s="11">
        <f t="shared" si="239"/>
        <v>0</v>
      </c>
      <c r="R242" s="30">
        <f t="shared" si="235"/>
        <v>0</v>
      </c>
      <c r="S242" s="8">
        <f t="shared" si="227"/>
        <v>0</v>
      </c>
      <c r="T242" s="122">
        <f t="shared" si="236"/>
        <v>9.5000000000000001E-2</v>
      </c>
      <c r="U242" s="121">
        <f t="shared" si="246"/>
        <v>13</v>
      </c>
      <c r="V242" s="121">
        <v>252</v>
      </c>
      <c r="W242" s="120">
        <f t="shared" si="228"/>
        <v>1.0046927489999999</v>
      </c>
      <c r="X242" s="113">
        <f t="shared" si="229"/>
        <v>4.8235309500000003</v>
      </c>
      <c r="Y242" s="113">
        <f t="shared" si="230"/>
        <v>0</v>
      </c>
      <c r="Z242" s="125" t="str">
        <f t="shared" si="240"/>
        <v>A+J=</v>
      </c>
      <c r="AA242" s="118">
        <f t="shared" si="241"/>
        <v>44701</v>
      </c>
      <c r="AB242" s="4"/>
      <c r="AD242" s="173">
        <f>[2]Plan1!$A296</f>
        <v>45778</v>
      </c>
      <c r="AE242" s="143" t="str">
        <f>[2]Plan1!$C296</f>
        <v>Dia do Trabalho</v>
      </c>
      <c r="AG242" s="133">
        <f t="shared" ref="AG242:AG305" si="260">AG241+1</f>
        <v>66</v>
      </c>
      <c r="AH242" s="135">
        <f t="shared" si="221"/>
        <v>46466</v>
      </c>
      <c r="AI242" s="135">
        <f t="shared" si="256"/>
        <v>46465</v>
      </c>
      <c r="AJ242" s="135">
        <f t="shared" si="257"/>
        <v>46468</v>
      </c>
      <c r="AK242" s="135">
        <f t="shared" si="258"/>
        <v>46497</v>
      </c>
      <c r="AL242" s="133">
        <f t="shared" si="259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31"/>
        <v>44692</v>
      </c>
      <c r="B243" s="113">
        <f t="shared" si="223"/>
        <v>1033.8553167600001</v>
      </c>
      <c r="C243" s="113">
        <f t="shared" si="237"/>
        <v>958.19376811999996</v>
      </c>
      <c r="D243" s="114">
        <f t="shared" si="232"/>
        <v>6215.24</v>
      </c>
      <c r="E243" s="115">
        <f t="shared" si="248"/>
        <v>6315.93</v>
      </c>
      <c r="F243" s="116">
        <f t="shared" si="249"/>
        <v>44640</v>
      </c>
      <c r="G243" s="117">
        <f t="shared" si="224"/>
        <v>1.6200500704719456E-2</v>
      </c>
      <c r="H243" s="118">
        <f t="shared" si="238"/>
        <v>44701</v>
      </c>
      <c r="I243" s="118">
        <f t="shared" si="225"/>
        <v>44701</v>
      </c>
      <c r="J243" s="119">
        <f t="shared" si="233"/>
        <v>21</v>
      </c>
      <c r="K243" s="119">
        <f t="shared" si="250"/>
        <v>14</v>
      </c>
      <c r="L243" s="8">
        <f t="shared" si="234"/>
        <v>1.0107713700000001</v>
      </c>
      <c r="M243" s="120">
        <f t="shared" si="251"/>
        <v>1.0101006100000001</v>
      </c>
      <c r="N243" s="120">
        <f t="shared" si="245"/>
        <v>1.06209611920886</v>
      </c>
      <c r="O243" s="113">
        <f t="shared" si="247"/>
        <v>1.07353634</v>
      </c>
      <c r="P243" s="113">
        <f t="shared" si="226"/>
        <v>1028.65583083</v>
      </c>
      <c r="Q243" s="11">
        <f t="shared" si="239"/>
        <v>0</v>
      </c>
      <c r="R243" s="30">
        <f t="shared" si="235"/>
        <v>0</v>
      </c>
      <c r="S243" s="8">
        <f t="shared" si="227"/>
        <v>0</v>
      </c>
      <c r="T243" s="122">
        <f t="shared" si="236"/>
        <v>9.5000000000000001E-2</v>
      </c>
      <c r="U243" s="121">
        <f t="shared" si="246"/>
        <v>14</v>
      </c>
      <c r="V243" s="121">
        <v>252</v>
      </c>
      <c r="W243" s="120">
        <f t="shared" si="228"/>
        <v>1.0050546410000001</v>
      </c>
      <c r="X243" s="113">
        <f t="shared" si="229"/>
        <v>5.1994859299999998</v>
      </c>
      <c r="Y243" s="113">
        <f t="shared" si="230"/>
        <v>0</v>
      </c>
      <c r="Z243" s="125" t="str">
        <f t="shared" si="240"/>
        <v>A+J=</v>
      </c>
      <c r="AA243" s="118">
        <f t="shared" si="241"/>
        <v>44701</v>
      </c>
      <c r="AB243" s="4"/>
      <c r="AD243" s="173">
        <f>[2]Plan1!$A297</f>
        <v>45827</v>
      </c>
      <c r="AE243" s="143" t="str">
        <f>[2]Plan1!$C297</f>
        <v>Corpus Christi</v>
      </c>
      <c r="AG243" s="133">
        <f t="shared" si="260"/>
        <v>67</v>
      </c>
      <c r="AH243" s="135">
        <f t="shared" si="221"/>
        <v>46497</v>
      </c>
      <c r="AI243" s="135">
        <f t="shared" si="256"/>
        <v>46496</v>
      </c>
      <c r="AJ243" s="135">
        <f t="shared" si="257"/>
        <v>46497</v>
      </c>
      <c r="AK243" s="135">
        <f t="shared" si="258"/>
        <v>46527</v>
      </c>
      <c r="AL243" s="133">
        <f t="shared" si="259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31"/>
        <v>44693</v>
      </c>
      <c r="B244" s="113">
        <f t="shared" si="223"/>
        <v>1035.0194892</v>
      </c>
      <c r="C244" s="113">
        <f t="shared" si="237"/>
        <v>958.19376811999996</v>
      </c>
      <c r="D244" s="114">
        <f t="shared" si="232"/>
        <v>6215.24</v>
      </c>
      <c r="E244" s="115">
        <f t="shared" si="248"/>
        <v>6315.93</v>
      </c>
      <c r="F244" s="116">
        <f t="shared" si="249"/>
        <v>44640</v>
      </c>
      <c r="G244" s="117">
        <f t="shared" si="224"/>
        <v>1.6200500704719456E-2</v>
      </c>
      <c r="H244" s="118">
        <f t="shared" si="238"/>
        <v>44701</v>
      </c>
      <c r="I244" s="118">
        <f t="shared" si="225"/>
        <v>44701</v>
      </c>
      <c r="J244" s="119">
        <f t="shared" si="233"/>
        <v>21</v>
      </c>
      <c r="K244" s="119">
        <f t="shared" si="250"/>
        <v>15</v>
      </c>
      <c r="L244" s="8">
        <f t="shared" si="234"/>
        <v>1.0115451799999999</v>
      </c>
      <c r="M244" s="120">
        <f t="shared" si="251"/>
        <v>1.0101006100000001</v>
      </c>
      <c r="N244" s="120">
        <f t="shared" si="245"/>
        <v>1.06209611920886</v>
      </c>
      <c r="O244" s="113">
        <f t="shared" si="247"/>
        <v>1.07435821</v>
      </c>
      <c r="P244" s="113">
        <f t="shared" si="226"/>
        <v>1029.44334155</v>
      </c>
      <c r="Q244" s="11">
        <f t="shared" si="239"/>
        <v>0</v>
      </c>
      <c r="R244" s="30">
        <f t="shared" si="235"/>
        <v>0</v>
      </c>
      <c r="S244" s="8">
        <f t="shared" si="227"/>
        <v>0</v>
      </c>
      <c r="T244" s="122">
        <f t="shared" si="236"/>
        <v>9.5000000000000001E-2</v>
      </c>
      <c r="U244" s="121">
        <f t="shared" si="246"/>
        <v>15</v>
      </c>
      <c r="V244" s="121">
        <v>252</v>
      </c>
      <c r="W244" s="120">
        <f t="shared" si="228"/>
        <v>1.0054166630000001</v>
      </c>
      <c r="X244" s="113">
        <f t="shared" si="229"/>
        <v>5.5761476500000002</v>
      </c>
      <c r="Y244" s="113">
        <f t="shared" si="230"/>
        <v>0</v>
      </c>
      <c r="Z244" s="125" t="str">
        <f t="shared" si="240"/>
        <v>A+J=</v>
      </c>
      <c r="AA244" s="118">
        <f t="shared" si="241"/>
        <v>44701</v>
      </c>
      <c r="AB244" s="4"/>
      <c r="AD244" s="173">
        <f>[2]Plan1!$A298</f>
        <v>45907</v>
      </c>
      <c r="AE244" s="143" t="str">
        <f>[2]Plan1!$C298</f>
        <v>Independência do Brasil</v>
      </c>
      <c r="AG244" s="133">
        <f t="shared" si="260"/>
        <v>68</v>
      </c>
      <c r="AH244" s="135">
        <f t="shared" si="221"/>
        <v>46527</v>
      </c>
      <c r="AI244" s="135">
        <f t="shared" si="256"/>
        <v>46526</v>
      </c>
      <c r="AJ244" s="135">
        <f t="shared" si="257"/>
        <v>46527</v>
      </c>
      <c r="AK244" s="135">
        <f t="shared" si="258"/>
        <v>46559</v>
      </c>
      <c r="AL244" s="133">
        <f t="shared" si="259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31"/>
        <v>44694</v>
      </c>
      <c r="B245" s="113">
        <f t="shared" si="223"/>
        <v>1036.18496327</v>
      </c>
      <c r="C245" s="113">
        <f t="shared" si="237"/>
        <v>958.19376811999996</v>
      </c>
      <c r="D245" s="114">
        <f t="shared" si="232"/>
        <v>6215.24</v>
      </c>
      <c r="E245" s="115">
        <f t="shared" si="248"/>
        <v>6315.93</v>
      </c>
      <c r="F245" s="116">
        <f t="shared" si="249"/>
        <v>44640</v>
      </c>
      <c r="G245" s="117">
        <f t="shared" si="224"/>
        <v>1.6200500704719456E-2</v>
      </c>
      <c r="H245" s="118">
        <f t="shared" si="238"/>
        <v>44701</v>
      </c>
      <c r="I245" s="118">
        <f t="shared" si="225"/>
        <v>44701</v>
      </c>
      <c r="J245" s="119">
        <f t="shared" si="233"/>
        <v>21</v>
      </c>
      <c r="K245" s="119">
        <f t="shared" si="250"/>
        <v>16</v>
      </c>
      <c r="L245" s="8">
        <f t="shared" si="234"/>
        <v>1.0123195899999999</v>
      </c>
      <c r="M245" s="120">
        <f t="shared" si="251"/>
        <v>1.0101006100000001</v>
      </c>
      <c r="N245" s="120">
        <f t="shared" si="245"/>
        <v>1.06209611920886</v>
      </c>
      <c r="O245" s="113">
        <f t="shared" si="247"/>
        <v>1.0751807</v>
      </c>
      <c r="P245" s="113">
        <f t="shared" si="226"/>
        <v>1030.23144634</v>
      </c>
      <c r="Q245" s="11">
        <f t="shared" si="239"/>
        <v>0</v>
      </c>
      <c r="R245" s="30">
        <f t="shared" si="235"/>
        <v>0</v>
      </c>
      <c r="S245" s="8">
        <f t="shared" si="227"/>
        <v>0</v>
      </c>
      <c r="T245" s="122">
        <f t="shared" si="236"/>
        <v>9.5000000000000001E-2</v>
      </c>
      <c r="U245" s="121">
        <f t="shared" si="246"/>
        <v>16</v>
      </c>
      <c r="V245" s="121">
        <v>252</v>
      </c>
      <c r="W245" s="120">
        <f t="shared" si="228"/>
        <v>1.005778815</v>
      </c>
      <c r="X245" s="113">
        <f t="shared" si="229"/>
        <v>5.9535169300000002</v>
      </c>
      <c r="Y245" s="113">
        <f t="shared" si="230"/>
        <v>0</v>
      </c>
      <c r="Z245" s="125" t="str">
        <f t="shared" si="240"/>
        <v>A+J=</v>
      </c>
      <c r="AA245" s="118">
        <f t="shared" si="241"/>
        <v>44701</v>
      </c>
      <c r="AB245" s="4"/>
      <c r="AD245" s="173">
        <f>[2]Plan1!$A299</f>
        <v>45942</v>
      </c>
      <c r="AE245" s="143" t="str">
        <f>[2]Plan1!$C299</f>
        <v>Nossa Sr.a Aparecida - Padroeira do Brasil</v>
      </c>
      <c r="AG245" s="133">
        <f t="shared" si="260"/>
        <v>69</v>
      </c>
      <c r="AH245" s="135">
        <f t="shared" si="221"/>
        <v>46558</v>
      </c>
      <c r="AI245" s="135">
        <f t="shared" si="256"/>
        <v>46556</v>
      </c>
      <c r="AJ245" s="135">
        <f t="shared" si="257"/>
        <v>46559</v>
      </c>
      <c r="AK245" s="135">
        <f t="shared" si="258"/>
        <v>46588</v>
      </c>
      <c r="AL245" s="133">
        <f t="shared" si="25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31"/>
        <v>44695</v>
      </c>
      <c r="B246" s="113">
        <f t="shared" si="223"/>
        <v>1037.3517506000001</v>
      </c>
      <c r="C246" s="113">
        <f t="shared" si="237"/>
        <v>958.19376811999996</v>
      </c>
      <c r="D246" s="114">
        <f t="shared" si="232"/>
        <v>6215.24</v>
      </c>
      <c r="E246" s="115">
        <f t="shared" si="248"/>
        <v>6315.93</v>
      </c>
      <c r="F246" s="116">
        <f t="shared" si="249"/>
        <v>44640</v>
      </c>
      <c r="G246" s="117">
        <f t="shared" si="224"/>
        <v>1.6200500704719456E-2</v>
      </c>
      <c r="H246" s="118">
        <f t="shared" si="238"/>
        <v>44701</v>
      </c>
      <c r="I246" s="118">
        <f t="shared" si="225"/>
        <v>44701</v>
      </c>
      <c r="J246" s="119">
        <f t="shared" si="233"/>
        <v>21</v>
      </c>
      <c r="K246" s="119">
        <f t="shared" si="250"/>
        <v>17</v>
      </c>
      <c r="L246" s="8">
        <f t="shared" si="234"/>
        <v>1.01309458</v>
      </c>
      <c r="M246" s="120">
        <f t="shared" si="251"/>
        <v>1.0101006100000001</v>
      </c>
      <c r="N246" s="120">
        <f t="shared" si="245"/>
        <v>1.06209611920886</v>
      </c>
      <c r="O246" s="113">
        <f t="shared" si="247"/>
        <v>1.0760038199999999</v>
      </c>
      <c r="P246" s="113">
        <f t="shared" si="226"/>
        <v>1031.0201547900001</v>
      </c>
      <c r="Q246" s="11">
        <f t="shared" si="239"/>
        <v>0</v>
      </c>
      <c r="R246" s="30">
        <f t="shared" si="235"/>
        <v>0</v>
      </c>
      <c r="S246" s="8">
        <f t="shared" si="227"/>
        <v>0</v>
      </c>
      <c r="T246" s="122">
        <f t="shared" si="236"/>
        <v>9.5000000000000001E-2</v>
      </c>
      <c r="U246" s="121">
        <f t="shared" si="246"/>
        <v>17</v>
      </c>
      <c r="V246" s="121">
        <v>252</v>
      </c>
      <c r="W246" s="120">
        <f t="shared" si="228"/>
        <v>1.0061410980000001</v>
      </c>
      <c r="X246" s="113">
        <f t="shared" si="229"/>
        <v>6.3315958099999996</v>
      </c>
      <c r="Y246" s="113">
        <f t="shared" si="230"/>
        <v>0</v>
      </c>
      <c r="Z246" s="125" t="str">
        <f t="shared" si="240"/>
        <v>A+J=</v>
      </c>
      <c r="AA246" s="118">
        <f t="shared" si="241"/>
        <v>44701</v>
      </c>
      <c r="AB246" s="4"/>
      <c r="AD246" s="173">
        <f>[2]Plan1!$A300</f>
        <v>45963</v>
      </c>
      <c r="AE246" s="143" t="str">
        <f>[2]Plan1!$C300</f>
        <v>Finados</v>
      </c>
      <c r="AG246" s="133">
        <f t="shared" si="260"/>
        <v>70</v>
      </c>
      <c r="AH246" s="135">
        <f t="shared" si="221"/>
        <v>46588</v>
      </c>
      <c r="AI246" s="135">
        <f t="shared" si="256"/>
        <v>46587</v>
      </c>
      <c r="AJ246" s="135">
        <f t="shared" si="257"/>
        <v>46588</v>
      </c>
      <c r="AK246" s="135">
        <f t="shared" si="258"/>
        <v>46619</v>
      </c>
      <c r="AL246" s="133">
        <f t="shared" si="259"/>
        <v>23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31"/>
        <v>44696</v>
      </c>
      <c r="B247" s="113">
        <f t="shared" si="223"/>
        <v>1037.3517506000001</v>
      </c>
      <c r="C247" s="113">
        <f t="shared" si="237"/>
        <v>958.19376811999996</v>
      </c>
      <c r="D247" s="114">
        <f t="shared" si="232"/>
        <v>6215.24</v>
      </c>
      <c r="E247" s="115">
        <f t="shared" si="248"/>
        <v>6315.93</v>
      </c>
      <c r="F247" s="116">
        <f t="shared" si="249"/>
        <v>44640</v>
      </c>
      <c r="G247" s="117">
        <f t="shared" si="224"/>
        <v>1.6200500704719456E-2</v>
      </c>
      <c r="H247" s="118">
        <f t="shared" si="238"/>
        <v>44701</v>
      </c>
      <c r="I247" s="118">
        <f t="shared" si="225"/>
        <v>44701</v>
      </c>
      <c r="J247" s="119">
        <f t="shared" si="233"/>
        <v>21</v>
      </c>
      <c r="K247" s="119">
        <f t="shared" si="250"/>
        <v>17</v>
      </c>
      <c r="L247" s="8">
        <f t="shared" si="234"/>
        <v>1.01309458</v>
      </c>
      <c r="M247" s="120">
        <f t="shared" si="251"/>
        <v>1.0101006100000001</v>
      </c>
      <c r="N247" s="120">
        <f t="shared" si="245"/>
        <v>1.06209611920886</v>
      </c>
      <c r="O247" s="113">
        <f t="shared" si="247"/>
        <v>1.0760038199999999</v>
      </c>
      <c r="P247" s="113">
        <f t="shared" si="226"/>
        <v>1031.0201547900001</v>
      </c>
      <c r="Q247" s="11">
        <f t="shared" si="239"/>
        <v>0</v>
      </c>
      <c r="R247" s="30">
        <f t="shared" si="235"/>
        <v>0</v>
      </c>
      <c r="S247" s="8">
        <f t="shared" si="227"/>
        <v>0</v>
      </c>
      <c r="T247" s="122">
        <f t="shared" si="236"/>
        <v>9.5000000000000001E-2</v>
      </c>
      <c r="U247" s="121">
        <f t="shared" si="246"/>
        <v>17</v>
      </c>
      <c r="V247" s="121">
        <v>252</v>
      </c>
      <c r="W247" s="120">
        <f t="shared" si="228"/>
        <v>1.0061410980000001</v>
      </c>
      <c r="X247" s="113">
        <f t="shared" si="229"/>
        <v>6.3315958099999996</v>
      </c>
      <c r="Y247" s="113">
        <f t="shared" si="230"/>
        <v>0</v>
      </c>
      <c r="Z247" s="125" t="str">
        <f t="shared" si="240"/>
        <v>A+J=</v>
      </c>
      <c r="AA247" s="118">
        <f t="shared" si="241"/>
        <v>44701</v>
      </c>
      <c r="AB247" s="4"/>
      <c r="AD247" s="173">
        <f>[2]Plan1!$A301</f>
        <v>45976</v>
      </c>
      <c r="AE247" s="143" t="str">
        <f>[2]Plan1!$C301</f>
        <v>Proclamação da República</v>
      </c>
      <c r="AG247" s="133">
        <f t="shared" si="260"/>
        <v>71</v>
      </c>
      <c r="AH247" s="135">
        <f t="shared" si="221"/>
        <v>46619</v>
      </c>
      <c r="AI247" s="135">
        <f t="shared" si="256"/>
        <v>46618</v>
      </c>
      <c r="AJ247" s="135">
        <f t="shared" si="257"/>
        <v>46619</v>
      </c>
      <c r="AK247" s="135">
        <f t="shared" si="258"/>
        <v>46650</v>
      </c>
      <c r="AL247" s="133">
        <f t="shared" si="259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31"/>
        <v>44697</v>
      </c>
      <c r="B248" s="113">
        <f t="shared" si="223"/>
        <v>1037.3517506000001</v>
      </c>
      <c r="C248" s="113">
        <f t="shared" si="237"/>
        <v>958.19376811999996</v>
      </c>
      <c r="D248" s="114">
        <f t="shared" si="232"/>
        <v>6215.24</v>
      </c>
      <c r="E248" s="115">
        <f t="shared" si="248"/>
        <v>6315.93</v>
      </c>
      <c r="F248" s="116">
        <f t="shared" si="249"/>
        <v>44640</v>
      </c>
      <c r="G248" s="117">
        <f t="shared" si="224"/>
        <v>1.6200500704719456E-2</v>
      </c>
      <c r="H248" s="118">
        <f t="shared" si="238"/>
        <v>44701</v>
      </c>
      <c r="I248" s="118">
        <f t="shared" si="225"/>
        <v>44701</v>
      </c>
      <c r="J248" s="119">
        <f t="shared" si="233"/>
        <v>21</v>
      </c>
      <c r="K248" s="119">
        <f t="shared" si="250"/>
        <v>17</v>
      </c>
      <c r="L248" s="8">
        <f t="shared" si="234"/>
        <v>1.01309458</v>
      </c>
      <c r="M248" s="120">
        <f t="shared" si="251"/>
        <v>1.0101006100000001</v>
      </c>
      <c r="N248" s="120">
        <f t="shared" si="245"/>
        <v>1.06209611920886</v>
      </c>
      <c r="O248" s="113">
        <f t="shared" si="247"/>
        <v>1.0760038199999999</v>
      </c>
      <c r="P248" s="113">
        <f t="shared" si="226"/>
        <v>1031.0201547900001</v>
      </c>
      <c r="Q248" s="11">
        <f t="shared" si="239"/>
        <v>0</v>
      </c>
      <c r="R248" s="30">
        <f t="shared" si="235"/>
        <v>0</v>
      </c>
      <c r="S248" s="8">
        <f t="shared" si="227"/>
        <v>0</v>
      </c>
      <c r="T248" s="122">
        <f t="shared" si="236"/>
        <v>9.5000000000000001E-2</v>
      </c>
      <c r="U248" s="121">
        <f t="shared" si="246"/>
        <v>17</v>
      </c>
      <c r="V248" s="121">
        <v>252</v>
      </c>
      <c r="W248" s="120">
        <f t="shared" si="228"/>
        <v>1.0061410980000001</v>
      </c>
      <c r="X248" s="113">
        <f t="shared" si="229"/>
        <v>6.3315958099999996</v>
      </c>
      <c r="Y248" s="113">
        <f t="shared" si="230"/>
        <v>0</v>
      </c>
      <c r="Z248" s="125" t="str">
        <f t="shared" si="240"/>
        <v>A+J=</v>
      </c>
      <c r="AA248" s="118">
        <f t="shared" si="241"/>
        <v>44701</v>
      </c>
      <c r="AB248" s="4"/>
      <c r="AD248" s="173">
        <f>[2]Plan1!$A302</f>
        <v>45981</v>
      </c>
      <c r="AE248" s="143" t="str">
        <f>[2]Plan1!$C302</f>
        <v>Dia Nacional de Zumbi e da Consciência Negra</v>
      </c>
      <c r="AG248" s="133">
        <f t="shared" si="260"/>
        <v>72</v>
      </c>
      <c r="AH248" s="135">
        <f t="shared" si="221"/>
        <v>46650</v>
      </c>
      <c r="AI248" s="135">
        <f t="shared" si="256"/>
        <v>46647</v>
      </c>
      <c r="AJ248" s="135">
        <f t="shared" si="257"/>
        <v>46650</v>
      </c>
      <c r="AK248" s="135">
        <f t="shared" si="258"/>
        <v>46680</v>
      </c>
      <c r="AL248" s="133">
        <f t="shared" si="259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31"/>
        <v>44698</v>
      </c>
      <c r="B249" s="113">
        <f t="shared" si="223"/>
        <v>1038.5198511200001</v>
      </c>
      <c r="C249" s="113">
        <f t="shared" si="237"/>
        <v>958.19376811999996</v>
      </c>
      <c r="D249" s="114">
        <f t="shared" si="232"/>
        <v>6215.24</v>
      </c>
      <c r="E249" s="115">
        <f t="shared" si="248"/>
        <v>6315.93</v>
      </c>
      <c r="F249" s="116">
        <f t="shared" si="249"/>
        <v>44640</v>
      </c>
      <c r="G249" s="117">
        <f t="shared" si="224"/>
        <v>1.6200500704719456E-2</v>
      </c>
      <c r="H249" s="118">
        <f t="shared" si="238"/>
        <v>44701</v>
      </c>
      <c r="I249" s="118">
        <f t="shared" si="225"/>
        <v>44701</v>
      </c>
      <c r="J249" s="119">
        <f t="shared" si="233"/>
        <v>21</v>
      </c>
      <c r="K249" s="119">
        <f t="shared" si="250"/>
        <v>18</v>
      </c>
      <c r="L249" s="8">
        <f t="shared" si="234"/>
        <v>1.0138701699999999</v>
      </c>
      <c r="M249" s="120">
        <f t="shared" si="251"/>
        <v>1.0101006100000001</v>
      </c>
      <c r="N249" s="120">
        <f t="shared" si="245"/>
        <v>1.06209611920886</v>
      </c>
      <c r="O249" s="113">
        <f t="shared" si="247"/>
        <v>1.0768275700000001</v>
      </c>
      <c r="P249" s="113">
        <f t="shared" si="226"/>
        <v>1031.8094669100001</v>
      </c>
      <c r="Q249" s="11">
        <f t="shared" si="239"/>
        <v>0</v>
      </c>
      <c r="R249" s="30">
        <f t="shared" si="235"/>
        <v>0</v>
      </c>
      <c r="S249" s="8">
        <f t="shared" si="227"/>
        <v>0</v>
      </c>
      <c r="T249" s="122">
        <f t="shared" si="236"/>
        <v>9.5000000000000001E-2</v>
      </c>
      <c r="U249" s="121">
        <f t="shared" si="246"/>
        <v>18</v>
      </c>
      <c r="V249" s="121">
        <v>252</v>
      </c>
      <c r="W249" s="120">
        <f t="shared" si="228"/>
        <v>1.006503511</v>
      </c>
      <c r="X249" s="113">
        <f t="shared" si="229"/>
        <v>6.71038421</v>
      </c>
      <c r="Y249" s="113">
        <f t="shared" si="230"/>
        <v>0</v>
      </c>
      <c r="Z249" s="125" t="str">
        <f t="shared" si="240"/>
        <v>A+J=</v>
      </c>
      <c r="AA249" s="118">
        <f t="shared" si="241"/>
        <v>44701</v>
      </c>
      <c r="AB249" s="4"/>
      <c r="AD249" s="173">
        <f>[2]Plan1!$A303</f>
        <v>46016</v>
      </c>
      <c r="AE249" s="143" t="str">
        <f>[2]Plan1!$C303</f>
        <v>Natal</v>
      </c>
      <c r="AG249" s="133">
        <f t="shared" si="260"/>
        <v>73</v>
      </c>
      <c r="AH249" s="135">
        <f t="shared" si="221"/>
        <v>46680</v>
      </c>
      <c r="AI249" s="135">
        <f t="shared" si="256"/>
        <v>46679</v>
      </c>
      <c r="AJ249" s="135">
        <f t="shared" si="257"/>
        <v>46680</v>
      </c>
      <c r="AK249" s="135">
        <f t="shared" si="258"/>
        <v>46713</v>
      </c>
      <c r="AL249" s="133">
        <f t="shared" si="259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31"/>
        <v>44699</v>
      </c>
      <c r="B250" s="113">
        <f t="shared" si="223"/>
        <v>1039.6892668400001</v>
      </c>
      <c r="C250" s="113">
        <f t="shared" si="237"/>
        <v>958.19376811999996</v>
      </c>
      <c r="D250" s="114">
        <f t="shared" si="232"/>
        <v>6215.24</v>
      </c>
      <c r="E250" s="115">
        <f t="shared" si="248"/>
        <v>6315.93</v>
      </c>
      <c r="F250" s="116">
        <f t="shared" si="249"/>
        <v>44640</v>
      </c>
      <c r="G250" s="117">
        <f t="shared" si="224"/>
        <v>1.6200500704719456E-2</v>
      </c>
      <c r="H250" s="118">
        <f t="shared" si="238"/>
        <v>44701</v>
      </c>
      <c r="I250" s="118">
        <f t="shared" si="225"/>
        <v>44701</v>
      </c>
      <c r="J250" s="119">
        <f t="shared" si="233"/>
        <v>21</v>
      </c>
      <c r="K250" s="119">
        <f t="shared" si="250"/>
        <v>19</v>
      </c>
      <c r="L250" s="8">
        <f t="shared" si="234"/>
        <v>1.01464635</v>
      </c>
      <c r="M250" s="120">
        <f t="shared" si="251"/>
        <v>1.0101006100000001</v>
      </c>
      <c r="N250" s="120">
        <f t="shared" si="245"/>
        <v>1.06209611920886</v>
      </c>
      <c r="O250" s="113">
        <f t="shared" si="247"/>
        <v>1.0776519499999999</v>
      </c>
      <c r="P250" s="113">
        <f t="shared" si="226"/>
        <v>1032.5993826900001</v>
      </c>
      <c r="Q250" s="11">
        <f t="shared" si="239"/>
        <v>0</v>
      </c>
      <c r="R250" s="30">
        <f t="shared" si="235"/>
        <v>0</v>
      </c>
      <c r="S250" s="8">
        <f t="shared" si="227"/>
        <v>0</v>
      </c>
      <c r="T250" s="122">
        <f t="shared" si="236"/>
        <v>9.5000000000000001E-2</v>
      </c>
      <c r="U250" s="121">
        <f t="shared" si="246"/>
        <v>19</v>
      </c>
      <c r="V250" s="121">
        <v>252</v>
      </c>
      <c r="W250" s="120">
        <f t="shared" si="228"/>
        <v>1.0068660549999999</v>
      </c>
      <c r="X250" s="113">
        <f t="shared" si="229"/>
        <v>7.0898841499999996</v>
      </c>
      <c r="Y250" s="113">
        <f t="shared" si="230"/>
        <v>0</v>
      </c>
      <c r="Z250" s="125" t="str">
        <f t="shared" si="240"/>
        <v>A+J=</v>
      </c>
      <c r="AA250" s="118">
        <f t="shared" si="241"/>
        <v>44701</v>
      </c>
      <c r="AB250" s="4"/>
      <c r="AD250" s="173">
        <f>[2]Plan1!$A304</f>
        <v>46023</v>
      </c>
      <c r="AE250" s="143" t="str">
        <f>[2]Plan1!$C304</f>
        <v>Confraternização Universal</v>
      </c>
      <c r="AG250" s="133">
        <f t="shared" si="260"/>
        <v>74</v>
      </c>
      <c r="AH250" s="135">
        <f t="shared" si="221"/>
        <v>46711</v>
      </c>
      <c r="AI250" s="135">
        <f t="shared" si="256"/>
        <v>46710</v>
      </c>
      <c r="AJ250" s="135">
        <f t="shared" si="257"/>
        <v>46713</v>
      </c>
      <c r="AK250" s="135">
        <f t="shared" si="258"/>
        <v>46741</v>
      </c>
      <c r="AL250" s="133">
        <f t="shared" si="25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31"/>
        <v>44700</v>
      </c>
      <c r="B251" s="113">
        <f t="shared" si="223"/>
        <v>1040.8599976800001</v>
      </c>
      <c r="C251" s="113">
        <f t="shared" si="237"/>
        <v>958.19376811999996</v>
      </c>
      <c r="D251" s="114">
        <f t="shared" si="232"/>
        <v>6215.24</v>
      </c>
      <c r="E251" s="115">
        <f t="shared" si="248"/>
        <v>6315.93</v>
      </c>
      <c r="F251" s="116">
        <f t="shared" si="249"/>
        <v>44640</v>
      </c>
      <c r="G251" s="117">
        <f t="shared" si="224"/>
        <v>1.6200500704719456E-2</v>
      </c>
      <c r="H251" s="118">
        <f t="shared" si="238"/>
        <v>44701</v>
      </c>
      <c r="I251" s="118">
        <f t="shared" si="225"/>
        <v>44701</v>
      </c>
      <c r="J251" s="119">
        <f t="shared" si="233"/>
        <v>21</v>
      </c>
      <c r="K251" s="119">
        <f t="shared" si="250"/>
        <v>20</v>
      </c>
      <c r="L251" s="8">
        <f t="shared" si="234"/>
        <v>1.0154231300000001</v>
      </c>
      <c r="M251" s="120">
        <f t="shared" si="251"/>
        <v>1.0101006100000001</v>
      </c>
      <c r="N251" s="120">
        <f t="shared" si="245"/>
        <v>1.06209611920886</v>
      </c>
      <c r="O251" s="113">
        <f t="shared" si="247"/>
        <v>1.0784769599999999</v>
      </c>
      <c r="P251" s="113">
        <f t="shared" si="226"/>
        <v>1033.3899021300001</v>
      </c>
      <c r="Q251" s="11">
        <f t="shared" si="239"/>
        <v>0</v>
      </c>
      <c r="R251" s="30">
        <f t="shared" si="235"/>
        <v>0</v>
      </c>
      <c r="S251" s="8">
        <f t="shared" si="227"/>
        <v>0</v>
      </c>
      <c r="T251" s="122">
        <f t="shared" si="236"/>
        <v>9.5000000000000001E-2</v>
      </c>
      <c r="U251" s="121">
        <f t="shared" si="246"/>
        <v>20</v>
      </c>
      <c r="V251" s="121">
        <v>252</v>
      </c>
      <c r="W251" s="120">
        <f t="shared" si="228"/>
        <v>1.0072287289999999</v>
      </c>
      <c r="X251" s="113">
        <f t="shared" si="229"/>
        <v>7.4700955499999999</v>
      </c>
      <c r="Y251" s="113">
        <f t="shared" si="230"/>
        <v>0</v>
      </c>
      <c r="Z251" s="125" t="str">
        <f t="shared" si="240"/>
        <v>A+J=</v>
      </c>
      <c r="AA251" s="118">
        <f t="shared" si="241"/>
        <v>44701</v>
      </c>
      <c r="AB251" s="4"/>
      <c r="AD251" s="173">
        <f>[2]Plan1!$A305</f>
        <v>46069</v>
      </c>
      <c r="AE251" s="143" t="str">
        <f>[2]Plan1!$C305</f>
        <v>Carnaval</v>
      </c>
      <c r="AG251" s="133">
        <f t="shared" si="260"/>
        <v>75</v>
      </c>
      <c r="AH251" s="135">
        <f t="shared" si="221"/>
        <v>46741</v>
      </c>
      <c r="AI251" s="135">
        <f t="shared" si="256"/>
        <v>46738</v>
      </c>
      <c r="AJ251" s="135">
        <f t="shared" si="257"/>
        <v>46741</v>
      </c>
      <c r="AK251" s="135">
        <f t="shared" si="258"/>
        <v>46772</v>
      </c>
      <c r="AL251" s="133">
        <f t="shared" si="259"/>
        <v>23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31"/>
        <v>44701</v>
      </c>
      <c r="B252" s="113">
        <f t="shared" si="223"/>
        <v>1042.03204564</v>
      </c>
      <c r="C252" s="113">
        <f t="shared" si="237"/>
        <v>958.19376811999996</v>
      </c>
      <c r="D252" s="114">
        <f t="shared" si="232"/>
        <v>6215.24</v>
      </c>
      <c r="E252" s="115">
        <f t="shared" si="248"/>
        <v>6315.93</v>
      </c>
      <c r="F252" s="116">
        <f t="shared" si="249"/>
        <v>44640</v>
      </c>
      <c r="G252" s="117">
        <f t="shared" si="224"/>
        <v>1.6200500704719456E-2</v>
      </c>
      <c r="H252" s="118">
        <f t="shared" si="238"/>
        <v>44732</v>
      </c>
      <c r="I252" s="118">
        <f t="shared" si="225"/>
        <v>44701</v>
      </c>
      <c r="J252" s="119">
        <f t="shared" si="233"/>
        <v>21</v>
      </c>
      <c r="K252" s="119">
        <f t="shared" si="250"/>
        <v>21</v>
      </c>
      <c r="L252" s="8">
        <f t="shared" si="234"/>
        <v>1.0162005000000001</v>
      </c>
      <c r="M252" s="120">
        <f t="shared" si="251"/>
        <v>1.0101006100000001</v>
      </c>
      <c r="N252" s="120">
        <f t="shared" si="245"/>
        <v>1.06209611920886</v>
      </c>
      <c r="O252" s="113">
        <f t="shared" si="247"/>
        <v>1.0793025999999999</v>
      </c>
      <c r="P252" s="113">
        <f t="shared" si="226"/>
        <v>1034.1810252299999</v>
      </c>
      <c r="Q252" s="11">
        <f t="shared" si="239"/>
        <v>8</v>
      </c>
      <c r="R252" s="30">
        <f t="shared" si="235"/>
        <v>4.0753554524583045E-3</v>
      </c>
      <c r="S252" s="8">
        <f t="shared" si="227"/>
        <v>4.2146552799999997</v>
      </c>
      <c r="T252" s="122">
        <f t="shared" si="236"/>
        <v>9.5000000000000001E-2</v>
      </c>
      <c r="U252" s="121">
        <f t="shared" si="246"/>
        <v>21</v>
      </c>
      <c r="V252" s="121">
        <v>252</v>
      </c>
      <c r="W252" s="120">
        <f t="shared" si="228"/>
        <v>1.0075915339999999</v>
      </c>
      <c r="X252" s="113">
        <f t="shared" si="229"/>
        <v>7.8510204100000003</v>
      </c>
      <c r="Y252" s="113">
        <f t="shared" si="230"/>
        <v>12.065675689999999</v>
      </c>
      <c r="Z252" s="125" t="str">
        <f t="shared" si="240"/>
        <v>A+J=</v>
      </c>
      <c r="AA252" s="118">
        <f t="shared" si="241"/>
        <v>44701</v>
      </c>
      <c r="AB252" s="4"/>
      <c r="AD252" s="173">
        <f>[2]Plan1!$A306</f>
        <v>46070</v>
      </c>
      <c r="AE252" s="143" t="str">
        <f>[2]Plan1!$C306</f>
        <v>Carnaval</v>
      </c>
      <c r="AG252" s="133">
        <f t="shared" si="260"/>
        <v>76</v>
      </c>
      <c r="AH252" s="135">
        <f t="shared" si="221"/>
        <v>46772</v>
      </c>
      <c r="AI252" s="135">
        <f t="shared" si="256"/>
        <v>46771</v>
      </c>
      <c r="AJ252" s="135">
        <f t="shared" si="257"/>
        <v>46772</v>
      </c>
      <c r="AK252" s="135">
        <f t="shared" si="258"/>
        <v>46804</v>
      </c>
      <c r="AL252" s="133">
        <f t="shared" si="259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31"/>
        <v>44702</v>
      </c>
      <c r="B253" s="113">
        <f t="shared" si="223"/>
        <v>1030.88071307</v>
      </c>
      <c r="C253" s="113">
        <f t="shared" si="237"/>
        <v>954.28878793000001</v>
      </c>
      <c r="D253" s="114">
        <f t="shared" si="232"/>
        <v>6315.93</v>
      </c>
      <c r="E253" s="115">
        <f t="shared" si="248"/>
        <v>6382.88</v>
      </c>
      <c r="F253" s="116">
        <f t="shared" si="249"/>
        <v>44671</v>
      </c>
      <c r="G253" s="117">
        <f t="shared" si="224"/>
        <v>1.0600180812643467E-2</v>
      </c>
      <c r="H253" s="118">
        <f t="shared" si="238"/>
        <v>44732</v>
      </c>
      <c r="I253" s="118">
        <f t="shared" si="225"/>
        <v>44732</v>
      </c>
      <c r="J253" s="119">
        <f t="shared" si="233"/>
        <v>20</v>
      </c>
      <c r="K253" s="119">
        <f t="shared" si="250"/>
        <v>1</v>
      </c>
      <c r="L253" s="8">
        <f t="shared" si="234"/>
        <v>1.00052735</v>
      </c>
      <c r="M253" s="120">
        <f t="shared" si="251"/>
        <v>1.0162005000000001</v>
      </c>
      <c r="N253" s="120">
        <f t="shared" si="245"/>
        <v>1.0793026073881034</v>
      </c>
      <c r="O253" s="113">
        <f t="shared" si="247"/>
        <v>1.07987177</v>
      </c>
      <c r="P253" s="113">
        <f t="shared" si="226"/>
        <v>1030.5095225099999</v>
      </c>
      <c r="Q253" s="11">
        <f t="shared" si="239"/>
        <v>0</v>
      </c>
      <c r="R253" s="30">
        <f t="shared" si="235"/>
        <v>0</v>
      </c>
      <c r="S253" s="8">
        <f t="shared" si="227"/>
        <v>0</v>
      </c>
      <c r="T253" s="122">
        <f t="shared" si="236"/>
        <v>9.5000000000000001E-2</v>
      </c>
      <c r="U253" s="121">
        <f t="shared" si="246"/>
        <v>1</v>
      </c>
      <c r="V253" s="121">
        <v>252</v>
      </c>
      <c r="W253" s="120">
        <f t="shared" si="228"/>
        <v>1.0003602009999999</v>
      </c>
      <c r="X253" s="113">
        <f t="shared" si="229"/>
        <v>0.37119056</v>
      </c>
      <c r="Y253" s="113">
        <f t="shared" si="230"/>
        <v>0</v>
      </c>
      <c r="Z253" s="125" t="str">
        <f t="shared" si="240"/>
        <v>A+J=</v>
      </c>
      <c r="AA253" s="118">
        <f t="shared" si="241"/>
        <v>44732</v>
      </c>
      <c r="AB253" s="4"/>
      <c r="AD253" s="173">
        <f>[2]Plan1!$A307</f>
        <v>46115</v>
      </c>
      <c r="AE253" s="143" t="str">
        <f>[2]Plan1!$C307</f>
        <v>Paixão de Cristo</v>
      </c>
      <c r="AG253" s="133">
        <f t="shared" si="260"/>
        <v>77</v>
      </c>
      <c r="AH253" s="135">
        <f t="shared" si="221"/>
        <v>46803</v>
      </c>
      <c r="AI253" s="135">
        <f t="shared" si="256"/>
        <v>46801</v>
      </c>
      <c r="AJ253" s="135">
        <f t="shared" si="257"/>
        <v>46804</v>
      </c>
      <c r="AK253" s="135">
        <f t="shared" si="258"/>
        <v>46832</v>
      </c>
      <c r="AL253" s="133">
        <f t="shared" si="259"/>
        <v>18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31"/>
        <v>44703</v>
      </c>
      <c r="B254" s="113">
        <f t="shared" si="223"/>
        <v>1030.88071307</v>
      </c>
      <c r="C254" s="113">
        <f t="shared" si="237"/>
        <v>954.28878793000001</v>
      </c>
      <c r="D254" s="114">
        <f t="shared" si="232"/>
        <v>6315.93</v>
      </c>
      <c r="E254" s="115">
        <f t="shared" si="248"/>
        <v>6382.88</v>
      </c>
      <c r="F254" s="116">
        <f t="shared" si="249"/>
        <v>44671</v>
      </c>
      <c r="G254" s="117">
        <f t="shared" si="224"/>
        <v>1.0600180812643467E-2</v>
      </c>
      <c r="H254" s="118">
        <f t="shared" si="238"/>
        <v>44732</v>
      </c>
      <c r="I254" s="118">
        <f t="shared" si="225"/>
        <v>44732</v>
      </c>
      <c r="J254" s="119">
        <f t="shared" si="233"/>
        <v>20</v>
      </c>
      <c r="K254" s="119">
        <f t="shared" si="250"/>
        <v>1</v>
      </c>
      <c r="L254" s="8">
        <f t="shared" si="234"/>
        <v>1.00052735</v>
      </c>
      <c r="M254" s="120">
        <f t="shared" si="251"/>
        <v>1.0162005000000001</v>
      </c>
      <c r="N254" s="120">
        <f t="shared" si="245"/>
        <v>1.0793026073881034</v>
      </c>
      <c r="O254" s="113">
        <f t="shared" si="247"/>
        <v>1.07987177</v>
      </c>
      <c r="P254" s="113">
        <f t="shared" si="226"/>
        <v>1030.5095225099999</v>
      </c>
      <c r="Q254" s="11">
        <f t="shared" si="239"/>
        <v>0</v>
      </c>
      <c r="R254" s="30">
        <f t="shared" si="235"/>
        <v>0</v>
      </c>
      <c r="S254" s="8">
        <f t="shared" si="227"/>
        <v>0</v>
      </c>
      <c r="T254" s="122">
        <f t="shared" si="236"/>
        <v>9.5000000000000001E-2</v>
      </c>
      <c r="U254" s="121">
        <f t="shared" si="246"/>
        <v>1</v>
      </c>
      <c r="V254" s="121">
        <v>252</v>
      </c>
      <c r="W254" s="120">
        <f t="shared" si="228"/>
        <v>1.0003602009999999</v>
      </c>
      <c r="X254" s="113">
        <f t="shared" si="229"/>
        <v>0.37119056</v>
      </c>
      <c r="Y254" s="113">
        <f t="shared" si="230"/>
        <v>0</v>
      </c>
      <c r="Z254" s="125" t="str">
        <f t="shared" si="240"/>
        <v>A+J=</v>
      </c>
      <c r="AA254" s="118">
        <f t="shared" si="241"/>
        <v>44732</v>
      </c>
      <c r="AB254" s="4"/>
      <c r="AD254" s="173">
        <f>[2]Plan1!$A308</f>
        <v>46133</v>
      </c>
      <c r="AE254" s="143" t="str">
        <f>[2]Plan1!$C308</f>
        <v>Tiradentes</v>
      </c>
      <c r="AG254" s="133">
        <f t="shared" si="260"/>
        <v>78</v>
      </c>
      <c r="AH254" s="135">
        <f t="shared" si="221"/>
        <v>46832</v>
      </c>
      <c r="AI254" s="135">
        <f t="shared" si="256"/>
        <v>46829</v>
      </c>
      <c r="AJ254" s="135">
        <f t="shared" si="257"/>
        <v>46832</v>
      </c>
      <c r="AK254" s="135">
        <f t="shared" si="258"/>
        <v>46863</v>
      </c>
      <c r="AL254" s="133">
        <f t="shared" si="25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31"/>
        <v>44704</v>
      </c>
      <c r="B255" s="113">
        <f t="shared" si="223"/>
        <v>1030.88071307</v>
      </c>
      <c r="C255" s="113">
        <f t="shared" si="237"/>
        <v>954.28878793000001</v>
      </c>
      <c r="D255" s="114">
        <f t="shared" si="232"/>
        <v>6315.93</v>
      </c>
      <c r="E255" s="115">
        <f t="shared" si="248"/>
        <v>6382.88</v>
      </c>
      <c r="F255" s="116">
        <f t="shared" si="249"/>
        <v>44671</v>
      </c>
      <c r="G255" s="117">
        <f t="shared" si="224"/>
        <v>1.0600180812643467E-2</v>
      </c>
      <c r="H255" s="118">
        <f t="shared" si="238"/>
        <v>44732</v>
      </c>
      <c r="I255" s="118">
        <f t="shared" si="225"/>
        <v>44732</v>
      </c>
      <c r="J255" s="119">
        <f t="shared" si="233"/>
        <v>20</v>
      </c>
      <c r="K255" s="119">
        <f t="shared" si="250"/>
        <v>1</v>
      </c>
      <c r="L255" s="8">
        <f t="shared" si="234"/>
        <v>1.00052735</v>
      </c>
      <c r="M255" s="120">
        <f t="shared" si="251"/>
        <v>1.0162005000000001</v>
      </c>
      <c r="N255" s="120">
        <f t="shared" si="245"/>
        <v>1.0793026073881034</v>
      </c>
      <c r="O255" s="113">
        <f t="shared" si="247"/>
        <v>1.07987177</v>
      </c>
      <c r="P255" s="113">
        <f t="shared" si="226"/>
        <v>1030.5095225099999</v>
      </c>
      <c r="Q255" s="11">
        <f t="shared" si="239"/>
        <v>0</v>
      </c>
      <c r="R255" s="30">
        <f t="shared" si="235"/>
        <v>0</v>
      </c>
      <c r="S255" s="8">
        <f t="shared" si="227"/>
        <v>0</v>
      </c>
      <c r="T255" s="122">
        <f t="shared" si="236"/>
        <v>9.5000000000000001E-2</v>
      </c>
      <c r="U255" s="121">
        <f t="shared" si="246"/>
        <v>1</v>
      </c>
      <c r="V255" s="121">
        <v>252</v>
      </c>
      <c r="W255" s="120">
        <f t="shared" si="228"/>
        <v>1.0003602009999999</v>
      </c>
      <c r="X255" s="113">
        <f t="shared" si="229"/>
        <v>0.37119056</v>
      </c>
      <c r="Y255" s="113">
        <f t="shared" si="230"/>
        <v>0</v>
      </c>
      <c r="Z255" s="125" t="str">
        <f t="shared" si="240"/>
        <v>A+J=</v>
      </c>
      <c r="AA255" s="118">
        <f t="shared" si="241"/>
        <v>44732</v>
      </c>
      <c r="AB255" s="4"/>
      <c r="AD255" s="173">
        <f>[2]Plan1!$A309</f>
        <v>46143</v>
      </c>
      <c r="AE255" s="143" t="str">
        <f>[2]Plan1!$C309</f>
        <v>Dia do Trabalho</v>
      </c>
      <c r="AG255" s="133">
        <f t="shared" si="260"/>
        <v>79</v>
      </c>
      <c r="AH255" s="135">
        <f t="shared" ref="AH255:AH318" si="261">EDATE(AH254,1)</f>
        <v>46863</v>
      </c>
      <c r="AI255" s="135">
        <f t="shared" si="256"/>
        <v>46862</v>
      </c>
      <c r="AJ255" s="135">
        <f t="shared" si="257"/>
        <v>46863</v>
      </c>
      <c r="AK255" s="135">
        <f t="shared" si="258"/>
        <v>46895</v>
      </c>
      <c r="AL255" s="133">
        <f t="shared" si="259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31"/>
        <v>44705</v>
      </c>
      <c r="B256" s="113">
        <f t="shared" si="223"/>
        <v>1031.79588709</v>
      </c>
      <c r="C256" s="113">
        <f t="shared" si="237"/>
        <v>954.28878793000001</v>
      </c>
      <c r="D256" s="114">
        <f t="shared" si="232"/>
        <v>6315.93</v>
      </c>
      <c r="E256" s="115">
        <f t="shared" si="248"/>
        <v>6382.88</v>
      </c>
      <c r="F256" s="116">
        <f t="shared" si="249"/>
        <v>44671</v>
      </c>
      <c r="G256" s="117">
        <f t="shared" si="224"/>
        <v>1.0600180812643467E-2</v>
      </c>
      <c r="H256" s="118">
        <f t="shared" si="238"/>
        <v>44732</v>
      </c>
      <c r="I256" s="118">
        <f t="shared" si="225"/>
        <v>44732</v>
      </c>
      <c r="J256" s="119">
        <f t="shared" si="233"/>
        <v>20</v>
      </c>
      <c r="K256" s="119">
        <f t="shared" si="250"/>
        <v>2</v>
      </c>
      <c r="L256" s="8">
        <f t="shared" si="234"/>
        <v>1.0010549900000001</v>
      </c>
      <c r="M256" s="120">
        <f t="shared" si="251"/>
        <v>1.0162005000000001</v>
      </c>
      <c r="N256" s="120">
        <f t="shared" si="245"/>
        <v>1.0793026073881034</v>
      </c>
      <c r="O256" s="113">
        <f t="shared" si="247"/>
        <v>1.08044126</v>
      </c>
      <c r="P256" s="113">
        <f t="shared" si="226"/>
        <v>1031.0529804299999</v>
      </c>
      <c r="Q256" s="11">
        <f t="shared" si="239"/>
        <v>0</v>
      </c>
      <c r="R256" s="30">
        <f t="shared" si="235"/>
        <v>0</v>
      </c>
      <c r="S256" s="8">
        <f t="shared" si="227"/>
        <v>0</v>
      </c>
      <c r="T256" s="122">
        <f t="shared" si="236"/>
        <v>9.5000000000000001E-2</v>
      </c>
      <c r="U256" s="121">
        <f t="shared" si="246"/>
        <v>2</v>
      </c>
      <c r="V256" s="121">
        <v>252</v>
      </c>
      <c r="W256" s="120">
        <f t="shared" si="228"/>
        <v>1.0007205320000001</v>
      </c>
      <c r="X256" s="113">
        <f t="shared" si="229"/>
        <v>0.74290666000000005</v>
      </c>
      <c r="Y256" s="113">
        <f t="shared" si="230"/>
        <v>0</v>
      </c>
      <c r="Z256" s="125" t="str">
        <f t="shared" si="240"/>
        <v>A+J=</v>
      </c>
      <c r="AA256" s="118">
        <f t="shared" si="241"/>
        <v>44732</v>
      </c>
      <c r="AB256" s="4"/>
      <c r="AD256" s="173">
        <f>[2]Plan1!$A310</f>
        <v>46177</v>
      </c>
      <c r="AE256" s="143" t="str">
        <f>[2]Plan1!$C310</f>
        <v>Corpus Christi</v>
      </c>
      <c r="AG256" s="133">
        <f t="shared" si="260"/>
        <v>80</v>
      </c>
      <c r="AH256" s="135">
        <f t="shared" si="261"/>
        <v>46893</v>
      </c>
      <c r="AI256" s="135">
        <f t="shared" si="256"/>
        <v>46892</v>
      </c>
      <c r="AJ256" s="135">
        <f t="shared" si="257"/>
        <v>46895</v>
      </c>
      <c r="AK256" s="135">
        <f t="shared" si="258"/>
        <v>46924</v>
      </c>
      <c r="AL256" s="133">
        <f t="shared" si="259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31"/>
        <v>44706</v>
      </c>
      <c r="B257" s="113">
        <f t="shared" si="223"/>
        <v>1032.71186392</v>
      </c>
      <c r="C257" s="113">
        <f t="shared" si="237"/>
        <v>954.28878793000001</v>
      </c>
      <c r="D257" s="114">
        <f t="shared" si="232"/>
        <v>6315.93</v>
      </c>
      <c r="E257" s="115">
        <f t="shared" si="248"/>
        <v>6382.88</v>
      </c>
      <c r="F257" s="116">
        <f t="shared" si="249"/>
        <v>44671</v>
      </c>
      <c r="G257" s="117">
        <f t="shared" si="224"/>
        <v>1.0600180812643467E-2</v>
      </c>
      <c r="H257" s="118">
        <f t="shared" si="238"/>
        <v>44732</v>
      </c>
      <c r="I257" s="118">
        <f t="shared" si="225"/>
        <v>44732</v>
      </c>
      <c r="J257" s="119">
        <f t="shared" si="233"/>
        <v>20</v>
      </c>
      <c r="K257" s="119">
        <f t="shared" si="250"/>
        <v>3</v>
      </c>
      <c r="L257" s="8">
        <f t="shared" si="234"/>
        <v>1.00158291</v>
      </c>
      <c r="M257" s="120">
        <f t="shared" si="251"/>
        <v>1.0162005000000001</v>
      </c>
      <c r="N257" s="120">
        <f t="shared" si="245"/>
        <v>1.0793026073881034</v>
      </c>
      <c r="O257" s="113">
        <f t="shared" si="247"/>
        <v>1.0810110399999999</v>
      </c>
      <c r="P257" s="113">
        <f t="shared" si="226"/>
        <v>1031.5967151</v>
      </c>
      <c r="Q257" s="11">
        <f t="shared" si="239"/>
        <v>0</v>
      </c>
      <c r="R257" s="30">
        <f t="shared" si="235"/>
        <v>0</v>
      </c>
      <c r="S257" s="8">
        <f t="shared" si="227"/>
        <v>0</v>
      </c>
      <c r="T257" s="122">
        <f t="shared" si="236"/>
        <v>9.5000000000000001E-2</v>
      </c>
      <c r="U257" s="121">
        <f t="shared" si="246"/>
        <v>3</v>
      </c>
      <c r="V257" s="121">
        <v>252</v>
      </c>
      <c r="W257" s="120">
        <f t="shared" si="228"/>
        <v>1.001080993</v>
      </c>
      <c r="X257" s="113">
        <f t="shared" si="229"/>
        <v>1.1151488199999999</v>
      </c>
      <c r="Y257" s="113">
        <f t="shared" si="230"/>
        <v>0</v>
      </c>
      <c r="Z257" s="125" t="str">
        <f t="shared" si="240"/>
        <v>A+J=</v>
      </c>
      <c r="AA257" s="118">
        <f t="shared" si="241"/>
        <v>44732</v>
      </c>
      <c r="AB257" s="4"/>
      <c r="AD257" s="173">
        <f>[2]Plan1!$A311</f>
        <v>46272</v>
      </c>
      <c r="AE257" s="143" t="str">
        <f>[2]Plan1!$C311</f>
        <v>Independência do Brasil</v>
      </c>
      <c r="AG257" s="133">
        <f t="shared" si="260"/>
        <v>81</v>
      </c>
      <c r="AH257" s="135">
        <f t="shared" si="261"/>
        <v>46924</v>
      </c>
      <c r="AI257" s="135">
        <f t="shared" si="256"/>
        <v>46923</v>
      </c>
      <c r="AJ257" s="135">
        <f t="shared" si="257"/>
        <v>46924</v>
      </c>
      <c r="AK257" s="135">
        <f t="shared" si="258"/>
        <v>46954</v>
      </c>
      <c r="AL257" s="133">
        <f t="shared" si="259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31"/>
        <v>44707</v>
      </c>
      <c r="B258" s="113">
        <f t="shared" si="223"/>
        <v>1033.6286525799999</v>
      </c>
      <c r="C258" s="113">
        <f t="shared" si="237"/>
        <v>954.28878793000001</v>
      </c>
      <c r="D258" s="114">
        <f t="shared" si="232"/>
        <v>6315.93</v>
      </c>
      <c r="E258" s="115">
        <f t="shared" si="248"/>
        <v>6382.88</v>
      </c>
      <c r="F258" s="116">
        <f t="shared" si="249"/>
        <v>44671</v>
      </c>
      <c r="G258" s="117">
        <f t="shared" si="224"/>
        <v>1.0600180812643467E-2</v>
      </c>
      <c r="H258" s="118">
        <f t="shared" si="238"/>
        <v>44732</v>
      </c>
      <c r="I258" s="118">
        <f t="shared" si="225"/>
        <v>44732</v>
      </c>
      <c r="J258" s="119">
        <f t="shared" si="233"/>
        <v>20</v>
      </c>
      <c r="K258" s="119">
        <f t="shared" si="250"/>
        <v>4</v>
      </c>
      <c r="L258" s="8">
        <f t="shared" si="234"/>
        <v>1.0021111</v>
      </c>
      <c r="M258" s="120">
        <f t="shared" si="251"/>
        <v>1.0162005000000001</v>
      </c>
      <c r="N258" s="120">
        <f t="shared" si="245"/>
        <v>1.0793026073881034</v>
      </c>
      <c r="O258" s="113">
        <f t="shared" si="247"/>
        <v>1.0815811200000001</v>
      </c>
      <c r="P258" s="113">
        <f t="shared" si="226"/>
        <v>1032.14073605</v>
      </c>
      <c r="Q258" s="11">
        <f t="shared" si="239"/>
        <v>0</v>
      </c>
      <c r="R258" s="30">
        <f t="shared" si="235"/>
        <v>0</v>
      </c>
      <c r="S258" s="8">
        <f t="shared" si="227"/>
        <v>0</v>
      </c>
      <c r="T258" s="122">
        <f t="shared" si="236"/>
        <v>9.5000000000000001E-2</v>
      </c>
      <c r="U258" s="121">
        <f t="shared" si="246"/>
        <v>4</v>
      </c>
      <c r="V258" s="121">
        <v>252</v>
      </c>
      <c r="W258" s="120">
        <f t="shared" si="228"/>
        <v>1.0014415830000001</v>
      </c>
      <c r="X258" s="113">
        <f t="shared" si="229"/>
        <v>1.4879165299999999</v>
      </c>
      <c r="Y258" s="113">
        <f t="shared" si="230"/>
        <v>0</v>
      </c>
      <c r="Z258" s="125" t="str">
        <f t="shared" si="240"/>
        <v>A+J=</v>
      </c>
      <c r="AA258" s="118">
        <f t="shared" si="241"/>
        <v>44732</v>
      </c>
      <c r="AB258" s="4"/>
      <c r="AD258" s="173">
        <f>[2]Plan1!$A312</f>
        <v>46307</v>
      </c>
      <c r="AE258" s="143" t="str">
        <f>[2]Plan1!$C312</f>
        <v>Nossa Sr.a Aparecida - Padroeira do Brasil</v>
      </c>
      <c r="AG258" s="133">
        <f t="shared" si="260"/>
        <v>82</v>
      </c>
      <c r="AH258" s="135">
        <f t="shared" si="261"/>
        <v>46954</v>
      </c>
      <c r="AI258" s="135">
        <f t="shared" si="256"/>
        <v>46953</v>
      </c>
      <c r="AJ258" s="135">
        <f t="shared" si="257"/>
        <v>46954</v>
      </c>
      <c r="AK258" s="135">
        <f t="shared" si="258"/>
        <v>46986</v>
      </c>
      <c r="AL258" s="133">
        <f t="shared" si="25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31"/>
        <v>44708</v>
      </c>
      <c r="B259" s="113">
        <f t="shared" si="223"/>
        <v>1034.5462556700002</v>
      </c>
      <c r="C259" s="113">
        <f t="shared" si="237"/>
        <v>954.28878793000001</v>
      </c>
      <c r="D259" s="114">
        <f t="shared" si="232"/>
        <v>6315.93</v>
      </c>
      <c r="E259" s="115">
        <f t="shared" si="248"/>
        <v>6382.88</v>
      </c>
      <c r="F259" s="116">
        <f t="shared" si="249"/>
        <v>44671</v>
      </c>
      <c r="G259" s="117">
        <f t="shared" si="224"/>
        <v>1.0600180812643467E-2</v>
      </c>
      <c r="H259" s="118">
        <f t="shared" si="238"/>
        <v>44732</v>
      </c>
      <c r="I259" s="118">
        <f t="shared" si="225"/>
        <v>44732</v>
      </c>
      <c r="J259" s="119">
        <f t="shared" si="233"/>
        <v>20</v>
      </c>
      <c r="K259" s="119">
        <f t="shared" si="250"/>
        <v>5</v>
      </c>
      <c r="L259" s="8">
        <f t="shared" si="234"/>
        <v>1.0026395699999999</v>
      </c>
      <c r="M259" s="120">
        <f t="shared" si="251"/>
        <v>1.0162005000000001</v>
      </c>
      <c r="N259" s="120">
        <f t="shared" si="245"/>
        <v>1.0793026073881034</v>
      </c>
      <c r="O259" s="113">
        <f t="shared" si="247"/>
        <v>1.0821514999999999</v>
      </c>
      <c r="P259" s="113">
        <f t="shared" si="226"/>
        <v>1032.6850432900001</v>
      </c>
      <c r="Q259" s="11">
        <f t="shared" si="239"/>
        <v>0</v>
      </c>
      <c r="R259" s="30">
        <f t="shared" si="235"/>
        <v>0</v>
      </c>
      <c r="S259" s="8">
        <f t="shared" si="227"/>
        <v>0</v>
      </c>
      <c r="T259" s="122">
        <f t="shared" si="236"/>
        <v>9.5000000000000001E-2</v>
      </c>
      <c r="U259" s="121">
        <f t="shared" si="246"/>
        <v>5</v>
      </c>
      <c r="V259" s="121">
        <v>252</v>
      </c>
      <c r="W259" s="120">
        <f t="shared" si="228"/>
        <v>1.0018023039999999</v>
      </c>
      <c r="X259" s="113">
        <f t="shared" si="229"/>
        <v>1.86121238</v>
      </c>
      <c r="Y259" s="113">
        <f t="shared" si="230"/>
        <v>0</v>
      </c>
      <c r="Z259" s="125" t="str">
        <f t="shared" si="240"/>
        <v>A+J=</v>
      </c>
      <c r="AA259" s="118">
        <f t="shared" si="241"/>
        <v>44732</v>
      </c>
      <c r="AB259" s="4"/>
      <c r="AD259" s="173">
        <f>[2]Plan1!$A313</f>
        <v>46328</v>
      </c>
      <c r="AE259" s="143" t="str">
        <f>[2]Plan1!$C313</f>
        <v>Finados</v>
      </c>
      <c r="AG259" s="133">
        <f t="shared" si="260"/>
        <v>83</v>
      </c>
      <c r="AH259" s="135">
        <f t="shared" si="261"/>
        <v>46985</v>
      </c>
      <c r="AI259" s="135">
        <f t="shared" si="256"/>
        <v>46983</v>
      </c>
      <c r="AJ259" s="135">
        <f t="shared" si="257"/>
        <v>46986</v>
      </c>
      <c r="AK259" s="135">
        <f t="shared" si="258"/>
        <v>47016</v>
      </c>
      <c r="AL259" s="133">
        <f t="shared" si="259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31"/>
        <v>44709</v>
      </c>
      <c r="B260" s="113">
        <f t="shared" si="223"/>
        <v>1035.4646716300001</v>
      </c>
      <c r="C260" s="113">
        <f t="shared" si="237"/>
        <v>954.28878793000001</v>
      </c>
      <c r="D260" s="114">
        <f t="shared" si="232"/>
        <v>6315.93</v>
      </c>
      <c r="E260" s="115">
        <f t="shared" si="248"/>
        <v>6382.88</v>
      </c>
      <c r="F260" s="116">
        <f t="shared" si="249"/>
        <v>44671</v>
      </c>
      <c r="G260" s="117">
        <f t="shared" si="224"/>
        <v>1.0600180812643467E-2</v>
      </c>
      <c r="H260" s="118">
        <f t="shared" si="238"/>
        <v>44732</v>
      </c>
      <c r="I260" s="118">
        <f t="shared" si="225"/>
        <v>44732</v>
      </c>
      <c r="J260" s="119">
        <f t="shared" si="233"/>
        <v>20</v>
      </c>
      <c r="K260" s="119">
        <f t="shared" si="250"/>
        <v>6</v>
      </c>
      <c r="L260" s="8">
        <f t="shared" si="234"/>
        <v>1.0031683199999999</v>
      </c>
      <c r="M260" s="120">
        <f t="shared" si="251"/>
        <v>1.0162005000000001</v>
      </c>
      <c r="N260" s="120">
        <f t="shared" si="245"/>
        <v>1.0793026073881034</v>
      </c>
      <c r="O260" s="113">
        <f t="shared" si="247"/>
        <v>1.08272218</v>
      </c>
      <c r="P260" s="113">
        <f t="shared" si="226"/>
        <v>1033.2296368100001</v>
      </c>
      <c r="Q260" s="11">
        <f t="shared" si="239"/>
        <v>0</v>
      </c>
      <c r="R260" s="30">
        <f t="shared" si="235"/>
        <v>0</v>
      </c>
      <c r="S260" s="8">
        <f t="shared" si="227"/>
        <v>0</v>
      </c>
      <c r="T260" s="122">
        <f t="shared" si="236"/>
        <v>9.5000000000000001E-2</v>
      </c>
      <c r="U260" s="121">
        <f t="shared" si="246"/>
        <v>6</v>
      </c>
      <c r="V260" s="121">
        <v>252</v>
      </c>
      <c r="W260" s="120">
        <f t="shared" si="228"/>
        <v>1.002163154</v>
      </c>
      <c r="X260" s="113">
        <f t="shared" si="229"/>
        <v>2.2350348200000001</v>
      </c>
      <c r="Y260" s="113">
        <f t="shared" si="230"/>
        <v>0</v>
      </c>
      <c r="Z260" s="125" t="str">
        <f t="shared" si="240"/>
        <v>A+J=</v>
      </c>
      <c r="AA260" s="118">
        <f t="shared" si="241"/>
        <v>44732</v>
      </c>
      <c r="AB260" s="4"/>
      <c r="AD260" s="173">
        <f>[2]Plan1!$A314</f>
        <v>46341</v>
      </c>
      <c r="AE260" s="143" t="str">
        <f>[2]Plan1!$C314</f>
        <v>Proclamação da República</v>
      </c>
      <c r="AG260" s="133">
        <f t="shared" si="260"/>
        <v>84</v>
      </c>
      <c r="AH260" s="135">
        <f t="shared" si="261"/>
        <v>47016</v>
      </c>
      <c r="AI260" s="135">
        <f t="shared" si="256"/>
        <v>47015</v>
      </c>
      <c r="AJ260" s="135">
        <f t="shared" si="257"/>
        <v>47016</v>
      </c>
      <c r="AK260" s="135">
        <f t="shared" si="258"/>
        <v>47046</v>
      </c>
      <c r="AL260" s="133">
        <f t="shared" si="259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31"/>
        <v>44710</v>
      </c>
      <c r="B261" s="113">
        <f t="shared" si="223"/>
        <v>1035.4646716300001</v>
      </c>
      <c r="C261" s="113">
        <f t="shared" si="237"/>
        <v>954.28878793000001</v>
      </c>
      <c r="D261" s="114">
        <f t="shared" si="232"/>
        <v>6315.93</v>
      </c>
      <c r="E261" s="115">
        <f t="shared" si="248"/>
        <v>6382.88</v>
      </c>
      <c r="F261" s="116">
        <f t="shared" si="249"/>
        <v>44671</v>
      </c>
      <c r="G261" s="117">
        <f t="shared" si="224"/>
        <v>1.0600180812643467E-2</v>
      </c>
      <c r="H261" s="118">
        <f t="shared" si="238"/>
        <v>44732</v>
      </c>
      <c r="I261" s="118">
        <f t="shared" si="225"/>
        <v>44732</v>
      </c>
      <c r="J261" s="119">
        <f t="shared" si="233"/>
        <v>20</v>
      </c>
      <c r="K261" s="119">
        <f t="shared" si="250"/>
        <v>6</v>
      </c>
      <c r="L261" s="8">
        <f t="shared" si="234"/>
        <v>1.0031683199999999</v>
      </c>
      <c r="M261" s="120">
        <f t="shared" si="251"/>
        <v>1.0162005000000001</v>
      </c>
      <c r="N261" s="120">
        <f t="shared" si="245"/>
        <v>1.0793026073881034</v>
      </c>
      <c r="O261" s="113">
        <f t="shared" si="247"/>
        <v>1.08272218</v>
      </c>
      <c r="P261" s="113">
        <f t="shared" si="226"/>
        <v>1033.2296368100001</v>
      </c>
      <c r="Q261" s="11">
        <f t="shared" si="239"/>
        <v>0</v>
      </c>
      <c r="R261" s="30">
        <f t="shared" si="235"/>
        <v>0</v>
      </c>
      <c r="S261" s="8">
        <f t="shared" si="227"/>
        <v>0</v>
      </c>
      <c r="T261" s="122">
        <f t="shared" si="236"/>
        <v>9.5000000000000001E-2</v>
      </c>
      <c r="U261" s="121">
        <f t="shared" si="246"/>
        <v>6</v>
      </c>
      <c r="V261" s="121">
        <v>252</v>
      </c>
      <c r="W261" s="120">
        <f t="shared" si="228"/>
        <v>1.002163154</v>
      </c>
      <c r="X261" s="113">
        <f t="shared" si="229"/>
        <v>2.2350348200000001</v>
      </c>
      <c r="Y261" s="113">
        <f t="shared" si="230"/>
        <v>0</v>
      </c>
      <c r="Z261" s="125" t="str">
        <f t="shared" si="240"/>
        <v>A+J=</v>
      </c>
      <c r="AA261" s="118">
        <f t="shared" si="241"/>
        <v>44732</v>
      </c>
      <c r="AB261" s="4"/>
      <c r="AD261" s="173">
        <f>[2]Plan1!$A315</f>
        <v>46346</v>
      </c>
      <c r="AE261" s="143" t="str">
        <f>[2]Plan1!$C315</f>
        <v>Dia Nacional de Zumbi e da Consciência Negra</v>
      </c>
      <c r="AG261" s="133">
        <f t="shared" si="260"/>
        <v>85</v>
      </c>
      <c r="AH261" s="135">
        <f t="shared" si="261"/>
        <v>47046</v>
      </c>
      <c r="AI261" s="135">
        <f t="shared" si="256"/>
        <v>47045</v>
      </c>
      <c r="AJ261" s="135">
        <f t="shared" si="257"/>
        <v>47046</v>
      </c>
      <c r="AK261" s="135">
        <f t="shared" si="258"/>
        <v>47078</v>
      </c>
      <c r="AL261" s="133">
        <f t="shared" si="259"/>
        <v>19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31"/>
        <v>44711</v>
      </c>
      <c r="B262" s="113">
        <f t="shared" si="223"/>
        <v>1035.4646716300001</v>
      </c>
      <c r="C262" s="113">
        <f t="shared" si="237"/>
        <v>954.28878793000001</v>
      </c>
      <c r="D262" s="114">
        <f t="shared" si="232"/>
        <v>6315.93</v>
      </c>
      <c r="E262" s="115">
        <f t="shared" si="248"/>
        <v>6382.88</v>
      </c>
      <c r="F262" s="116">
        <f t="shared" si="249"/>
        <v>44671</v>
      </c>
      <c r="G262" s="117">
        <f t="shared" si="224"/>
        <v>1.0600180812643467E-2</v>
      </c>
      <c r="H262" s="118">
        <f t="shared" si="238"/>
        <v>44732</v>
      </c>
      <c r="I262" s="118">
        <f t="shared" si="225"/>
        <v>44732</v>
      </c>
      <c r="J262" s="119">
        <f t="shared" si="233"/>
        <v>20</v>
      </c>
      <c r="K262" s="119">
        <f t="shared" si="250"/>
        <v>6</v>
      </c>
      <c r="L262" s="8">
        <f t="shared" si="234"/>
        <v>1.0031683199999999</v>
      </c>
      <c r="M262" s="120">
        <f t="shared" si="251"/>
        <v>1.0162005000000001</v>
      </c>
      <c r="N262" s="120">
        <f t="shared" si="245"/>
        <v>1.0793026073881034</v>
      </c>
      <c r="O262" s="113">
        <f t="shared" si="247"/>
        <v>1.08272218</v>
      </c>
      <c r="P262" s="113">
        <f t="shared" si="226"/>
        <v>1033.2296368100001</v>
      </c>
      <c r="Q262" s="11">
        <f t="shared" si="239"/>
        <v>0</v>
      </c>
      <c r="R262" s="30">
        <f t="shared" si="235"/>
        <v>0</v>
      </c>
      <c r="S262" s="8">
        <f t="shared" si="227"/>
        <v>0</v>
      </c>
      <c r="T262" s="122">
        <f t="shared" si="236"/>
        <v>9.5000000000000001E-2</v>
      </c>
      <c r="U262" s="121">
        <f t="shared" si="246"/>
        <v>6</v>
      </c>
      <c r="V262" s="121">
        <v>252</v>
      </c>
      <c r="W262" s="120">
        <f t="shared" si="228"/>
        <v>1.002163154</v>
      </c>
      <c r="X262" s="113">
        <f t="shared" si="229"/>
        <v>2.2350348200000001</v>
      </c>
      <c r="Y262" s="113">
        <f t="shared" si="230"/>
        <v>0</v>
      </c>
      <c r="Z262" s="125" t="str">
        <f t="shared" si="240"/>
        <v>A+J=</v>
      </c>
      <c r="AA262" s="118">
        <f t="shared" si="241"/>
        <v>44732</v>
      </c>
      <c r="AB262" s="4"/>
      <c r="AD262" s="173">
        <f>[2]Plan1!$A316</f>
        <v>46381</v>
      </c>
      <c r="AE262" s="143" t="str">
        <f>[2]Plan1!$C316</f>
        <v>Natal</v>
      </c>
      <c r="AG262" s="133">
        <f t="shared" si="260"/>
        <v>86</v>
      </c>
      <c r="AH262" s="135">
        <f t="shared" si="261"/>
        <v>47077</v>
      </c>
      <c r="AI262" s="135">
        <f t="shared" si="256"/>
        <v>47074</v>
      </c>
      <c r="AJ262" s="135">
        <f t="shared" si="257"/>
        <v>47078</v>
      </c>
      <c r="AK262" s="135">
        <f t="shared" si="258"/>
        <v>47107</v>
      </c>
      <c r="AL262" s="133">
        <f t="shared" si="259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31"/>
        <v>44712</v>
      </c>
      <c r="B263" s="113">
        <f t="shared" si="223"/>
        <v>1036.3839030500001</v>
      </c>
      <c r="C263" s="113">
        <f t="shared" si="237"/>
        <v>954.28878793000001</v>
      </c>
      <c r="D263" s="114">
        <f t="shared" si="232"/>
        <v>6315.93</v>
      </c>
      <c r="E263" s="115">
        <f t="shared" si="248"/>
        <v>6382.88</v>
      </c>
      <c r="F263" s="116">
        <f t="shared" si="249"/>
        <v>44671</v>
      </c>
      <c r="G263" s="117">
        <f t="shared" si="224"/>
        <v>1.0600180812643467E-2</v>
      </c>
      <c r="H263" s="118">
        <f t="shared" si="238"/>
        <v>44732</v>
      </c>
      <c r="I263" s="118">
        <f t="shared" si="225"/>
        <v>44732</v>
      </c>
      <c r="J263" s="119">
        <f t="shared" si="233"/>
        <v>20</v>
      </c>
      <c r="K263" s="119">
        <f t="shared" si="250"/>
        <v>7</v>
      </c>
      <c r="L263" s="8">
        <f t="shared" si="234"/>
        <v>1.0036973499999999</v>
      </c>
      <c r="M263" s="120">
        <f t="shared" si="251"/>
        <v>1.0162005000000001</v>
      </c>
      <c r="N263" s="120">
        <f t="shared" si="245"/>
        <v>1.0793026073881034</v>
      </c>
      <c r="O263" s="113">
        <f t="shared" si="247"/>
        <v>1.08329316</v>
      </c>
      <c r="P263" s="113">
        <f t="shared" si="226"/>
        <v>1033.77451662</v>
      </c>
      <c r="Q263" s="11">
        <f t="shared" si="239"/>
        <v>0</v>
      </c>
      <c r="R263" s="30">
        <f t="shared" si="235"/>
        <v>0</v>
      </c>
      <c r="S263" s="8">
        <f t="shared" si="227"/>
        <v>0</v>
      </c>
      <c r="T263" s="122">
        <f t="shared" si="236"/>
        <v>9.5000000000000001E-2</v>
      </c>
      <c r="U263" s="121">
        <f t="shared" si="246"/>
        <v>7</v>
      </c>
      <c r="V263" s="121">
        <v>252</v>
      </c>
      <c r="W263" s="120">
        <f t="shared" si="228"/>
        <v>1.002524135</v>
      </c>
      <c r="X263" s="113">
        <f>TRUNC((P263*(W263-1)),8)</f>
        <v>2.6093864299999998</v>
      </c>
      <c r="Y263" s="113">
        <f t="shared" si="230"/>
        <v>0</v>
      </c>
      <c r="Z263" s="125" t="str">
        <f t="shared" si="240"/>
        <v>A+J=</v>
      </c>
      <c r="AA263" s="118">
        <f t="shared" si="241"/>
        <v>44732</v>
      </c>
      <c r="AB263" s="4"/>
      <c r="AD263" s="173">
        <f>[2]Plan1!$A317</f>
        <v>46388</v>
      </c>
      <c r="AE263" s="143" t="str">
        <f>[2]Plan1!$C317</f>
        <v>Confraternização Universal</v>
      </c>
      <c r="AG263" s="133">
        <f t="shared" si="260"/>
        <v>87</v>
      </c>
      <c r="AH263" s="135">
        <f t="shared" si="261"/>
        <v>47107</v>
      </c>
      <c r="AI263" s="135">
        <f t="shared" si="256"/>
        <v>47106</v>
      </c>
      <c r="AJ263" s="135">
        <f t="shared" si="257"/>
        <v>47107</v>
      </c>
      <c r="AK263" s="135">
        <f t="shared" si="258"/>
        <v>47140</v>
      </c>
      <c r="AL263" s="133">
        <f t="shared" si="259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31"/>
        <v>44713</v>
      </c>
      <c r="B264" s="113">
        <f t="shared" si="223"/>
        <v>1037.3039579899998</v>
      </c>
      <c r="C264" s="113">
        <f t="shared" si="237"/>
        <v>954.28878793000001</v>
      </c>
      <c r="D264" s="114">
        <f t="shared" si="232"/>
        <v>6315.93</v>
      </c>
      <c r="E264" s="115">
        <f t="shared" si="248"/>
        <v>6382.88</v>
      </c>
      <c r="F264" s="116">
        <f t="shared" si="249"/>
        <v>44671</v>
      </c>
      <c r="G264" s="117">
        <f t="shared" si="224"/>
        <v>1.0600180812643467E-2</v>
      </c>
      <c r="H264" s="118">
        <f t="shared" si="238"/>
        <v>44732</v>
      </c>
      <c r="I264" s="118">
        <f t="shared" si="225"/>
        <v>44732</v>
      </c>
      <c r="J264" s="119">
        <f t="shared" si="233"/>
        <v>20</v>
      </c>
      <c r="K264" s="119">
        <f t="shared" si="250"/>
        <v>8</v>
      </c>
      <c r="L264" s="8">
        <f t="shared" si="234"/>
        <v>1.00422666</v>
      </c>
      <c r="M264" s="120">
        <f t="shared" si="251"/>
        <v>1.0162005000000001</v>
      </c>
      <c r="N264" s="120">
        <f t="shared" si="245"/>
        <v>1.0793026073881034</v>
      </c>
      <c r="O264" s="113">
        <f t="shared" si="247"/>
        <v>1.0838644500000001</v>
      </c>
      <c r="P264" s="113">
        <f t="shared" si="226"/>
        <v>1034.3196922699999</v>
      </c>
      <c r="Q264" s="11">
        <f t="shared" si="239"/>
        <v>0</v>
      </c>
      <c r="R264" s="30">
        <f t="shared" si="235"/>
        <v>0</v>
      </c>
      <c r="S264" s="8">
        <f t="shared" si="227"/>
        <v>0</v>
      </c>
      <c r="T264" s="122">
        <f t="shared" si="236"/>
        <v>9.5000000000000001E-2</v>
      </c>
      <c r="U264" s="121">
        <f t="shared" si="246"/>
        <v>8</v>
      </c>
      <c r="V264" s="121">
        <v>252</v>
      </c>
      <c r="W264" s="120">
        <f t="shared" si="228"/>
        <v>1.0028852450000001</v>
      </c>
      <c r="X264" s="113">
        <f t="shared" si="229"/>
        <v>2.9842657199999998</v>
      </c>
      <c r="Y264" s="113">
        <f t="shared" si="230"/>
        <v>0</v>
      </c>
      <c r="Z264" s="125" t="str">
        <f t="shared" si="240"/>
        <v>A+J=</v>
      </c>
      <c r="AA264" s="118">
        <f t="shared" si="241"/>
        <v>44732</v>
      </c>
      <c r="AB264" s="4"/>
      <c r="AD264" s="173">
        <f>[2]Plan1!$A318</f>
        <v>46426</v>
      </c>
      <c r="AE264" s="143" t="str">
        <f>[2]Plan1!$C318</f>
        <v>Carnaval</v>
      </c>
      <c r="AG264" s="133">
        <f t="shared" si="260"/>
        <v>88</v>
      </c>
      <c r="AH264" s="135">
        <f t="shared" si="261"/>
        <v>47138</v>
      </c>
      <c r="AI264" s="135">
        <f t="shared" si="256"/>
        <v>47137</v>
      </c>
      <c r="AJ264" s="135">
        <f t="shared" si="257"/>
        <v>47140</v>
      </c>
      <c r="AK264" s="135">
        <f t="shared" si="258"/>
        <v>47169</v>
      </c>
      <c r="AL264" s="133">
        <f t="shared" si="259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31"/>
        <v>44714</v>
      </c>
      <c r="B265" s="113">
        <f t="shared" si="223"/>
        <v>1038.2248294200001</v>
      </c>
      <c r="C265" s="113">
        <f t="shared" si="237"/>
        <v>954.28878793000001</v>
      </c>
      <c r="D265" s="114">
        <f t="shared" si="232"/>
        <v>6315.93</v>
      </c>
      <c r="E265" s="115">
        <f t="shared" si="248"/>
        <v>6382.88</v>
      </c>
      <c r="F265" s="116">
        <f t="shared" si="249"/>
        <v>44671</v>
      </c>
      <c r="G265" s="117">
        <f t="shared" si="224"/>
        <v>1.0600180812643467E-2</v>
      </c>
      <c r="H265" s="118">
        <f t="shared" si="238"/>
        <v>44732</v>
      </c>
      <c r="I265" s="118">
        <f t="shared" si="225"/>
        <v>44732</v>
      </c>
      <c r="J265" s="119">
        <f t="shared" si="233"/>
        <v>20</v>
      </c>
      <c r="K265" s="119">
        <f t="shared" si="250"/>
        <v>9</v>
      </c>
      <c r="L265" s="8">
        <f t="shared" si="234"/>
        <v>1.00475625</v>
      </c>
      <c r="M265" s="120">
        <f t="shared" si="251"/>
        <v>1.0162005000000001</v>
      </c>
      <c r="N265" s="120">
        <f t="shared" si="245"/>
        <v>1.0793026073881034</v>
      </c>
      <c r="O265" s="113">
        <f t="shared" si="247"/>
        <v>1.0844360399999999</v>
      </c>
      <c r="P265" s="113">
        <f t="shared" si="226"/>
        <v>1034.8651541900001</v>
      </c>
      <c r="Q265" s="11">
        <f t="shared" si="239"/>
        <v>0</v>
      </c>
      <c r="R265" s="30">
        <f t="shared" si="235"/>
        <v>0</v>
      </c>
      <c r="S265" s="8">
        <f t="shared" si="227"/>
        <v>0</v>
      </c>
      <c r="T265" s="122">
        <f t="shared" si="236"/>
        <v>9.5000000000000001E-2</v>
      </c>
      <c r="U265" s="121">
        <f t="shared" si="246"/>
        <v>9</v>
      </c>
      <c r="V265" s="121">
        <v>252</v>
      </c>
      <c r="W265" s="120">
        <f t="shared" si="228"/>
        <v>1.0032464860000001</v>
      </c>
      <c r="X265" s="113">
        <f t="shared" si="229"/>
        <v>3.3596752300000001</v>
      </c>
      <c r="Y265" s="113">
        <f t="shared" si="230"/>
        <v>0</v>
      </c>
      <c r="Z265" s="125" t="str">
        <f t="shared" si="240"/>
        <v>A+J=</v>
      </c>
      <c r="AA265" s="118">
        <f t="shared" si="241"/>
        <v>44732</v>
      </c>
      <c r="AB265" s="4"/>
      <c r="AD265" s="173">
        <f>[2]Plan1!$A319</f>
        <v>46427</v>
      </c>
      <c r="AE265" s="143" t="str">
        <f>[2]Plan1!$C319</f>
        <v>Carnaval</v>
      </c>
      <c r="AG265" s="133">
        <f t="shared" si="260"/>
        <v>89</v>
      </c>
      <c r="AH265" s="135">
        <f t="shared" si="261"/>
        <v>47169</v>
      </c>
      <c r="AI265" s="135">
        <f t="shared" si="256"/>
        <v>47168</v>
      </c>
      <c r="AJ265" s="135">
        <f t="shared" si="257"/>
        <v>47169</v>
      </c>
      <c r="AK265" s="135">
        <f t="shared" si="258"/>
        <v>47197</v>
      </c>
      <c r="AL265" s="133">
        <f t="shared" si="259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31"/>
        <v>44715</v>
      </c>
      <c r="B266" s="113">
        <f t="shared" ref="B266:B329" si="262">(P266+X266)</f>
        <v>1039.1464966799999</v>
      </c>
      <c r="C266" s="113">
        <f t="shared" si="237"/>
        <v>954.28878793000001</v>
      </c>
      <c r="D266" s="114">
        <f t="shared" si="232"/>
        <v>6315.93</v>
      </c>
      <c r="E266" s="115">
        <f t="shared" si="248"/>
        <v>6382.88</v>
      </c>
      <c r="F266" s="116">
        <f t="shared" si="249"/>
        <v>44671</v>
      </c>
      <c r="G266" s="117">
        <f t="shared" ref="G266:G329" si="263">(E266/D266)-1</f>
        <v>1.0600180812643467E-2</v>
      </c>
      <c r="H266" s="118">
        <f t="shared" si="238"/>
        <v>44732</v>
      </c>
      <c r="I266" s="118">
        <f t="shared" ref="I266:I329" si="264">IF(A266&gt;I265,H266,I265)</f>
        <v>44732</v>
      </c>
      <c r="J266" s="119">
        <f t="shared" si="233"/>
        <v>20</v>
      </c>
      <c r="K266" s="119">
        <f t="shared" si="250"/>
        <v>10</v>
      </c>
      <c r="L266" s="8">
        <f t="shared" si="234"/>
        <v>1.0052861099999999</v>
      </c>
      <c r="M266" s="120">
        <f t="shared" si="251"/>
        <v>1.0162005000000001</v>
      </c>
      <c r="N266" s="120">
        <f t="shared" si="245"/>
        <v>1.0793026073881034</v>
      </c>
      <c r="O266" s="113">
        <f t="shared" si="247"/>
        <v>1.0850079100000001</v>
      </c>
      <c r="P266" s="113">
        <f t="shared" ref="P266:P329" si="265">TRUNC(C266*O266,8)</f>
        <v>1035.41088332</v>
      </c>
      <c r="Q266" s="11">
        <f t="shared" si="239"/>
        <v>0</v>
      </c>
      <c r="R266" s="30">
        <f t="shared" si="235"/>
        <v>0</v>
      </c>
      <c r="S266" s="8">
        <f t="shared" ref="S266:S329" si="266">IF(R266&gt;0,TRUNC(R266*P266,8),0)</f>
        <v>0</v>
      </c>
      <c r="T266" s="122">
        <f t="shared" si="236"/>
        <v>9.5000000000000001E-2</v>
      </c>
      <c r="U266" s="121">
        <f t="shared" si="246"/>
        <v>10</v>
      </c>
      <c r="V266" s="121">
        <v>252</v>
      </c>
      <c r="W266" s="120">
        <f t="shared" ref="W266:W329" si="267">ROUND((1+T266)^TRUNC((U266/V266),9),9)</f>
        <v>1.0036078559999999</v>
      </c>
      <c r="X266" s="113">
        <f t="shared" ref="X266:X322" si="268">TRUNC((P266*(W266-1)),8)</f>
        <v>3.7356133599999999</v>
      </c>
      <c r="Y266" s="113">
        <f t="shared" ref="Y266:Y329" si="269">IF(Q266&gt;0,S266+X266,0)</f>
        <v>0</v>
      </c>
      <c r="Z266" s="125" t="str">
        <f t="shared" si="240"/>
        <v>A+J=</v>
      </c>
      <c r="AA266" s="118">
        <f t="shared" si="241"/>
        <v>44732</v>
      </c>
      <c r="AB266" s="4"/>
      <c r="AD266" s="173">
        <f>[2]Plan1!$A320</f>
        <v>46472</v>
      </c>
      <c r="AE266" s="143" t="str">
        <f>[2]Plan1!$C320</f>
        <v>Paixão de Cristo</v>
      </c>
      <c r="AG266" s="133">
        <f t="shared" si="260"/>
        <v>90</v>
      </c>
      <c r="AH266" s="135">
        <f t="shared" si="261"/>
        <v>47197</v>
      </c>
      <c r="AI266" s="135">
        <f t="shared" si="256"/>
        <v>47196</v>
      </c>
      <c r="AJ266" s="135">
        <f t="shared" si="257"/>
        <v>47197</v>
      </c>
      <c r="AK266" s="135">
        <f t="shared" si="258"/>
        <v>47228</v>
      </c>
      <c r="AL266" s="133">
        <f t="shared" si="259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70">(A266+1)</f>
        <v>44716</v>
      </c>
      <c r="B267" s="113">
        <f t="shared" si="262"/>
        <v>1040.0690102499998</v>
      </c>
      <c r="C267" s="113">
        <f t="shared" si="237"/>
        <v>954.28878793000001</v>
      </c>
      <c r="D267" s="114">
        <f t="shared" ref="D267:D330" si="271">IF(E267=E266,D266,E266)</f>
        <v>6315.93</v>
      </c>
      <c r="E267" s="115">
        <f t="shared" si="248"/>
        <v>6382.88</v>
      </c>
      <c r="F267" s="116">
        <f t="shared" si="249"/>
        <v>44671</v>
      </c>
      <c r="G267" s="117">
        <f t="shared" si="263"/>
        <v>1.0600180812643467E-2</v>
      </c>
      <c r="H267" s="118">
        <f t="shared" si="238"/>
        <v>44732</v>
      </c>
      <c r="I267" s="118">
        <f t="shared" si="264"/>
        <v>44732</v>
      </c>
      <c r="J267" s="119">
        <f t="shared" ref="J267:J330" si="272">IF(I267=I266,J266,NETWORKDAYS(I266,I267,$AD$176:$AD$502)-1)</f>
        <v>20</v>
      </c>
      <c r="K267" s="119">
        <f t="shared" si="250"/>
        <v>11</v>
      </c>
      <c r="L267" s="8">
        <f t="shared" ref="L267:L330" si="273">IF(E267&lt;D267,1,TRUNC((E267/D267)^TRUNC((K267/J267),9),8))</f>
        <v>1.00581626</v>
      </c>
      <c r="M267" s="120">
        <f t="shared" si="251"/>
        <v>1.0162005000000001</v>
      </c>
      <c r="N267" s="120">
        <f t="shared" si="245"/>
        <v>1.0793026073881034</v>
      </c>
      <c r="O267" s="113">
        <f t="shared" si="247"/>
        <v>1.08558011</v>
      </c>
      <c r="P267" s="113">
        <f t="shared" si="265"/>
        <v>1035.9569273699999</v>
      </c>
      <c r="Q267" s="11">
        <f t="shared" si="239"/>
        <v>0</v>
      </c>
      <c r="R267" s="30">
        <f t="shared" ref="R267:R330" si="274">IF(Q267&gt;0,VLOOKUP($A267,$AD$10:$AI$170,6),0)</f>
        <v>0</v>
      </c>
      <c r="S267" s="8">
        <f t="shared" si="266"/>
        <v>0</v>
      </c>
      <c r="T267" s="122">
        <f t="shared" ref="T267:T330" si="275">(T266)</f>
        <v>9.5000000000000001E-2</v>
      </c>
      <c r="U267" s="121">
        <f t="shared" si="246"/>
        <v>11</v>
      </c>
      <c r="V267" s="121">
        <v>252</v>
      </c>
      <c r="W267" s="120">
        <f t="shared" si="267"/>
        <v>1.0039693569999999</v>
      </c>
      <c r="X267" s="113">
        <f t="shared" si="268"/>
        <v>4.11208288</v>
      </c>
      <c r="Y267" s="113">
        <f t="shared" si="269"/>
        <v>0</v>
      </c>
      <c r="Z267" s="125" t="str">
        <f t="shared" si="240"/>
        <v>A+J=</v>
      </c>
      <c r="AA267" s="118">
        <f t="shared" si="241"/>
        <v>44732</v>
      </c>
      <c r="AB267" s="4"/>
      <c r="AD267" s="173">
        <f>[2]Plan1!$A321</f>
        <v>46498</v>
      </c>
      <c r="AE267" s="143" t="str">
        <f>[2]Plan1!$C321</f>
        <v>Tiradentes</v>
      </c>
      <c r="AG267" s="133">
        <f t="shared" si="260"/>
        <v>91</v>
      </c>
      <c r="AH267" s="135">
        <f t="shared" si="261"/>
        <v>47228</v>
      </c>
      <c r="AI267" s="135">
        <f t="shared" si="256"/>
        <v>47227</v>
      </c>
      <c r="AJ267" s="135">
        <f t="shared" si="257"/>
        <v>47228</v>
      </c>
      <c r="AK267" s="135">
        <f t="shared" si="258"/>
        <v>47259</v>
      </c>
      <c r="AL267" s="133">
        <f t="shared" si="259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70"/>
        <v>44717</v>
      </c>
      <c r="B268" s="113">
        <f t="shared" si="262"/>
        <v>1040.0690102499998</v>
      </c>
      <c r="C268" s="113">
        <f t="shared" ref="C268:C331" si="276">TRUNC(IF(Q267&gt;0,VLOOKUP(A267,$AD$12:$AE$170,2),C267),8)</f>
        <v>954.28878793000001</v>
      </c>
      <c r="D268" s="114">
        <f t="shared" si="271"/>
        <v>6315.93</v>
      </c>
      <c r="E268" s="115">
        <f t="shared" si="248"/>
        <v>6382.88</v>
      </c>
      <c r="F268" s="116">
        <f t="shared" si="249"/>
        <v>44671</v>
      </c>
      <c r="G268" s="117">
        <f t="shared" si="263"/>
        <v>1.0600180812643467E-2</v>
      </c>
      <c r="H268" s="118">
        <f t="shared" ref="H268:H331" si="277">IF(DAY(A268)=H$9,VLOOKUP(A268,AH$118:AN$450,4),H267)</f>
        <v>44732</v>
      </c>
      <c r="I268" s="118">
        <f t="shared" si="264"/>
        <v>44732</v>
      </c>
      <c r="J268" s="119">
        <f t="shared" si="272"/>
        <v>20</v>
      </c>
      <c r="K268" s="119">
        <f t="shared" si="250"/>
        <v>11</v>
      </c>
      <c r="L268" s="8">
        <f t="shared" si="273"/>
        <v>1.00581626</v>
      </c>
      <c r="M268" s="120">
        <f t="shared" si="251"/>
        <v>1.0162005000000001</v>
      </c>
      <c r="N268" s="120">
        <f t="shared" si="245"/>
        <v>1.0793026073881034</v>
      </c>
      <c r="O268" s="113">
        <f t="shared" si="247"/>
        <v>1.08558011</v>
      </c>
      <c r="P268" s="113">
        <f t="shared" si="265"/>
        <v>1035.9569273699999</v>
      </c>
      <c r="Q268" s="11">
        <f t="shared" ref="Q268:Q331" si="278">IF(VLOOKUP(A268,AD$10:AK$170,8)=VLOOKUP(A267,AD$10:AK$170,8),0,VLOOKUP(A268,AD$10:AK$170,8))</f>
        <v>0</v>
      </c>
      <c r="R268" s="30">
        <f t="shared" si="274"/>
        <v>0</v>
      </c>
      <c r="S268" s="8">
        <f t="shared" si="266"/>
        <v>0</v>
      </c>
      <c r="T268" s="122">
        <f t="shared" si="275"/>
        <v>9.5000000000000001E-2</v>
      </c>
      <c r="U268" s="121">
        <f t="shared" si="246"/>
        <v>11</v>
      </c>
      <c r="V268" s="121">
        <v>252</v>
      </c>
      <c r="W268" s="120">
        <f t="shared" si="267"/>
        <v>1.0039693569999999</v>
      </c>
      <c r="X268" s="113">
        <f t="shared" si="268"/>
        <v>4.11208288</v>
      </c>
      <c r="Y268" s="113">
        <f t="shared" si="269"/>
        <v>0</v>
      </c>
      <c r="Z268" s="125" t="str">
        <f t="shared" ref="Z268:Z331" si="279">IF($Q267&gt;0,VLOOKUP($A267,$AD$10:$AM$170,9),Z267)</f>
        <v>A+J=</v>
      </c>
      <c r="AA268" s="118">
        <f t="shared" ref="AA268:AA331" si="280">IF($Q267&gt;0,VLOOKUP($A267,$AD$10:$AM$170,10),AA267)</f>
        <v>44732</v>
      </c>
      <c r="AB268" s="4"/>
      <c r="AD268" s="173">
        <f>[2]Plan1!$A322</f>
        <v>46508</v>
      </c>
      <c r="AE268" s="143" t="str">
        <f>[2]Plan1!$C322</f>
        <v>Dia do Trabalho</v>
      </c>
      <c r="AG268" s="133">
        <f t="shared" si="260"/>
        <v>92</v>
      </c>
      <c r="AH268" s="135">
        <f t="shared" si="261"/>
        <v>47258</v>
      </c>
      <c r="AI268" s="135">
        <f t="shared" si="256"/>
        <v>47256</v>
      </c>
      <c r="AJ268" s="135">
        <f t="shared" si="257"/>
        <v>47259</v>
      </c>
      <c r="AK268" s="135">
        <f t="shared" si="258"/>
        <v>47289</v>
      </c>
      <c r="AL268" s="133">
        <f t="shared" si="259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70"/>
        <v>44718</v>
      </c>
      <c r="B269" s="113">
        <f t="shared" si="262"/>
        <v>1040.0690102499998</v>
      </c>
      <c r="C269" s="113">
        <f t="shared" si="276"/>
        <v>954.28878793000001</v>
      </c>
      <c r="D269" s="114">
        <f t="shared" si="271"/>
        <v>6315.93</v>
      </c>
      <c r="E269" s="115">
        <f t="shared" si="248"/>
        <v>6382.88</v>
      </c>
      <c r="F269" s="116">
        <f t="shared" si="249"/>
        <v>44671</v>
      </c>
      <c r="G269" s="117">
        <f t="shared" si="263"/>
        <v>1.0600180812643467E-2</v>
      </c>
      <c r="H269" s="118">
        <f t="shared" si="277"/>
        <v>44732</v>
      </c>
      <c r="I269" s="118">
        <f t="shared" si="264"/>
        <v>44732</v>
      </c>
      <c r="J269" s="119">
        <f t="shared" si="272"/>
        <v>20</v>
      </c>
      <c r="K269" s="119">
        <f t="shared" si="250"/>
        <v>11</v>
      </c>
      <c r="L269" s="8">
        <f t="shared" si="273"/>
        <v>1.00581626</v>
      </c>
      <c r="M269" s="120">
        <f t="shared" si="251"/>
        <v>1.0162005000000001</v>
      </c>
      <c r="N269" s="120">
        <f t="shared" si="245"/>
        <v>1.0793026073881034</v>
      </c>
      <c r="O269" s="113">
        <f t="shared" si="247"/>
        <v>1.08558011</v>
      </c>
      <c r="P269" s="113">
        <f t="shared" si="265"/>
        <v>1035.9569273699999</v>
      </c>
      <c r="Q269" s="11">
        <f t="shared" si="278"/>
        <v>0</v>
      </c>
      <c r="R269" s="30">
        <f t="shared" si="274"/>
        <v>0</v>
      </c>
      <c r="S269" s="8">
        <f t="shared" si="266"/>
        <v>0</v>
      </c>
      <c r="T269" s="122">
        <f t="shared" si="275"/>
        <v>9.5000000000000001E-2</v>
      </c>
      <c r="U269" s="121">
        <f t="shared" si="246"/>
        <v>11</v>
      </c>
      <c r="V269" s="121">
        <v>252</v>
      </c>
      <c r="W269" s="120">
        <f t="shared" si="267"/>
        <v>1.0039693569999999</v>
      </c>
      <c r="X269" s="113">
        <f t="shared" si="268"/>
        <v>4.11208288</v>
      </c>
      <c r="Y269" s="113">
        <f t="shared" si="269"/>
        <v>0</v>
      </c>
      <c r="Z269" s="125" t="str">
        <f t="shared" si="279"/>
        <v>A+J=</v>
      </c>
      <c r="AA269" s="118">
        <f t="shared" si="280"/>
        <v>44732</v>
      </c>
      <c r="AB269" s="4"/>
      <c r="AD269" s="173">
        <f>[2]Plan1!$A323</f>
        <v>46534</v>
      </c>
      <c r="AE269" s="143" t="str">
        <f>[2]Plan1!$C323</f>
        <v>Corpus Christi</v>
      </c>
      <c r="AG269" s="133">
        <f t="shared" si="260"/>
        <v>93</v>
      </c>
      <c r="AH269" s="135">
        <f t="shared" si="261"/>
        <v>47289</v>
      </c>
      <c r="AI269" s="135">
        <f t="shared" si="256"/>
        <v>47288</v>
      </c>
      <c r="AJ269" s="135">
        <f t="shared" si="257"/>
        <v>47289</v>
      </c>
      <c r="AK269" s="135">
        <f t="shared" si="258"/>
        <v>47319</v>
      </c>
      <c r="AL269" s="133">
        <f t="shared" si="259"/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70"/>
        <v>44719</v>
      </c>
      <c r="B270" s="113">
        <f t="shared" si="262"/>
        <v>1040.9923312800001</v>
      </c>
      <c r="C270" s="113">
        <f t="shared" si="276"/>
        <v>954.28878793000001</v>
      </c>
      <c r="D270" s="114">
        <f t="shared" si="271"/>
        <v>6315.93</v>
      </c>
      <c r="E270" s="115">
        <f t="shared" si="248"/>
        <v>6382.88</v>
      </c>
      <c r="F270" s="116">
        <f t="shared" si="249"/>
        <v>44671</v>
      </c>
      <c r="G270" s="117">
        <f t="shared" si="263"/>
        <v>1.0600180812643467E-2</v>
      </c>
      <c r="H270" s="118">
        <f t="shared" si="277"/>
        <v>44732</v>
      </c>
      <c r="I270" s="118">
        <f t="shared" si="264"/>
        <v>44732</v>
      </c>
      <c r="J270" s="119">
        <f t="shared" si="272"/>
        <v>20</v>
      </c>
      <c r="K270" s="119">
        <f t="shared" si="250"/>
        <v>12</v>
      </c>
      <c r="L270" s="8">
        <f t="shared" si="273"/>
        <v>1.00634669</v>
      </c>
      <c r="M270" s="120">
        <f t="shared" si="251"/>
        <v>1.0162005000000001</v>
      </c>
      <c r="N270" s="120">
        <f t="shared" si="245"/>
        <v>1.0793026073881034</v>
      </c>
      <c r="O270" s="113">
        <f t="shared" si="247"/>
        <v>1.0861525999999999</v>
      </c>
      <c r="P270" s="113">
        <f t="shared" si="265"/>
        <v>1036.5032481600001</v>
      </c>
      <c r="Q270" s="11">
        <f t="shared" si="278"/>
        <v>0</v>
      </c>
      <c r="R270" s="30">
        <f t="shared" si="274"/>
        <v>0</v>
      </c>
      <c r="S270" s="8">
        <f t="shared" si="266"/>
        <v>0</v>
      </c>
      <c r="T270" s="122">
        <f t="shared" si="275"/>
        <v>9.5000000000000001E-2</v>
      </c>
      <c r="U270" s="121">
        <f t="shared" si="246"/>
        <v>12</v>
      </c>
      <c r="V270" s="121">
        <v>252</v>
      </c>
      <c r="W270" s="120">
        <f t="shared" si="267"/>
        <v>1.004330988</v>
      </c>
      <c r="X270" s="113">
        <f t="shared" si="268"/>
        <v>4.4890831200000001</v>
      </c>
      <c r="Y270" s="113">
        <f t="shared" si="269"/>
        <v>0</v>
      </c>
      <c r="Z270" s="125" t="str">
        <f t="shared" si="279"/>
        <v>A+J=</v>
      </c>
      <c r="AA270" s="118">
        <f t="shared" si="280"/>
        <v>44732</v>
      </c>
      <c r="AB270" s="4"/>
      <c r="AD270" s="173">
        <f>[2]Plan1!$A324</f>
        <v>46637</v>
      </c>
      <c r="AE270" s="143" t="str">
        <f>[2]Plan1!$C324</f>
        <v>Independência do Brasil</v>
      </c>
      <c r="AG270" s="133">
        <f t="shared" si="260"/>
        <v>94</v>
      </c>
      <c r="AH270" s="135">
        <f t="shared" si="261"/>
        <v>47319</v>
      </c>
      <c r="AI270" s="135">
        <f t="shared" si="256"/>
        <v>47318</v>
      </c>
      <c r="AJ270" s="135">
        <f t="shared" si="257"/>
        <v>47319</v>
      </c>
      <c r="AK270" s="135">
        <f t="shared" si="258"/>
        <v>47350</v>
      </c>
      <c r="AL270" s="133">
        <f t="shared" si="259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70"/>
        <v>44720</v>
      </c>
      <c r="B271" s="113">
        <f t="shared" si="262"/>
        <v>1041.9164699</v>
      </c>
      <c r="C271" s="113">
        <f t="shared" si="276"/>
        <v>954.28878793000001</v>
      </c>
      <c r="D271" s="114">
        <f t="shared" si="271"/>
        <v>6315.93</v>
      </c>
      <c r="E271" s="115">
        <f t="shared" si="248"/>
        <v>6382.88</v>
      </c>
      <c r="F271" s="116">
        <f t="shared" si="249"/>
        <v>44671</v>
      </c>
      <c r="G271" s="117">
        <f t="shared" si="263"/>
        <v>1.0600180812643467E-2</v>
      </c>
      <c r="H271" s="118">
        <f t="shared" si="277"/>
        <v>44732</v>
      </c>
      <c r="I271" s="118">
        <f t="shared" si="264"/>
        <v>44732</v>
      </c>
      <c r="J271" s="119">
        <f t="shared" si="272"/>
        <v>20</v>
      </c>
      <c r="K271" s="119">
        <f t="shared" si="250"/>
        <v>13</v>
      </c>
      <c r="L271" s="8">
        <f t="shared" si="273"/>
        <v>1.0068773900000001</v>
      </c>
      <c r="M271" s="120">
        <f t="shared" si="251"/>
        <v>1.0162005000000001</v>
      </c>
      <c r="N271" s="120">
        <f t="shared" si="245"/>
        <v>1.0793026073881034</v>
      </c>
      <c r="O271" s="113">
        <f t="shared" si="247"/>
        <v>1.08672539</v>
      </c>
      <c r="P271" s="113">
        <f t="shared" si="265"/>
        <v>1037.04985523</v>
      </c>
      <c r="Q271" s="11">
        <f t="shared" si="278"/>
        <v>0</v>
      </c>
      <c r="R271" s="30">
        <f t="shared" si="274"/>
        <v>0</v>
      </c>
      <c r="S271" s="8">
        <f t="shared" si="266"/>
        <v>0</v>
      </c>
      <c r="T271" s="122">
        <f t="shared" si="275"/>
        <v>9.5000000000000001E-2</v>
      </c>
      <c r="U271" s="121">
        <f t="shared" si="246"/>
        <v>13</v>
      </c>
      <c r="V271" s="121">
        <v>252</v>
      </c>
      <c r="W271" s="120">
        <f t="shared" si="267"/>
        <v>1.0046927489999999</v>
      </c>
      <c r="X271" s="113">
        <f t="shared" si="268"/>
        <v>4.8666146699999997</v>
      </c>
      <c r="Y271" s="113">
        <f t="shared" si="269"/>
        <v>0</v>
      </c>
      <c r="Z271" s="125" t="str">
        <f t="shared" si="279"/>
        <v>A+J=</v>
      </c>
      <c r="AA271" s="118">
        <f t="shared" si="280"/>
        <v>44732</v>
      </c>
      <c r="AB271" s="4"/>
      <c r="AD271" s="173">
        <f>[2]Plan1!$A325</f>
        <v>46672</v>
      </c>
      <c r="AE271" s="143" t="str">
        <f>[2]Plan1!$C325</f>
        <v>Nossa Sr.a Aparecida - Padroeira do Brasil</v>
      </c>
      <c r="AG271" s="133">
        <f t="shared" si="260"/>
        <v>95</v>
      </c>
      <c r="AH271" s="135">
        <f t="shared" si="261"/>
        <v>47350</v>
      </c>
      <c r="AI271" s="135">
        <f t="shared" si="256"/>
        <v>47347</v>
      </c>
      <c r="AJ271" s="135">
        <f t="shared" si="257"/>
        <v>47350</v>
      </c>
      <c r="AK271" s="135">
        <f t="shared" si="258"/>
        <v>47381</v>
      </c>
      <c r="AL271" s="133">
        <f t="shared" si="259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70"/>
        <v>44721</v>
      </c>
      <c r="B272" s="113">
        <f t="shared" si="262"/>
        <v>1042.8414372500001</v>
      </c>
      <c r="C272" s="113">
        <f t="shared" si="276"/>
        <v>954.28878793000001</v>
      </c>
      <c r="D272" s="114">
        <f t="shared" si="271"/>
        <v>6315.93</v>
      </c>
      <c r="E272" s="115">
        <f t="shared" si="248"/>
        <v>6382.88</v>
      </c>
      <c r="F272" s="116">
        <f t="shared" si="249"/>
        <v>44671</v>
      </c>
      <c r="G272" s="117">
        <f t="shared" si="263"/>
        <v>1.0600180812643467E-2</v>
      </c>
      <c r="H272" s="118">
        <f t="shared" si="277"/>
        <v>44732</v>
      </c>
      <c r="I272" s="118">
        <f t="shared" si="264"/>
        <v>44732</v>
      </c>
      <c r="J272" s="119">
        <f t="shared" si="272"/>
        <v>20</v>
      </c>
      <c r="K272" s="119">
        <f t="shared" si="250"/>
        <v>14</v>
      </c>
      <c r="L272" s="8">
        <f t="shared" si="273"/>
        <v>1.00740838</v>
      </c>
      <c r="M272" s="120">
        <f t="shared" si="251"/>
        <v>1.0162005000000001</v>
      </c>
      <c r="N272" s="120">
        <f t="shared" si="245"/>
        <v>1.0793026073881034</v>
      </c>
      <c r="O272" s="113">
        <f t="shared" si="247"/>
        <v>1.08729849</v>
      </c>
      <c r="P272" s="113">
        <f t="shared" si="265"/>
        <v>1037.59675814</v>
      </c>
      <c r="Q272" s="11">
        <f t="shared" si="278"/>
        <v>0</v>
      </c>
      <c r="R272" s="30">
        <f t="shared" si="274"/>
        <v>0</v>
      </c>
      <c r="S272" s="8">
        <f t="shared" si="266"/>
        <v>0</v>
      </c>
      <c r="T272" s="122">
        <f t="shared" si="275"/>
        <v>9.5000000000000001E-2</v>
      </c>
      <c r="U272" s="121">
        <f t="shared" si="246"/>
        <v>14</v>
      </c>
      <c r="V272" s="121">
        <v>252</v>
      </c>
      <c r="W272" s="120">
        <f t="shared" si="267"/>
        <v>1.0050546410000001</v>
      </c>
      <c r="X272" s="113">
        <f t="shared" si="268"/>
        <v>5.2446791099999999</v>
      </c>
      <c r="Y272" s="113">
        <f t="shared" si="269"/>
        <v>0</v>
      </c>
      <c r="Z272" s="125" t="str">
        <f t="shared" si="279"/>
        <v>A+J=</v>
      </c>
      <c r="AA272" s="118">
        <f t="shared" si="280"/>
        <v>44732</v>
      </c>
      <c r="AB272" s="4"/>
      <c r="AD272" s="173">
        <f>[2]Plan1!$A326</f>
        <v>46693</v>
      </c>
      <c r="AE272" s="143" t="str">
        <f>[2]Plan1!$C326</f>
        <v>Finados</v>
      </c>
      <c r="AG272" s="133">
        <f t="shared" si="260"/>
        <v>96</v>
      </c>
      <c r="AH272" s="135">
        <f t="shared" si="261"/>
        <v>47381</v>
      </c>
      <c r="AI272" s="135">
        <f t="shared" si="256"/>
        <v>47380</v>
      </c>
      <c r="AJ272" s="135">
        <f t="shared" si="257"/>
        <v>47381</v>
      </c>
      <c r="AK272" s="135">
        <f t="shared" si="258"/>
        <v>47413</v>
      </c>
      <c r="AL272" s="133">
        <f t="shared" si="259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70"/>
        <v>44722</v>
      </c>
      <c r="B273" s="113">
        <f t="shared" si="262"/>
        <v>1043.76721363</v>
      </c>
      <c r="C273" s="113">
        <f t="shared" si="276"/>
        <v>954.28878793000001</v>
      </c>
      <c r="D273" s="114">
        <f t="shared" si="271"/>
        <v>6315.93</v>
      </c>
      <c r="E273" s="115">
        <f t="shared" si="248"/>
        <v>6382.88</v>
      </c>
      <c r="F273" s="116">
        <f t="shared" si="249"/>
        <v>44671</v>
      </c>
      <c r="G273" s="117">
        <f t="shared" si="263"/>
        <v>1.0600180812643467E-2</v>
      </c>
      <c r="H273" s="118">
        <f t="shared" si="277"/>
        <v>44732</v>
      </c>
      <c r="I273" s="118">
        <f t="shared" si="264"/>
        <v>44732</v>
      </c>
      <c r="J273" s="119">
        <f t="shared" si="272"/>
        <v>20</v>
      </c>
      <c r="K273" s="119">
        <f t="shared" si="250"/>
        <v>15</v>
      </c>
      <c r="L273" s="8">
        <f t="shared" si="273"/>
        <v>1.00793964</v>
      </c>
      <c r="M273" s="120">
        <f t="shared" si="251"/>
        <v>1.0162005000000001</v>
      </c>
      <c r="N273" s="120">
        <f t="shared" si="245"/>
        <v>1.0793026073881034</v>
      </c>
      <c r="O273" s="113">
        <f t="shared" si="247"/>
        <v>1.08787188</v>
      </c>
      <c r="P273" s="113">
        <f t="shared" si="265"/>
        <v>1038.14393778</v>
      </c>
      <c r="Q273" s="11">
        <f t="shared" si="278"/>
        <v>0</v>
      </c>
      <c r="R273" s="30">
        <f t="shared" si="274"/>
        <v>0</v>
      </c>
      <c r="S273" s="8">
        <f t="shared" si="266"/>
        <v>0</v>
      </c>
      <c r="T273" s="122">
        <f t="shared" si="275"/>
        <v>9.5000000000000001E-2</v>
      </c>
      <c r="U273" s="121">
        <f t="shared" si="246"/>
        <v>15</v>
      </c>
      <c r="V273" s="121">
        <v>252</v>
      </c>
      <c r="W273" s="120">
        <f t="shared" si="267"/>
        <v>1.0054166630000001</v>
      </c>
      <c r="X273" s="113">
        <f t="shared" si="268"/>
        <v>5.6232758499999997</v>
      </c>
      <c r="Y273" s="113">
        <f t="shared" si="269"/>
        <v>0</v>
      </c>
      <c r="Z273" s="125" t="str">
        <f t="shared" si="279"/>
        <v>A+J=</v>
      </c>
      <c r="AA273" s="118">
        <f t="shared" si="280"/>
        <v>44732</v>
      </c>
      <c r="AB273" s="4"/>
      <c r="AD273" s="173">
        <f>[2]Plan1!$A327</f>
        <v>46706</v>
      </c>
      <c r="AE273" s="143" t="str">
        <f>[2]Plan1!$C327</f>
        <v>Proclamação da República</v>
      </c>
      <c r="AG273" s="133">
        <f t="shared" si="260"/>
        <v>97</v>
      </c>
      <c r="AH273" s="135">
        <f t="shared" si="261"/>
        <v>47411</v>
      </c>
      <c r="AI273" s="135">
        <f t="shared" si="256"/>
        <v>47410</v>
      </c>
      <c r="AJ273" s="135">
        <f t="shared" si="257"/>
        <v>47413</v>
      </c>
      <c r="AK273" s="135">
        <f t="shared" si="258"/>
        <v>47443</v>
      </c>
      <c r="AL273" s="133">
        <f t="shared" si="259"/>
        <v>19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70"/>
        <v>44723</v>
      </c>
      <c r="B274" s="113">
        <f t="shared" si="262"/>
        <v>1044.69381877</v>
      </c>
      <c r="C274" s="113">
        <f t="shared" si="276"/>
        <v>954.28878793000001</v>
      </c>
      <c r="D274" s="114">
        <f t="shared" si="271"/>
        <v>6315.93</v>
      </c>
      <c r="E274" s="115">
        <f t="shared" si="248"/>
        <v>6382.88</v>
      </c>
      <c r="F274" s="116">
        <f t="shared" si="249"/>
        <v>44671</v>
      </c>
      <c r="G274" s="117">
        <f t="shared" si="263"/>
        <v>1.0600180812643467E-2</v>
      </c>
      <c r="H274" s="118">
        <f t="shared" si="277"/>
        <v>44732</v>
      </c>
      <c r="I274" s="118">
        <f t="shared" si="264"/>
        <v>44732</v>
      </c>
      <c r="J274" s="119">
        <f t="shared" si="272"/>
        <v>20</v>
      </c>
      <c r="K274" s="119">
        <f t="shared" si="250"/>
        <v>16</v>
      </c>
      <c r="L274" s="8">
        <f t="shared" si="273"/>
        <v>1.0084711900000001</v>
      </c>
      <c r="M274" s="120">
        <f t="shared" si="251"/>
        <v>1.0162005000000001</v>
      </c>
      <c r="N274" s="120">
        <f t="shared" si="245"/>
        <v>1.0793026073881034</v>
      </c>
      <c r="O274" s="113">
        <f t="shared" si="247"/>
        <v>1.0884455799999999</v>
      </c>
      <c r="P274" s="113">
        <f t="shared" si="265"/>
        <v>1038.69141326</v>
      </c>
      <c r="Q274" s="11">
        <f t="shared" si="278"/>
        <v>0</v>
      </c>
      <c r="R274" s="30">
        <f t="shared" si="274"/>
        <v>0</v>
      </c>
      <c r="S274" s="8">
        <f t="shared" si="266"/>
        <v>0</v>
      </c>
      <c r="T274" s="122">
        <f t="shared" si="275"/>
        <v>9.5000000000000001E-2</v>
      </c>
      <c r="U274" s="121">
        <f t="shared" si="246"/>
        <v>16</v>
      </c>
      <c r="V274" s="121">
        <v>252</v>
      </c>
      <c r="W274" s="120">
        <f t="shared" si="267"/>
        <v>1.005778815</v>
      </c>
      <c r="X274" s="113">
        <f t="shared" si="268"/>
        <v>6.00240551</v>
      </c>
      <c r="Y274" s="113">
        <f t="shared" si="269"/>
        <v>0</v>
      </c>
      <c r="Z274" s="125" t="str">
        <f t="shared" si="279"/>
        <v>A+J=</v>
      </c>
      <c r="AA274" s="118">
        <f t="shared" si="280"/>
        <v>44732</v>
      </c>
      <c r="AB274" s="4"/>
      <c r="AD274" s="173">
        <f>[2]Plan1!$A328</f>
        <v>46711</v>
      </c>
      <c r="AE274" s="143" t="str">
        <f>[2]Plan1!$C328</f>
        <v>Dia Nacional de Zumbi e da Consciência Negra</v>
      </c>
      <c r="AG274" s="133">
        <f t="shared" si="260"/>
        <v>98</v>
      </c>
      <c r="AH274" s="135">
        <f t="shared" si="261"/>
        <v>47442</v>
      </c>
      <c r="AI274" s="135">
        <f t="shared" si="256"/>
        <v>47441</v>
      </c>
      <c r="AJ274" s="135">
        <f t="shared" si="257"/>
        <v>47443</v>
      </c>
      <c r="AK274" s="135">
        <f t="shared" si="258"/>
        <v>47472</v>
      </c>
      <c r="AL274" s="133">
        <f t="shared" si="259"/>
        <v>21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70"/>
        <v>44724</v>
      </c>
      <c r="B275" s="113">
        <f t="shared" si="262"/>
        <v>1044.69381877</v>
      </c>
      <c r="C275" s="113">
        <f t="shared" si="276"/>
        <v>954.28878793000001</v>
      </c>
      <c r="D275" s="114">
        <f t="shared" si="271"/>
        <v>6315.93</v>
      </c>
      <c r="E275" s="115">
        <f t="shared" si="248"/>
        <v>6382.88</v>
      </c>
      <c r="F275" s="116">
        <f t="shared" si="249"/>
        <v>44671</v>
      </c>
      <c r="G275" s="117">
        <f t="shared" si="263"/>
        <v>1.0600180812643467E-2</v>
      </c>
      <c r="H275" s="118">
        <f t="shared" si="277"/>
        <v>44732</v>
      </c>
      <c r="I275" s="118">
        <f t="shared" si="264"/>
        <v>44732</v>
      </c>
      <c r="J275" s="119">
        <f t="shared" si="272"/>
        <v>20</v>
      </c>
      <c r="K275" s="119">
        <f t="shared" si="250"/>
        <v>16</v>
      </c>
      <c r="L275" s="8">
        <f t="shared" si="273"/>
        <v>1.0084711900000001</v>
      </c>
      <c r="M275" s="120">
        <f t="shared" si="251"/>
        <v>1.0162005000000001</v>
      </c>
      <c r="N275" s="120">
        <f t="shared" si="245"/>
        <v>1.0793026073881034</v>
      </c>
      <c r="O275" s="113">
        <f t="shared" si="247"/>
        <v>1.0884455799999999</v>
      </c>
      <c r="P275" s="113">
        <f t="shared" si="265"/>
        <v>1038.69141326</v>
      </c>
      <c r="Q275" s="11">
        <f t="shared" si="278"/>
        <v>0</v>
      </c>
      <c r="R275" s="30">
        <f t="shared" si="274"/>
        <v>0</v>
      </c>
      <c r="S275" s="8">
        <f t="shared" si="266"/>
        <v>0</v>
      </c>
      <c r="T275" s="122">
        <f t="shared" si="275"/>
        <v>9.5000000000000001E-2</v>
      </c>
      <c r="U275" s="121">
        <f t="shared" si="246"/>
        <v>16</v>
      </c>
      <c r="V275" s="121">
        <v>252</v>
      </c>
      <c r="W275" s="120">
        <f t="shared" si="267"/>
        <v>1.005778815</v>
      </c>
      <c r="X275" s="113">
        <f t="shared" si="268"/>
        <v>6.00240551</v>
      </c>
      <c r="Y275" s="113">
        <f t="shared" si="269"/>
        <v>0</v>
      </c>
      <c r="Z275" s="125" t="str">
        <f t="shared" si="279"/>
        <v>A+J=</v>
      </c>
      <c r="AA275" s="118">
        <f t="shared" si="280"/>
        <v>44732</v>
      </c>
      <c r="AB275" s="4"/>
      <c r="AD275" s="173">
        <f>[2]Plan1!$A329</f>
        <v>46746</v>
      </c>
      <c r="AE275" s="143" t="str">
        <f>[2]Plan1!$C329</f>
        <v>Natal</v>
      </c>
      <c r="AG275" s="133">
        <f t="shared" si="260"/>
        <v>99</v>
      </c>
      <c r="AH275" s="135">
        <f t="shared" si="261"/>
        <v>47472</v>
      </c>
      <c r="AI275" s="135">
        <f t="shared" si="256"/>
        <v>47471</v>
      </c>
      <c r="AJ275" s="135">
        <f t="shared" si="257"/>
        <v>47472</v>
      </c>
      <c r="AK275" s="135">
        <f t="shared" si="258"/>
        <v>47504</v>
      </c>
      <c r="AL275" s="133">
        <f t="shared" si="259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70"/>
        <v>44725</v>
      </c>
      <c r="B276" s="113">
        <f t="shared" si="262"/>
        <v>1044.69381877</v>
      </c>
      <c r="C276" s="113">
        <f t="shared" si="276"/>
        <v>954.28878793000001</v>
      </c>
      <c r="D276" s="114">
        <f t="shared" si="271"/>
        <v>6315.93</v>
      </c>
      <c r="E276" s="115">
        <f t="shared" si="248"/>
        <v>6382.88</v>
      </c>
      <c r="F276" s="116">
        <f t="shared" si="249"/>
        <v>44671</v>
      </c>
      <c r="G276" s="117">
        <f t="shared" si="263"/>
        <v>1.0600180812643467E-2</v>
      </c>
      <c r="H276" s="118">
        <f t="shared" si="277"/>
        <v>44732</v>
      </c>
      <c r="I276" s="118">
        <f t="shared" si="264"/>
        <v>44732</v>
      </c>
      <c r="J276" s="119">
        <f t="shared" si="272"/>
        <v>20</v>
      </c>
      <c r="K276" s="119">
        <f t="shared" si="250"/>
        <v>16</v>
      </c>
      <c r="L276" s="8">
        <f t="shared" si="273"/>
        <v>1.0084711900000001</v>
      </c>
      <c r="M276" s="120">
        <f t="shared" si="251"/>
        <v>1.0162005000000001</v>
      </c>
      <c r="N276" s="120">
        <f t="shared" si="245"/>
        <v>1.0793026073881034</v>
      </c>
      <c r="O276" s="113">
        <f t="shared" si="247"/>
        <v>1.0884455799999999</v>
      </c>
      <c r="P276" s="113">
        <f t="shared" si="265"/>
        <v>1038.69141326</v>
      </c>
      <c r="Q276" s="11">
        <f t="shared" si="278"/>
        <v>0</v>
      </c>
      <c r="R276" s="30">
        <f t="shared" si="274"/>
        <v>0</v>
      </c>
      <c r="S276" s="8">
        <f t="shared" si="266"/>
        <v>0</v>
      </c>
      <c r="T276" s="122">
        <f t="shared" si="275"/>
        <v>9.5000000000000001E-2</v>
      </c>
      <c r="U276" s="121">
        <f t="shared" si="246"/>
        <v>16</v>
      </c>
      <c r="V276" s="121">
        <v>252</v>
      </c>
      <c r="W276" s="120">
        <f t="shared" si="267"/>
        <v>1.005778815</v>
      </c>
      <c r="X276" s="113">
        <f t="shared" si="268"/>
        <v>6.00240551</v>
      </c>
      <c r="Y276" s="113">
        <f t="shared" si="269"/>
        <v>0</v>
      </c>
      <c r="Z276" s="125" t="str">
        <f t="shared" si="279"/>
        <v>A+J=</v>
      </c>
      <c r="AA276" s="118">
        <f t="shared" si="280"/>
        <v>44732</v>
      </c>
      <c r="AB276" s="4"/>
      <c r="AD276" s="173">
        <f>[2]Plan1!$A330</f>
        <v>46753</v>
      </c>
      <c r="AE276" s="143" t="str">
        <f>[2]Plan1!$C330</f>
        <v>Confraternização Universal</v>
      </c>
      <c r="AG276" s="133">
        <f t="shared" si="260"/>
        <v>100</v>
      </c>
      <c r="AH276" s="135">
        <f t="shared" si="261"/>
        <v>47503</v>
      </c>
      <c r="AI276" s="135">
        <f t="shared" si="256"/>
        <v>47501</v>
      </c>
      <c r="AJ276" s="135">
        <f t="shared" si="257"/>
        <v>47504</v>
      </c>
      <c r="AK276" s="135">
        <f t="shared" si="258"/>
        <v>47534</v>
      </c>
      <c r="AL276" s="133">
        <f t="shared" si="259"/>
        <v>22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70"/>
        <v>44726</v>
      </c>
      <c r="B277" s="113">
        <f t="shared" si="262"/>
        <v>1045.6212350400001</v>
      </c>
      <c r="C277" s="113">
        <f t="shared" si="276"/>
        <v>954.28878793000001</v>
      </c>
      <c r="D277" s="114">
        <f t="shared" si="271"/>
        <v>6315.93</v>
      </c>
      <c r="E277" s="115">
        <f t="shared" si="248"/>
        <v>6382.88</v>
      </c>
      <c r="F277" s="116">
        <f t="shared" si="249"/>
        <v>44671</v>
      </c>
      <c r="G277" s="117">
        <f t="shared" si="263"/>
        <v>1.0600180812643467E-2</v>
      </c>
      <c r="H277" s="118">
        <f t="shared" si="277"/>
        <v>44732</v>
      </c>
      <c r="I277" s="118">
        <f t="shared" si="264"/>
        <v>44732</v>
      </c>
      <c r="J277" s="119">
        <f t="shared" si="272"/>
        <v>20</v>
      </c>
      <c r="K277" s="119">
        <f t="shared" si="250"/>
        <v>17</v>
      </c>
      <c r="L277" s="8">
        <f t="shared" si="273"/>
        <v>1.00900301</v>
      </c>
      <c r="M277" s="120">
        <f t="shared" si="251"/>
        <v>1.0162005000000001</v>
      </c>
      <c r="N277" s="120">
        <f t="shared" si="245"/>
        <v>1.0793026073881034</v>
      </c>
      <c r="O277" s="113">
        <f t="shared" si="247"/>
        <v>1.08901957</v>
      </c>
      <c r="P277" s="113">
        <f t="shared" si="265"/>
        <v>1039.2391654800001</v>
      </c>
      <c r="Q277" s="11">
        <f t="shared" si="278"/>
        <v>0</v>
      </c>
      <c r="R277" s="30">
        <f t="shared" si="274"/>
        <v>0</v>
      </c>
      <c r="S277" s="8">
        <f t="shared" si="266"/>
        <v>0</v>
      </c>
      <c r="T277" s="122">
        <f t="shared" si="275"/>
        <v>9.5000000000000001E-2</v>
      </c>
      <c r="U277" s="121">
        <f t="shared" si="246"/>
        <v>17</v>
      </c>
      <c r="V277" s="121">
        <v>252</v>
      </c>
      <c r="W277" s="120">
        <f t="shared" si="267"/>
        <v>1.0061410980000001</v>
      </c>
      <c r="X277" s="113">
        <f t="shared" si="268"/>
        <v>6.3820695599999997</v>
      </c>
      <c r="Y277" s="113">
        <f t="shared" si="269"/>
        <v>0</v>
      </c>
      <c r="Z277" s="125" t="str">
        <f t="shared" si="279"/>
        <v>A+J=</v>
      </c>
      <c r="AA277" s="118">
        <f t="shared" si="280"/>
        <v>44732</v>
      </c>
      <c r="AB277" s="4"/>
      <c r="AD277" s="173">
        <f>[2]Plan1!$A331</f>
        <v>46811</v>
      </c>
      <c r="AE277" s="143" t="str">
        <f>[2]Plan1!$C331</f>
        <v>Carnaval</v>
      </c>
      <c r="AG277" s="133">
        <f t="shared" si="260"/>
        <v>101</v>
      </c>
      <c r="AH277" s="135">
        <f t="shared" si="261"/>
        <v>47534</v>
      </c>
      <c r="AI277" s="135">
        <f t="shared" si="256"/>
        <v>47533</v>
      </c>
      <c r="AJ277" s="135">
        <f t="shared" si="257"/>
        <v>47534</v>
      </c>
      <c r="AK277" s="135">
        <f t="shared" si="258"/>
        <v>47562</v>
      </c>
      <c r="AL277" s="133">
        <f t="shared" si="259"/>
        <v>18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70"/>
        <v>44727</v>
      </c>
      <c r="B278" s="113">
        <f t="shared" si="262"/>
        <v>1046.54949072</v>
      </c>
      <c r="C278" s="113">
        <f t="shared" si="276"/>
        <v>954.28878793000001</v>
      </c>
      <c r="D278" s="114">
        <f t="shared" si="271"/>
        <v>6315.93</v>
      </c>
      <c r="E278" s="115">
        <f t="shared" si="248"/>
        <v>6382.88</v>
      </c>
      <c r="F278" s="116">
        <f t="shared" si="249"/>
        <v>44671</v>
      </c>
      <c r="G278" s="117">
        <f t="shared" si="263"/>
        <v>1.0600180812643467E-2</v>
      </c>
      <c r="H278" s="118">
        <f t="shared" si="277"/>
        <v>44732</v>
      </c>
      <c r="I278" s="118">
        <f t="shared" si="264"/>
        <v>44732</v>
      </c>
      <c r="J278" s="119">
        <f t="shared" si="272"/>
        <v>20</v>
      </c>
      <c r="K278" s="119">
        <f t="shared" si="250"/>
        <v>18</v>
      </c>
      <c r="L278" s="8">
        <f t="shared" si="273"/>
        <v>1.00953512</v>
      </c>
      <c r="M278" s="120">
        <f t="shared" si="251"/>
        <v>1.0162005000000001</v>
      </c>
      <c r="N278" s="120">
        <f t="shared" si="245"/>
        <v>1.0793026073881034</v>
      </c>
      <c r="O278" s="113">
        <f t="shared" si="247"/>
        <v>1.08959388</v>
      </c>
      <c r="P278" s="113">
        <f t="shared" si="265"/>
        <v>1039.7872230800001</v>
      </c>
      <c r="Q278" s="11">
        <f t="shared" si="278"/>
        <v>0</v>
      </c>
      <c r="R278" s="30">
        <f t="shared" si="274"/>
        <v>0</v>
      </c>
      <c r="S278" s="8">
        <f t="shared" si="266"/>
        <v>0</v>
      </c>
      <c r="T278" s="122">
        <f t="shared" si="275"/>
        <v>9.5000000000000001E-2</v>
      </c>
      <c r="U278" s="121">
        <f t="shared" si="246"/>
        <v>18</v>
      </c>
      <c r="V278" s="121">
        <v>252</v>
      </c>
      <c r="W278" s="120">
        <f t="shared" si="267"/>
        <v>1.006503511</v>
      </c>
      <c r="X278" s="113">
        <f t="shared" si="268"/>
        <v>6.7622676400000001</v>
      </c>
      <c r="Y278" s="113">
        <f t="shared" si="269"/>
        <v>0</v>
      </c>
      <c r="Z278" s="125" t="str">
        <f t="shared" si="279"/>
        <v>A+J=</v>
      </c>
      <c r="AA278" s="118">
        <f t="shared" si="280"/>
        <v>44732</v>
      </c>
      <c r="AB278" s="4"/>
      <c r="AD278" s="173">
        <f>[2]Plan1!$A332</f>
        <v>46812</v>
      </c>
      <c r="AE278" s="143" t="str">
        <f>[2]Plan1!$C332</f>
        <v>Carnaval</v>
      </c>
      <c r="AG278" s="133">
        <f t="shared" si="260"/>
        <v>102</v>
      </c>
      <c r="AH278" s="135">
        <f t="shared" si="261"/>
        <v>47562</v>
      </c>
      <c r="AI278" s="135">
        <f t="shared" si="256"/>
        <v>47561</v>
      </c>
      <c r="AJ278" s="135">
        <f t="shared" si="257"/>
        <v>47562</v>
      </c>
      <c r="AK278" s="135">
        <f t="shared" si="258"/>
        <v>47595</v>
      </c>
      <c r="AL278" s="133">
        <f t="shared" si="259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70"/>
        <v>44728</v>
      </c>
      <c r="B279" s="113">
        <f t="shared" si="262"/>
        <v>1047.4785681800001</v>
      </c>
      <c r="C279" s="113">
        <f t="shared" si="276"/>
        <v>954.28878793000001</v>
      </c>
      <c r="D279" s="114">
        <f t="shared" si="271"/>
        <v>6315.93</v>
      </c>
      <c r="E279" s="115">
        <f t="shared" si="248"/>
        <v>6382.88</v>
      </c>
      <c r="F279" s="116">
        <f t="shared" si="249"/>
        <v>44671</v>
      </c>
      <c r="G279" s="117">
        <f t="shared" si="263"/>
        <v>1.0600180812643467E-2</v>
      </c>
      <c r="H279" s="118">
        <f t="shared" si="277"/>
        <v>44732</v>
      </c>
      <c r="I279" s="118">
        <f t="shared" si="264"/>
        <v>44732</v>
      </c>
      <c r="J279" s="119">
        <f t="shared" si="272"/>
        <v>20</v>
      </c>
      <c r="K279" s="119">
        <f t="shared" si="250"/>
        <v>19</v>
      </c>
      <c r="L279" s="8">
        <f t="shared" si="273"/>
        <v>1.0100675100000001</v>
      </c>
      <c r="M279" s="120">
        <f t="shared" si="251"/>
        <v>1.0162005000000001</v>
      </c>
      <c r="N279" s="120">
        <f t="shared" si="245"/>
        <v>1.0793026073881034</v>
      </c>
      <c r="O279" s="113">
        <f t="shared" si="247"/>
        <v>1.0901684899999999</v>
      </c>
      <c r="P279" s="113">
        <f t="shared" si="265"/>
        <v>1040.3355669600001</v>
      </c>
      <c r="Q279" s="11">
        <f t="shared" si="278"/>
        <v>0</v>
      </c>
      <c r="R279" s="30">
        <f t="shared" si="274"/>
        <v>0</v>
      </c>
      <c r="S279" s="8">
        <f t="shared" si="266"/>
        <v>0</v>
      </c>
      <c r="T279" s="122">
        <f t="shared" si="275"/>
        <v>9.5000000000000001E-2</v>
      </c>
      <c r="U279" s="121">
        <f t="shared" si="246"/>
        <v>19</v>
      </c>
      <c r="V279" s="121">
        <v>252</v>
      </c>
      <c r="W279" s="120">
        <f t="shared" si="267"/>
        <v>1.0068660549999999</v>
      </c>
      <c r="X279" s="113">
        <f t="shared" si="268"/>
        <v>7.1430012200000004</v>
      </c>
      <c r="Y279" s="113">
        <f t="shared" si="269"/>
        <v>0</v>
      </c>
      <c r="Z279" s="125" t="str">
        <f t="shared" si="279"/>
        <v>A+J=</v>
      </c>
      <c r="AA279" s="118">
        <f t="shared" si="280"/>
        <v>44732</v>
      </c>
      <c r="AB279" s="4"/>
      <c r="AD279" s="173">
        <f>[2]Plan1!$A333</f>
        <v>46857</v>
      </c>
      <c r="AE279" s="143" t="str">
        <f>[2]Plan1!$C333</f>
        <v>Paixão de Cristo</v>
      </c>
      <c r="AG279" s="133">
        <f t="shared" si="260"/>
        <v>103</v>
      </c>
      <c r="AH279" s="135">
        <f t="shared" si="261"/>
        <v>47593</v>
      </c>
      <c r="AI279" s="135">
        <f t="shared" si="256"/>
        <v>47591</v>
      </c>
      <c r="AJ279" s="135">
        <f t="shared" si="257"/>
        <v>47595</v>
      </c>
      <c r="AK279" s="135">
        <f t="shared" si="258"/>
        <v>47623</v>
      </c>
      <c r="AL279" s="133">
        <f t="shared" si="259"/>
        <v>19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70"/>
        <v>44729</v>
      </c>
      <c r="B280" s="113">
        <f t="shared" si="262"/>
        <v>1047.4785681800001</v>
      </c>
      <c r="C280" s="113">
        <f t="shared" si="276"/>
        <v>954.28878793000001</v>
      </c>
      <c r="D280" s="114">
        <f t="shared" si="271"/>
        <v>6315.93</v>
      </c>
      <c r="E280" s="115">
        <f t="shared" si="248"/>
        <v>6382.88</v>
      </c>
      <c r="F280" s="116">
        <f t="shared" si="249"/>
        <v>44671</v>
      </c>
      <c r="G280" s="117">
        <f t="shared" si="263"/>
        <v>1.0600180812643467E-2</v>
      </c>
      <c r="H280" s="118">
        <f t="shared" si="277"/>
        <v>44732</v>
      </c>
      <c r="I280" s="118">
        <f t="shared" si="264"/>
        <v>44732</v>
      </c>
      <c r="J280" s="119">
        <f t="shared" si="272"/>
        <v>20</v>
      </c>
      <c r="K280" s="119">
        <f t="shared" si="250"/>
        <v>19</v>
      </c>
      <c r="L280" s="8">
        <f t="shared" si="273"/>
        <v>1.0100675100000001</v>
      </c>
      <c r="M280" s="120">
        <f t="shared" si="251"/>
        <v>1.0162005000000001</v>
      </c>
      <c r="N280" s="120">
        <f t="shared" si="245"/>
        <v>1.0793026073881034</v>
      </c>
      <c r="O280" s="113">
        <f t="shared" si="247"/>
        <v>1.0901684899999999</v>
      </c>
      <c r="P280" s="113">
        <f t="shared" si="265"/>
        <v>1040.3355669600001</v>
      </c>
      <c r="Q280" s="11">
        <f t="shared" si="278"/>
        <v>0</v>
      </c>
      <c r="R280" s="30">
        <f t="shared" si="274"/>
        <v>0</v>
      </c>
      <c r="S280" s="8">
        <f t="shared" si="266"/>
        <v>0</v>
      </c>
      <c r="T280" s="122">
        <f t="shared" si="275"/>
        <v>9.5000000000000001E-2</v>
      </c>
      <c r="U280" s="121">
        <f t="shared" si="246"/>
        <v>19</v>
      </c>
      <c r="V280" s="121">
        <v>252</v>
      </c>
      <c r="W280" s="120">
        <f t="shared" si="267"/>
        <v>1.0068660549999999</v>
      </c>
      <c r="X280" s="113">
        <f t="shared" si="268"/>
        <v>7.1430012200000004</v>
      </c>
      <c r="Y280" s="113">
        <f t="shared" si="269"/>
        <v>0</v>
      </c>
      <c r="Z280" s="125" t="str">
        <f t="shared" si="279"/>
        <v>A+J=</v>
      </c>
      <c r="AA280" s="118">
        <f t="shared" si="280"/>
        <v>44732</v>
      </c>
      <c r="AB280" s="4"/>
      <c r="AD280" s="173">
        <f>[2]Plan1!$A334</f>
        <v>46864</v>
      </c>
      <c r="AE280" s="143" t="str">
        <f>[2]Plan1!$C334</f>
        <v>Tiradentes</v>
      </c>
      <c r="AG280" s="133">
        <f t="shared" si="260"/>
        <v>104</v>
      </c>
      <c r="AH280" s="135">
        <f t="shared" si="261"/>
        <v>47623</v>
      </c>
      <c r="AI280" s="135">
        <f t="shared" si="256"/>
        <v>47620</v>
      </c>
      <c r="AJ280" s="135">
        <f t="shared" si="257"/>
        <v>47623</v>
      </c>
      <c r="AK280" s="135">
        <f t="shared" si="258"/>
        <v>47655</v>
      </c>
      <c r="AL280" s="133">
        <f t="shared" si="259"/>
        <v>23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70"/>
        <v>44730</v>
      </c>
      <c r="B281" s="113">
        <f t="shared" si="262"/>
        <v>1048.4084668999999</v>
      </c>
      <c r="C281" s="113">
        <f t="shared" si="276"/>
        <v>954.28878793000001</v>
      </c>
      <c r="D281" s="114">
        <f t="shared" si="271"/>
        <v>6315.93</v>
      </c>
      <c r="E281" s="115">
        <f t="shared" si="248"/>
        <v>6382.88</v>
      </c>
      <c r="F281" s="116">
        <f t="shared" si="249"/>
        <v>44671</v>
      </c>
      <c r="G281" s="117">
        <f t="shared" si="263"/>
        <v>1.0600180812643467E-2</v>
      </c>
      <c r="H281" s="118">
        <f t="shared" si="277"/>
        <v>44732</v>
      </c>
      <c r="I281" s="118">
        <f t="shared" si="264"/>
        <v>44732</v>
      </c>
      <c r="J281" s="119">
        <f t="shared" si="272"/>
        <v>20</v>
      </c>
      <c r="K281" s="119">
        <f t="shared" si="250"/>
        <v>20</v>
      </c>
      <c r="L281" s="8">
        <f t="shared" si="273"/>
        <v>1.01060018</v>
      </c>
      <c r="M281" s="120">
        <f t="shared" si="251"/>
        <v>1.0162005000000001</v>
      </c>
      <c r="N281" s="120">
        <f t="shared" si="245"/>
        <v>1.0793026073881034</v>
      </c>
      <c r="O281" s="113">
        <f t="shared" si="247"/>
        <v>1.0907434</v>
      </c>
      <c r="P281" s="113">
        <f t="shared" si="265"/>
        <v>1040.88419712</v>
      </c>
      <c r="Q281" s="11">
        <f t="shared" si="278"/>
        <v>0</v>
      </c>
      <c r="R281" s="30">
        <f t="shared" si="274"/>
        <v>0</v>
      </c>
      <c r="S281" s="8">
        <f t="shared" si="266"/>
        <v>0</v>
      </c>
      <c r="T281" s="122">
        <f t="shared" si="275"/>
        <v>9.5000000000000001E-2</v>
      </c>
      <c r="U281" s="121">
        <f t="shared" si="246"/>
        <v>20</v>
      </c>
      <c r="V281" s="121">
        <v>252</v>
      </c>
      <c r="W281" s="120">
        <f t="shared" si="267"/>
        <v>1.0072287289999999</v>
      </c>
      <c r="X281" s="113">
        <f t="shared" si="268"/>
        <v>7.52426978</v>
      </c>
      <c r="Y281" s="113">
        <f t="shared" si="269"/>
        <v>0</v>
      </c>
      <c r="Z281" s="125" t="str">
        <f t="shared" si="279"/>
        <v>A+J=</v>
      </c>
      <c r="AA281" s="118">
        <f t="shared" si="280"/>
        <v>44732</v>
      </c>
      <c r="AB281" s="4"/>
      <c r="AD281" s="173">
        <f>[2]Plan1!$A335</f>
        <v>46874</v>
      </c>
      <c r="AE281" s="143" t="str">
        <f>[2]Plan1!$C335</f>
        <v>Dia do Trabalho</v>
      </c>
      <c r="AG281" s="133">
        <f t="shared" si="260"/>
        <v>105</v>
      </c>
      <c r="AH281" s="135">
        <f t="shared" si="261"/>
        <v>47654</v>
      </c>
      <c r="AI281" s="135">
        <f t="shared" si="256"/>
        <v>47653</v>
      </c>
      <c r="AJ281" s="135">
        <f t="shared" si="257"/>
        <v>47655</v>
      </c>
      <c r="AK281" s="135">
        <f t="shared" si="258"/>
        <v>47686</v>
      </c>
      <c r="AL281" s="133">
        <f t="shared" si="259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70"/>
        <v>44731</v>
      </c>
      <c r="B282" s="113">
        <f t="shared" si="262"/>
        <v>1048.4084668999999</v>
      </c>
      <c r="C282" s="113">
        <f t="shared" si="276"/>
        <v>954.28878793000001</v>
      </c>
      <c r="D282" s="114">
        <f t="shared" si="271"/>
        <v>6315.93</v>
      </c>
      <c r="E282" s="115">
        <f t="shared" si="248"/>
        <v>6382.88</v>
      </c>
      <c r="F282" s="116">
        <f t="shared" si="249"/>
        <v>44671</v>
      </c>
      <c r="G282" s="117">
        <f t="shared" si="263"/>
        <v>1.0600180812643467E-2</v>
      </c>
      <c r="H282" s="118">
        <f t="shared" si="277"/>
        <v>44732</v>
      </c>
      <c r="I282" s="118">
        <f t="shared" si="264"/>
        <v>44732</v>
      </c>
      <c r="J282" s="119">
        <f t="shared" si="272"/>
        <v>20</v>
      </c>
      <c r="K282" s="119">
        <f t="shared" si="250"/>
        <v>20</v>
      </c>
      <c r="L282" s="8">
        <f t="shared" si="273"/>
        <v>1.01060018</v>
      </c>
      <c r="M282" s="120">
        <f t="shared" si="251"/>
        <v>1.0162005000000001</v>
      </c>
      <c r="N282" s="120">
        <f t="shared" si="245"/>
        <v>1.0793026073881034</v>
      </c>
      <c r="O282" s="113">
        <f t="shared" si="247"/>
        <v>1.0907434</v>
      </c>
      <c r="P282" s="113">
        <f t="shared" si="265"/>
        <v>1040.88419712</v>
      </c>
      <c r="Q282" s="11">
        <f t="shared" si="278"/>
        <v>0</v>
      </c>
      <c r="R282" s="30">
        <f t="shared" si="274"/>
        <v>0</v>
      </c>
      <c r="S282" s="8">
        <f t="shared" si="266"/>
        <v>0</v>
      </c>
      <c r="T282" s="122">
        <f t="shared" si="275"/>
        <v>9.5000000000000001E-2</v>
      </c>
      <c r="U282" s="121">
        <f t="shared" si="246"/>
        <v>20</v>
      </c>
      <c r="V282" s="121">
        <v>252</v>
      </c>
      <c r="W282" s="120">
        <f t="shared" si="267"/>
        <v>1.0072287289999999</v>
      </c>
      <c r="X282" s="113">
        <f t="shared" si="268"/>
        <v>7.52426978</v>
      </c>
      <c r="Y282" s="113">
        <f t="shared" si="269"/>
        <v>0</v>
      </c>
      <c r="Z282" s="125" t="str">
        <f t="shared" si="279"/>
        <v>A+J=</v>
      </c>
      <c r="AA282" s="118">
        <f t="shared" si="280"/>
        <v>44732</v>
      </c>
      <c r="AB282" s="4"/>
      <c r="AD282" s="173">
        <f>[2]Plan1!$A336</f>
        <v>46919</v>
      </c>
      <c r="AE282" s="143" t="str">
        <f>[2]Plan1!$C336</f>
        <v>Corpus Christi</v>
      </c>
      <c r="AG282" s="133">
        <f t="shared" si="260"/>
        <v>106</v>
      </c>
      <c r="AH282" s="135">
        <f t="shared" si="261"/>
        <v>47684</v>
      </c>
      <c r="AI282" s="135">
        <f t="shared" si="256"/>
        <v>47683</v>
      </c>
      <c r="AJ282" s="135">
        <f t="shared" si="257"/>
        <v>47686</v>
      </c>
      <c r="AK282" s="135">
        <f t="shared" si="258"/>
        <v>47715</v>
      </c>
      <c r="AL282" s="133">
        <f t="shared" si="259"/>
        <v>21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70"/>
        <v>44732</v>
      </c>
      <c r="B283" s="113">
        <f t="shared" si="262"/>
        <v>1048.4084668999999</v>
      </c>
      <c r="C283" s="113">
        <f t="shared" si="276"/>
        <v>954.28878793000001</v>
      </c>
      <c r="D283" s="114">
        <f t="shared" si="271"/>
        <v>6315.93</v>
      </c>
      <c r="E283" s="115">
        <f t="shared" si="248"/>
        <v>6382.88</v>
      </c>
      <c r="F283" s="116">
        <f t="shared" si="249"/>
        <v>44671</v>
      </c>
      <c r="G283" s="117">
        <f t="shared" si="263"/>
        <v>1.0600180812643467E-2</v>
      </c>
      <c r="H283" s="118">
        <f t="shared" si="277"/>
        <v>44762</v>
      </c>
      <c r="I283" s="118">
        <f t="shared" si="264"/>
        <v>44732</v>
      </c>
      <c r="J283" s="119">
        <f t="shared" si="272"/>
        <v>20</v>
      </c>
      <c r="K283" s="119">
        <f t="shared" si="250"/>
        <v>20</v>
      </c>
      <c r="L283" s="8">
        <f t="shared" si="273"/>
        <v>1.01060018</v>
      </c>
      <c r="M283" s="120">
        <f t="shared" si="251"/>
        <v>1.0162005000000001</v>
      </c>
      <c r="N283" s="120">
        <f t="shared" si="245"/>
        <v>1.0793026073881034</v>
      </c>
      <c r="O283" s="113">
        <f t="shared" si="247"/>
        <v>1.0907434</v>
      </c>
      <c r="P283" s="113">
        <f t="shared" si="265"/>
        <v>1040.88419712</v>
      </c>
      <c r="Q283" s="11">
        <f t="shared" si="278"/>
        <v>9</v>
      </c>
      <c r="R283" s="30">
        <f t="shared" si="274"/>
        <v>4.0056574127422563E-3</v>
      </c>
      <c r="S283" s="8">
        <f t="shared" si="266"/>
        <v>4.1694255</v>
      </c>
      <c r="T283" s="122">
        <f t="shared" si="275"/>
        <v>9.5000000000000001E-2</v>
      </c>
      <c r="U283" s="121">
        <f t="shared" si="246"/>
        <v>20</v>
      </c>
      <c r="V283" s="121">
        <v>252</v>
      </c>
      <c r="W283" s="120">
        <f t="shared" si="267"/>
        <v>1.0072287289999999</v>
      </c>
      <c r="X283" s="113">
        <f t="shared" si="268"/>
        <v>7.52426978</v>
      </c>
      <c r="Y283" s="113">
        <f t="shared" si="269"/>
        <v>11.69369528</v>
      </c>
      <c r="Z283" s="125" t="str">
        <f t="shared" si="279"/>
        <v>A+J=</v>
      </c>
      <c r="AA283" s="118">
        <f t="shared" si="280"/>
        <v>44732</v>
      </c>
      <c r="AB283" s="4"/>
      <c r="AD283" s="173">
        <f>[2]Plan1!$A337</f>
        <v>47003</v>
      </c>
      <c r="AE283" s="143" t="str">
        <f>[2]Plan1!$C337</f>
        <v>Independência do Brasil</v>
      </c>
      <c r="AG283" s="133">
        <f t="shared" si="260"/>
        <v>107</v>
      </c>
      <c r="AH283" s="135">
        <f t="shared" si="261"/>
        <v>47715</v>
      </c>
      <c r="AI283" s="135">
        <f t="shared" si="256"/>
        <v>47714</v>
      </c>
      <c r="AJ283" s="135">
        <f t="shared" si="257"/>
        <v>47715</v>
      </c>
      <c r="AK283" s="135">
        <f t="shared" si="258"/>
        <v>47746</v>
      </c>
      <c r="AL283" s="133">
        <f t="shared" si="259"/>
        <v>23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70"/>
        <v>44733</v>
      </c>
      <c r="B284" s="113">
        <f t="shared" si="262"/>
        <v>1037.3092698299999</v>
      </c>
      <c r="C284" s="113">
        <f t="shared" si="276"/>
        <v>950.46623397999997</v>
      </c>
      <c r="D284" s="114">
        <f t="shared" si="271"/>
        <v>6382.88</v>
      </c>
      <c r="E284" s="115">
        <f t="shared" si="248"/>
        <v>6412.88</v>
      </c>
      <c r="F284" s="116">
        <f t="shared" si="249"/>
        <v>44701</v>
      </c>
      <c r="G284" s="117">
        <f t="shared" si="263"/>
        <v>4.7000726944577131E-3</v>
      </c>
      <c r="H284" s="118">
        <f t="shared" si="277"/>
        <v>44762</v>
      </c>
      <c r="I284" s="118">
        <f t="shared" si="264"/>
        <v>44762</v>
      </c>
      <c r="J284" s="119">
        <f t="shared" si="272"/>
        <v>22</v>
      </c>
      <c r="K284" s="119">
        <f t="shared" si="250"/>
        <v>1</v>
      </c>
      <c r="L284" s="8">
        <f t="shared" si="273"/>
        <v>1.0002131599999999</v>
      </c>
      <c r="M284" s="120">
        <f t="shared" si="251"/>
        <v>1.01060018</v>
      </c>
      <c r="N284" s="120">
        <f t="shared" si="245"/>
        <v>1.0907434093008865</v>
      </c>
      <c r="O284" s="113">
        <f t="shared" si="247"/>
        <v>1.09097591</v>
      </c>
      <c r="P284" s="113">
        <f t="shared" si="265"/>
        <v>1036.93576454</v>
      </c>
      <c r="Q284" s="11">
        <f t="shared" si="278"/>
        <v>0</v>
      </c>
      <c r="R284" s="30">
        <f t="shared" si="274"/>
        <v>0</v>
      </c>
      <c r="S284" s="8">
        <f t="shared" si="266"/>
        <v>0</v>
      </c>
      <c r="T284" s="122">
        <f t="shared" si="275"/>
        <v>9.5000000000000001E-2</v>
      </c>
      <c r="U284" s="121">
        <f t="shared" si="246"/>
        <v>1</v>
      </c>
      <c r="V284" s="121">
        <v>252</v>
      </c>
      <c r="W284" s="120">
        <f t="shared" si="267"/>
        <v>1.0003602009999999</v>
      </c>
      <c r="X284" s="113">
        <f t="shared" si="268"/>
        <v>0.37350528999999999</v>
      </c>
      <c r="Y284" s="113">
        <f t="shared" si="269"/>
        <v>0</v>
      </c>
      <c r="Z284" s="125" t="str">
        <f t="shared" si="279"/>
        <v>A+J=</v>
      </c>
      <c r="AA284" s="118">
        <f t="shared" si="280"/>
        <v>44762</v>
      </c>
      <c r="AB284" s="4"/>
      <c r="AD284" s="173">
        <f>[2]Plan1!$A338</f>
        <v>47038</v>
      </c>
      <c r="AE284" s="143" t="str">
        <f>[2]Plan1!$C338</f>
        <v>Nossa Sr.a Aparecida - Padroeira do Brasil</v>
      </c>
      <c r="AG284" s="133">
        <f t="shared" si="260"/>
        <v>108</v>
      </c>
      <c r="AH284" s="135">
        <f t="shared" si="261"/>
        <v>47746</v>
      </c>
      <c r="AI284" s="135">
        <f t="shared" si="256"/>
        <v>47745</v>
      </c>
      <c r="AJ284" s="135">
        <f t="shared" si="257"/>
        <v>47746</v>
      </c>
      <c r="AK284" s="135">
        <f t="shared" si="258"/>
        <v>47777</v>
      </c>
      <c r="AL284" s="133">
        <f t="shared" si="259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70"/>
        <v>44734</v>
      </c>
      <c r="B285" s="113">
        <f t="shared" si="262"/>
        <v>1037.9040906</v>
      </c>
      <c r="C285" s="113">
        <f t="shared" si="276"/>
        <v>950.46623397999997</v>
      </c>
      <c r="D285" s="114">
        <f t="shared" si="271"/>
        <v>6382.88</v>
      </c>
      <c r="E285" s="115">
        <f t="shared" si="248"/>
        <v>6412.88</v>
      </c>
      <c r="F285" s="116">
        <f t="shared" si="249"/>
        <v>44701</v>
      </c>
      <c r="G285" s="117">
        <f t="shared" si="263"/>
        <v>4.7000726944577131E-3</v>
      </c>
      <c r="H285" s="118">
        <f t="shared" si="277"/>
        <v>44762</v>
      </c>
      <c r="I285" s="118">
        <f t="shared" si="264"/>
        <v>44762</v>
      </c>
      <c r="J285" s="119">
        <f t="shared" si="272"/>
        <v>22</v>
      </c>
      <c r="K285" s="119">
        <f t="shared" si="250"/>
        <v>2</v>
      </c>
      <c r="L285" s="8">
        <f t="shared" si="273"/>
        <v>1.0004263600000001</v>
      </c>
      <c r="M285" s="120">
        <f t="shared" si="251"/>
        <v>1.01060018</v>
      </c>
      <c r="N285" s="120">
        <f t="shared" si="245"/>
        <v>1.0907434093008865</v>
      </c>
      <c r="O285" s="113">
        <f t="shared" si="247"/>
        <v>1.0912084500000001</v>
      </c>
      <c r="P285" s="113">
        <f t="shared" si="265"/>
        <v>1037.1567859500001</v>
      </c>
      <c r="Q285" s="11">
        <f t="shared" si="278"/>
        <v>0</v>
      </c>
      <c r="R285" s="30">
        <f t="shared" si="274"/>
        <v>0</v>
      </c>
      <c r="S285" s="8">
        <f t="shared" si="266"/>
        <v>0</v>
      </c>
      <c r="T285" s="122">
        <f t="shared" si="275"/>
        <v>9.5000000000000001E-2</v>
      </c>
      <c r="U285" s="121">
        <f t="shared" si="246"/>
        <v>2</v>
      </c>
      <c r="V285" s="121">
        <v>252</v>
      </c>
      <c r="W285" s="120">
        <f t="shared" si="267"/>
        <v>1.0007205320000001</v>
      </c>
      <c r="X285" s="113">
        <f t="shared" si="268"/>
        <v>0.74730465000000001</v>
      </c>
      <c r="Y285" s="113">
        <f t="shared" si="269"/>
        <v>0</v>
      </c>
      <c r="Z285" s="125" t="str">
        <f t="shared" si="279"/>
        <v>A+J=</v>
      </c>
      <c r="AA285" s="118">
        <f t="shared" si="280"/>
        <v>44762</v>
      </c>
      <c r="AB285" s="4"/>
      <c r="AD285" s="173">
        <f>[2]Plan1!$A339</f>
        <v>47059</v>
      </c>
      <c r="AE285" s="143" t="str">
        <f>[2]Plan1!$C339</f>
        <v>Finados</v>
      </c>
      <c r="AG285" s="133">
        <f t="shared" si="260"/>
        <v>109</v>
      </c>
      <c r="AH285" s="135">
        <f t="shared" si="261"/>
        <v>47776</v>
      </c>
      <c r="AI285" s="135">
        <f t="shared" si="256"/>
        <v>47774</v>
      </c>
      <c r="AJ285" s="135">
        <f t="shared" si="257"/>
        <v>47777</v>
      </c>
      <c r="AK285" s="135">
        <f t="shared" si="258"/>
        <v>47808</v>
      </c>
      <c r="AL285" s="133">
        <f t="shared" si="259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70"/>
        <v>44735</v>
      </c>
      <c r="B286" s="113">
        <f t="shared" si="262"/>
        <v>1038.4992816400002</v>
      </c>
      <c r="C286" s="113">
        <f t="shared" si="276"/>
        <v>950.46623397999997</v>
      </c>
      <c r="D286" s="114">
        <f t="shared" si="271"/>
        <v>6382.88</v>
      </c>
      <c r="E286" s="115">
        <f t="shared" si="248"/>
        <v>6412.88</v>
      </c>
      <c r="F286" s="116">
        <f t="shared" si="249"/>
        <v>44701</v>
      </c>
      <c r="G286" s="117">
        <f t="shared" si="263"/>
        <v>4.7000726944577131E-3</v>
      </c>
      <c r="H286" s="118">
        <f t="shared" si="277"/>
        <v>44762</v>
      </c>
      <c r="I286" s="118">
        <f t="shared" si="264"/>
        <v>44762</v>
      </c>
      <c r="J286" s="119">
        <f t="shared" si="272"/>
        <v>22</v>
      </c>
      <c r="K286" s="119">
        <f t="shared" si="250"/>
        <v>3</v>
      </c>
      <c r="L286" s="8">
        <f t="shared" si="273"/>
        <v>1.0006396200000001</v>
      </c>
      <c r="M286" s="120">
        <f t="shared" si="251"/>
        <v>1.01060018</v>
      </c>
      <c r="N286" s="120">
        <f t="shared" si="245"/>
        <v>1.0907434093008865</v>
      </c>
      <c r="O286" s="113">
        <f t="shared" si="247"/>
        <v>1.0914410699999999</v>
      </c>
      <c r="P286" s="113">
        <f t="shared" si="265"/>
        <v>1037.3778834100001</v>
      </c>
      <c r="Q286" s="11">
        <f t="shared" si="278"/>
        <v>0</v>
      </c>
      <c r="R286" s="30">
        <f t="shared" si="274"/>
        <v>0</v>
      </c>
      <c r="S286" s="8">
        <f t="shared" si="266"/>
        <v>0</v>
      </c>
      <c r="T286" s="122">
        <f t="shared" si="275"/>
        <v>9.5000000000000001E-2</v>
      </c>
      <c r="U286" s="121">
        <f t="shared" si="246"/>
        <v>3</v>
      </c>
      <c r="V286" s="121">
        <v>252</v>
      </c>
      <c r="W286" s="120">
        <f t="shared" si="267"/>
        <v>1.001080993</v>
      </c>
      <c r="X286" s="113">
        <f t="shared" si="268"/>
        <v>1.1213982300000001</v>
      </c>
      <c r="Y286" s="113">
        <f t="shared" si="269"/>
        <v>0</v>
      </c>
      <c r="Z286" s="125" t="str">
        <f t="shared" si="279"/>
        <v>A+J=</v>
      </c>
      <c r="AA286" s="118">
        <f t="shared" si="280"/>
        <v>44762</v>
      </c>
      <c r="AB286" s="4"/>
      <c r="AD286" s="173">
        <f>[2]Plan1!$A340</f>
        <v>47072</v>
      </c>
      <c r="AE286" s="143" t="str">
        <f>[2]Plan1!$C340</f>
        <v>Proclamação da República</v>
      </c>
      <c r="AG286" s="133">
        <f t="shared" si="260"/>
        <v>110</v>
      </c>
      <c r="AH286" s="135">
        <f t="shared" si="261"/>
        <v>47807</v>
      </c>
      <c r="AI286" s="135">
        <f t="shared" si="256"/>
        <v>47806</v>
      </c>
      <c r="AJ286" s="135">
        <f t="shared" si="257"/>
        <v>47808</v>
      </c>
      <c r="AK286" s="135">
        <f t="shared" si="258"/>
        <v>47837</v>
      </c>
      <c r="AL286" s="133">
        <f t="shared" si="259"/>
        <v>21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70"/>
        <v>44736</v>
      </c>
      <c r="B287" s="113">
        <f t="shared" si="262"/>
        <v>1039.0947944700001</v>
      </c>
      <c r="C287" s="113">
        <f t="shared" si="276"/>
        <v>950.46623397999997</v>
      </c>
      <c r="D287" s="114">
        <f t="shared" si="271"/>
        <v>6382.88</v>
      </c>
      <c r="E287" s="115">
        <f t="shared" si="248"/>
        <v>6412.88</v>
      </c>
      <c r="F287" s="116">
        <f t="shared" si="249"/>
        <v>44701</v>
      </c>
      <c r="G287" s="117">
        <f t="shared" si="263"/>
        <v>4.7000726944577131E-3</v>
      </c>
      <c r="H287" s="118">
        <f t="shared" si="277"/>
        <v>44762</v>
      </c>
      <c r="I287" s="118">
        <f t="shared" si="264"/>
        <v>44762</v>
      </c>
      <c r="J287" s="119">
        <f t="shared" si="272"/>
        <v>22</v>
      </c>
      <c r="K287" s="119">
        <f t="shared" si="250"/>
        <v>4</v>
      </c>
      <c r="L287" s="8">
        <f t="shared" si="273"/>
        <v>1.00085292</v>
      </c>
      <c r="M287" s="120">
        <f t="shared" si="251"/>
        <v>1.01060018</v>
      </c>
      <c r="N287" s="120">
        <f t="shared" ref="N287:N350" si="281">IF(I287&gt;I286,N286*M287,N286)</f>
        <v>1.0907434093008865</v>
      </c>
      <c r="O287" s="113">
        <f t="shared" si="247"/>
        <v>1.09167372</v>
      </c>
      <c r="P287" s="113">
        <f t="shared" si="265"/>
        <v>1037.5990093800001</v>
      </c>
      <c r="Q287" s="11">
        <f t="shared" si="278"/>
        <v>0</v>
      </c>
      <c r="R287" s="30">
        <f t="shared" si="274"/>
        <v>0</v>
      </c>
      <c r="S287" s="8">
        <f t="shared" si="266"/>
        <v>0</v>
      </c>
      <c r="T287" s="122">
        <f t="shared" si="275"/>
        <v>9.5000000000000001E-2</v>
      </c>
      <c r="U287" s="121">
        <f t="shared" si="246"/>
        <v>4</v>
      </c>
      <c r="V287" s="121">
        <v>252</v>
      </c>
      <c r="W287" s="120">
        <f t="shared" si="267"/>
        <v>1.0014415830000001</v>
      </c>
      <c r="X287" s="113">
        <f t="shared" si="268"/>
        <v>1.49578509</v>
      </c>
      <c r="Y287" s="113">
        <f t="shared" si="269"/>
        <v>0</v>
      </c>
      <c r="Z287" s="125" t="str">
        <f t="shared" si="279"/>
        <v>A+J=</v>
      </c>
      <c r="AA287" s="118">
        <f t="shared" si="280"/>
        <v>44762</v>
      </c>
      <c r="AB287" s="4"/>
      <c r="AD287" s="173">
        <f>[2]Plan1!$A341</f>
        <v>47077</v>
      </c>
      <c r="AE287" s="143" t="str">
        <f>[2]Plan1!$C341</f>
        <v>Dia Nacional de Zumbi e da Consciência Negra</v>
      </c>
      <c r="AG287" s="133">
        <f t="shared" si="260"/>
        <v>111</v>
      </c>
      <c r="AH287" s="135">
        <f t="shared" si="261"/>
        <v>47837</v>
      </c>
      <c r="AI287" s="135">
        <f t="shared" si="256"/>
        <v>47836</v>
      </c>
      <c r="AJ287" s="135">
        <f t="shared" si="257"/>
        <v>47837</v>
      </c>
      <c r="AK287" s="135">
        <f t="shared" si="258"/>
        <v>47868</v>
      </c>
      <c r="AL287" s="133">
        <f t="shared" si="259"/>
        <v>19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70"/>
        <v>44737</v>
      </c>
      <c r="B288" s="113">
        <f t="shared" si="262"/>
        <v>1039.6906503300002</v>
      </c>
      <c r="C288" s="113">
        <f t="shared" si="276"/>
        <v>950.46623397999997</v>
      </c>
      <c r="D288" s="114">
        <f t="shared" si="271"/>
        <v>6382.88</v>
      </c>
      <c r="E288" s="115">
        <f t="shared" si="248"/>
        <v>6412.88</v>
      </c>
      <c r="F288" s="116">
        <f t="shared" si="249"/>
        <v>44701</v>
      </c>
      <c r="G288" s="117">
        <f t="shared" si="263"/>
        <v>4.7000726944577131E-3</v>
      </c>
      <c r="H288" s="118">
        <f t="shared" si="277"/>
        <v>44762</v>
      </c>
      <c r="I288" s="118">
        <f t="shared" si="264"/>
        <v>44762</v>
      </c>
      <c r="J288" s="119">
        <f t="shared" si="272"/>
        <v>22</v>
      </c>
      <c r="K288" s="119">
        <f t="shared" si="250"/>
        <v>5</v>
      </c>
      <c r="L288" s="8">
        <f t="shared" si="273"/>
        <v>1.00106626</v>
      </c>
      <c r="M288" s="120">
        <f t="shared" si="251"/>
        <v>1.01060018</v>
      </c>
      <c r="N288" s="120">
        <f t="shared" si="281"/>
        <v>1.0907434093008865</v>
      </c>
      <c r="O288" s="113">
        <f t="shared" si="247"/>
        <v>1.0919064199999999</v>
      </c>
      <c r="P288" s="113">
        <f t="shared" si="265"/>
        <v>1037.8201828700001</v>
      </c>
      <c r="Q288" s="11">
        <f t="shared" si="278"/>
        <v>0</v>
      </c>
      <c r="R288" s="30">
        <f t="shared" si="274"/>
        <v>0</v>
      </c>
      <c r="S288" s="8">
        <f t="shared" si="266"/>
        <v>0</v>
      </c>
      <c r="T288" s="122">
        <f t="shared" si="275"/>
        <v>9.5000000000000001E-2</v>
      </c>
      <c r="U288" s="121">
        <f t="shared" si="246"/>
        <v>5</v>
      </c>
      <c r="V288" s="121">
        <v>252</v>
      </c>
      <c r="W288" s="120">
        <f t="shared" si="267"/>
        <v>1.0018023039999999</v>
      </c>
      <c r="X288" s="113">
        <f t="shared" si="268"/>
        <v>1.87046746</v>
      </c>
      <c r="Y288" s="113">
        <f t="shared" si="269"/>
        <v>0</v>
      </c>
      <c r="Z288" s="125" t="str">
        <f t="shared" si="279"/>
        <v>A+J=</v>
      </c>
      <c r="AA288" s="118">
        <f t="shared" si="280"/>
        <v>44762</v>
      </c>
      <c r="AB288" s="4"/>
      <c r="AD288" s="173">
        <f>[2]Plan1!$A342</f>
        <v>47112</v>
      </c>
      <c r="AE288" s="143" t="str">
        <f>[2]Plan1!$C342</f>
        <v>Natal</v>
      </c>
      <c r="AG288" s="133">
        <f t="shared" si="260"/>
        <v>112</v>
      </c>
      <c r="AH288" s="135">
        <f t="shared" si="261"/>
        <v>47868</v>
      </c>
      <c r="AI288" s="135">
        <f t="shared" si="256"/>
        <v>47865</v>
      </c>
      <c r="AJ288" s="135">
        <f t="shared" si="257"/>
        <v>47868</v>
      </c>
      <c r="AK288" s="135">
        <f t="shared" si="258"/>
        <v>47899</v>
      </c>
      <c r="AL288" s="133">
        <f t="shared" si="259"/>
        <v>23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70"/>
        <v>44738</v>
      </c>
      <c r="B289" s="113">
        <f t="shared" si="262"/>
        <v>1039.6906503300002</v>
      </c>
      <c r="C289" s="113">
        <f t="shared" si="276"/>
        <v>950.46623397999997</v>
      </c>
      <c r="D289" s="114">
        <f t="shared" si="271"/>
        <v>6382.88</v>
      </c>
      <c r="E289" s="115">
        <f t="shared" si="248"/>
        <v>6412.88</v>
      </c>
      <c r="F289" s="116">
        <f t="shared" si="249"/>
        <v>44701</v>
      </c>
      <c r="G289" s="117">
        <f t="shared" si="263"/>
        <v>4.7000726944577131E-3</v>
      </c>
      <c r="H289" s="118">
        <f t="shared" si="277"/>
        <v>44762</v>
      </c>
      <c r="I289" s="118">
        <f t="shared" si="264"/>
        <v>44762</v>
      </c>
      <c r="J289" s="119">
        <f t="shared" si="272"/>
        <v>22</v>
      </c>
      <c r="K289" s="119">
        <f t="shared" si="250"/>
        <v>5</v>
      </c>
      <c r="L289" s="8">
        <f t="shared" si="273"/>
        <v>1.00106626</v>
      </c>
      <c r="M289" s="120">
        <f t="shared" si="251"/>
        <v>1.01060018</v>
      </c>
      <c r="N289" s="120">
        <f t="shared" si="281"/>
        <v>1.0907434093008865</v>
      </c>
      <c r="O289" s="113">
        <f t="shared" si="247"/>
        <v>1.0919064199999999</v>
      </c>
      <c r="P289" s="113">
        <f t="shared" si="265"/>
        <v>1037.8201828700001</v>
      </c>
      <c r="Q289" s="11">
        <f t="shared" si="278"/>
        <v>0</v>
      </c>
      <c r="R289" s="30">
        <f t="shared" si="274"/>
        <v>0</v>
      </c>
      <c r="S289" s="8">
        <f t="shared" si="266"/>
        <v>0</v>
      </c>
      <c r="T289" s="122">
        <f t="shared" si="275"/>
        <v>9.5000000000000001E-2</v>
      </c>
      <c r="U289" s="121">
        <f t="shared" si="246"/>
        <v>5</v>
      </c>
      <c r="V289" s="121">
        <v>252</v>
      </c>
      <c r="W289" s="120">
        <f t="shared" si="267"/>
        <v>1.0018023039999999</v>
      </c>
      <c r="X289" s="113">
        <f t="shared" si="268"/>
        <v>1.87046746</v>
      </c>
      <c r="Y289" s="113">
        <f t="shared" si="269"/>
        <v>0</v>
      </c>
      <c r="Z289" s="125" t="str">
        <f t="shared" si="279"/>
        <v>A+J=</v>
      </c>
      <c r="AA289" s="118">
        <f t="shared" si="280"/>
        <v>44762</v>
      </c>
      <c r="AB289" s="4"/>
      <c r="AD289" s="173">
        <f>[2]Plan1!$A343</f>
        <v>47119</v>
      </c>
      <c r="AE289" s="143" t="str">
        <f>[2]Plan1!$C343</f>
        <v>Confraternização Universal</v>
      </c>
      <c r="AG289" s="133">
        <f t="shared" si="260"/>
        <v>113</v>
      </c>
      <c r="AH289" s="135">
        <f t="shared" si="261"/>
        <v>47899</v>
      </c>
      <c r="AI289" s="135">
        <f t="shared" si="256"/>
        <v>47898</v>
      </c>
      <c r="AJ289" s="135">
        <f t="shared" si="257"/>
        <v>47899</v>
      </c>
      <c r="AK289" s="135">
        <f t="shared" si="258"/>
        <v>47927</v>
      </c>
      <c r="AL289" s="133">
        <f t="shared" si="259"/>
        <v>18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70"/>
        <v>44739</v>
      </c>
      <c r="B290" s="113">
        <f t="shared" si="262"/>
        <v>1039.6906503300002</v>
      </c>
      <c r="C290" s="113">
        <f t="shared" si="276"/>
        <v>950.46623397999997</v>
      </c>
      <c r="D290" s="114">
        <f t="shared" si="271"/>
        <v>6382.88</v>
      </c>
      <c r="E290" s="115">
        <f t="shared" si="248"/>
        <v>6412.88</v>
      </c>
      <c r="F290" s="116">
        <f t="shared" si="249"/>
        <v>44701</v>
      </c>
      <c r="G290" s="117">
        <f t="shared" si="263"/>
        <v>4.7000726944577131E-3</v>
      </c>
      <c r="H290" s="118">
        <f t="shared" si="277"/>
        <v>44762</v>
      </c>
      <c r="I290" s="118">
        <f t="shared" si="264"/>
        <v>44762</v>
      </c>
      <c r="J290" s="119">
        <f t="shared" si="272"/>
        <v>22</v>
      </c>
      <c r="K290" s="119">
        <f t="shared" si="250"/>
        <v>5</v>
      </c>
      <c r="L290" s="8">
        <f t="shared" si="273"/>
        <v>1.00106626</v>
      </c>
      <c r="M290" s="120">
        <f t="shared" si="251"/>
        <v>1.01060018</v>
      </c>
      <c r="N290" s="120">
        <f t="shared" si="281"/>
        <v>1.0907434093008865</v>
      </c>
      <c r="O290" s="113">
        <f t="shared" si="247"/>
        <v>1.0919064199999999</v>
      </c>
      <c r="P290" s="113">
        <f t="shared" si="265"/>
        <v>1037.8201828700001</v>
      </c>
      <c r="Q290" s="11">
        <f t="shared" si="278"/>
        <v>0</v>
      </c>
      <c r="R290" s="30">
        <f t="shared" si="274"/>
        <v>0</v>
      </c>
      <c r="S290" s="8">
        <f t="shared" si="266"/>
        <v>0</v>
      </c>
      <c r="T290" s="122">
        <f t="shared" si="275"/>
        <v>9.5000000000000001E-2</v>
      </c>
      <c r="U290" s="121">
        <f t="shared" si="246"/>
        <v>5</v>
      </c>
      <c r="V290" s="121">
        <v>252</v>
      </c>
      <c r="W290" s="120">
        <f t="shared" si="267"/>
        <v>1.0018023039999999</v>
      </c>
      <c r="X290" s="113">
        <f t="shared" si="268"/>
        <v>1.87046746</v>
      </c>
      <c r="Y290" s="113">
        <f t="shared" si="269"/>
        <v>0</v>
      </c>
      <c r="Z290" s="125" t="str">
        <f t="shared" si="279"/>
        <v>A+J=</v>
      </c>
      <c r="AA290" s="118">
        <f t="shared" si="280"/>
        <v>44762</v>
      </c>
      <c r="AB290" s="4"/>
      <c r="AD290" s="173">
        <f>[2]Plan1!$A344</f>
        <v>47161</v>
      </c>
      <c r="AE290" s="143" t="str">
        <f>[2]Plan1!$C344</f>
        <v>Carnaval</v>
      </c>
      <c r="AG290" s="133">
        <f t="shared" si="260"/>
        <v>114</v>
      </c>
      <c r="AH290" s="135">
        <f t="shared" si="261"/>
        <v>47927</v>
      </c>
      <c r="AI290" s="135">
        <f t="shared" si="256"/>
        <v>47926</v>
      </c>
      <c r="AJ290" s="135">
        <f t="shared" si="257"/>
        <v>47927</v>
      </c>
      <c r="AK290" s="135">
        <f t="shared" si="258"/>
        <v>47960</v>
      </c>
      <c r="AL290" s="133">
        <f t="shared" si="259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70"/>
        <v>44740</v>
      </c>
      <c r="B291" s="113">
        <f t="shared" si="262"/>
        <v>1040.2868473000001</v>
      </c>
      <c r="C291" s="113">
        <f t="shared" si="276"/>
        <v>950.46623397999997</v>
      </c>
      <c r="D291" s="114">
        <f t="shared" si="271"/>
        <v>6382.88</v>
      </c>
      <c r="E291" s="115">
        <f t="shared" si="248"/>
        <v>6412.88</v>
      </c>
      <c r="F291" s="116">
        <f t="shared" si="249"/>
        <v>44701</v>
      </c>
      <c r="G291" s="117">
        <f t="shared" si="263"/>
        <v>4.7000726944577131E-3</v>
      </c>
      <c r="H291" s="118">
        <f t="shared" si="277"/>
        <v>44762</v>
      </c>
      <c r="I291" s="118">
        <f t="shared" si="264"/>
        <v>44762</v>
      </c>
      <c r="J291" s="119">
        <f t="shared" si="272"/>
        <v>22</v>
      </c>
      <c r="K291" s="119">
        <f t="shared" si="250"/>
        <v>6</v>
      </c>
      <c r="L291" s="8">
        <f t="shared" si="273"/>
        <v>1.0012796500000001</v>
      </c>
      <c r="M291" s="120">
        <f t="shared" si="251"/>
        <v>1.01060018</v>
      </c>
      <c r="N291" s="120">
        <f t="shared" si="281"/>
        <v>1.0907434093008865</v>
      </c>
      <c r="O291" s="113">
        <f t="shared" si="247"/>
        <v>1.09213917</v>
      </c>
      <c r="P291" s="113">
        <f t="shared" si="265"/>
        <v>1038.0414038900001</v>
      </c>
      <c r="Q291" s="11">
        <f t="shared" si="278"/>
        <v>0</v>
      </c>
      <c r="R291" s="30">
        <f t="shared" si="274"/>
        <v>0</v>
      </c>
      <c r="S291" s="8">
        <f t="shared" si="266"/>
        <v>0</v>
      </c>
      <c r="T291" s="122">
        <f t="shared" si="275"/>
        <v>9.5000000000000001E-2</v>
      </c>
      <c r="U291" s="121">
        <f t="shared" si="246"/>
        <v>6</v>
      </c>
      <c r="V291" s="121">
        <v>252</v>
      </c>
      <c r="W291" s="120">
        <f t="shared" si="267"/>
        <v>1.002163154</v>
      </c>
      <c r="X291" s="113">
        <f t="shared" si="268"/>
        <v>2.24544341</v>
      </c>
      <c r="Y291" s="113">
        <f t="shared" si="269"/>
        <v>0</v>
      </c>
      <c r="Z291" s="125" t="str">
        <f t="shared" si="279"/>
        <v>A+J=</v>
      </c>
      <c r="AA291" s="118">
        <f t="shared" si="280"/>
        <v>44762</v>
      </c>
      <c r="AB291" s="4"/>
      <c r="AD291" s="173">
        <f>[2]Plan1!$A345</f>
        <v>47162</v>
      </c>
      <c r="AE291" s="143" t="str">
        <f>[2]Plan1!$C345</f>
        <v>Carnaval</v>
      </c>
      <c r="AG291" s="133">
        <f t="shared" si="260"/>
        <v>115</v>
      </c>
      <c r="AH291" s="135">
        <f t="shared" si="261"/>
        <v>47958</v>
      </c>
      <c r="AI291" s="135">
        <f t="shared" si="256"/>
        <v>47956</v>
      </c>
      <c r="AJ291" s="135">
        <f t="shared" si="257"/>
        <v>47960</v>
      </c>
      <c r="AK291" s="135">
        <f t="shared" si="258"/>
        <v>47988</v>
      </c>
      <c r="AL291" s="133">
        <f t="shared" si="259"/>
        <v>19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70"/>
        <v>44741</v>
      </c>
      <c r="B292" s="113">
        <f t="shared" si="262"/>
        <v>1040.8833875800001</v>
      </c>
      <c r="C292" s="113">
        <f t="shared" si="276"/>
        <v>950.46623397999997</v>
      </c>
      <c r="D292" s="114">
        <f t="shared" si="271"/>
        <v>6382.88</v>
      </c>
      <c r="E292" s="115">
        <f t="shared" si="248"/>
        <v>6412.88</v>
      </c>
      <c r="F292" s="116">
        <f t="shared" si="249"/>
        <v>44701</v>
      </c>
      <c r="G292" s="117">
        <f t="shared" si="263"/>
        <v>4.7000726944577131E-3</v>
      </c>
      <c r="H292" s="118">
        <f t="shared" si="277"/>
        <v>44762</v>
      </c>
      <c r="I292" s="118">
        <f t="shared" si="264"/>
        <v>44762</v>
      </c>
      <c r="J292" s="119">
        <f t="shared" si="272"/>
        <v>22</v>
      </c>
      <c r="K292" s="119">
        <f t="shared" si="250"/>
        <v>7</v>
      </c>
      <c r="L292" s="8">
        <f t="shared" si="273"/>
        <v>1.0014930799999999</v>
      </c>
      <c r="M292" s="120">
        <f t="shared" si="251"/>
        <v>1.01060018</v>
      </c>
      <c r="N292" s="120">
        <f t="shared" si="281"/>
        <v>1.0907434093008865</v>
      </c>
      <c r="O292" s="113">
        <f t="shared" si="247"/>
        <v>1.0923719700000001</v>
      </c>
      <c r="P292" s="113">
        <f t="shared" si="265"/>
        <v>1038.2626724300001</v>
      </c>
      <c r="Q292" s="11">
        <f t="shared" si="278"/>
        <v>0</v>
      </c>
      <c r="R292" s="30">
        <f t="shared" si="274"/>
        <v>0</v>
      </c>
      <c r="S292" s="8">
        <f t="shared" si="266"/>
        <v>0</v>
      </c>
      <c r="T292" s="122">
        <f t="shared" si="275"/>
        <v>9.5000000000000001E-2</v>
      </c>
      <c r="U292" s="121">
        <f t="shared" si="246"/>
        <v>7</v>
      </c>
      <c r="V292" s="121">
        <v>252</v>
      </c>
      <c r="W292" s="120">
        <f t="shared" si="267"/>
        <v>1.002524135</v>
      </c>
      <c r="X292" s="113">
        <f t="shared" si="268"/>
        <v>2.6207151500000001</v>
      </c>
      <c r="Y292" s="113">
        <f t="shared" si="269"/>
        <v>0</v>
      </c>
      <c r="Z292" s="125" t="str">
        <f t="shared" si="279"/>
        <v>A+J=</v>
      </c>
      <c r="AA292" s="118">
        <f t="shared" si="280"/>
        <v>44762</v>
      </c>
      <c r="AB292" s="4"/>
      <c r="AD292" s="173">
        <f>[2]Plan1!$A346</f>
        <v>47207</v>
      </c>
      <c r="AE292" s="143" t="str">
        <f>[2]Plan1!$C346</f>
        <v>Paixão de Cristo</v>
      </c>
      <c r="AG292" s="133">
        <f t="shared" si="260"/>
        <v>116</v>
      </c>
      <c r="AH292" s="135">
        <f t="shared" si="261"/>
        <v>47988</v>
      </c>
      <c r="AI292" s="135">
        <f t="shared" si="256"/>
        <v>47987</v>
      </c>
      <c r="AJ292" s="135">
        <f t="shared" si="257"/>
        <v>47988</v>
      </c>
      <c r="AK292" s="135">
        <f t="shared" si="258"/>
        <v>48019</v>
      </c>
      <c r="AL292" s="133">
        <f t="shared" si="259"/>
        <v>22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70"/>
        <v>44742</v>
      </c>
      <c r="B293" s="113">
        <f t="shared" si="262"/>
        <v>1041.4802692200001</v>
      </c>
      <c r="C293" s="113">
        <f t="shared" si="276"/>
        <v>950.46623397999997</v>
      </c>
      <c r="D293" s="114">
        <f t="shared" si="271"/>
        <v>6382.88</v>
      </c>
      <c r="E293" s="115">
        <f t="shared" si="248"/>
        <v>6412.88</v>
      </c>
      <c r="F293" s="116">
        <f t="shared" si="249"/>
        <v>44701</v>
      </c>
      <c r="G293" s="117">
        <f t="shared" si="263"/>
        <v>4.7000726944577131E-3</v>
      </c>
      <c r="H293" s="118">
        <f t="shared" si="277"/>
        <v>44762</v>
      </c>
      <c r="I293" s="118">
        <f t="shared" si="264"/>
        <v>44762</v>
      </c>
      <c r="J293" s="119">
        <f t="shared" si="272"/>
        <v>22</v>
      </c>
      <c r="K293" s="119">
        <f t="shared" si="250"/>
        <v>8</v>
      </c>
      <c r="L293" s="8">
        <f t="shared" si="273"/>
        <v>1.0017065599999999</v>
      </c>
      <c r="M293" s="120">
        <f t="shared" si="251"/>
        <v>1.01060018</v>
      </c>
      <c r="N293" s="120">
        <f t="shared" si="281"/>
        <v>1.0907434093008865</v>
      </c>
      <c r="O293" s="113">
        <f t="shared" si="247"/>
        <v>1.09260482</v>
      </c>
      <c r="P293" s="113">
        <f t="shared" si="265"/>
        <v>1038.48398849</v>
      </c>
      <c r="Q293" s="11">
        <f t="shared" si="278"/>
        <v>0</v>
      </c>
      <c r="R293" s="30">
        <f t="shared" si="274"/>
        <v>0</v>
      </c>
      <c r="S293" s="8">
        <f t="shared" si="266"/>
        <v>0</v>
      </c>
      <c r="T293" s="122">
        <f t="shared" si="275"/>
        <v>9.5000000000000001E-2</v>
      </c>
      <c r="U293" s="121">
        <f t="shared" ref="U293:U356" si="282">IF(Q292&gt;0,1,IF(K293=K292,U292,U292+1))</f>
        <v>8</v>
      </c>
      <c r="V293" s="121">
        <v>252</v>
      </c>
      <c r="W293" s="120">
        <f t="shared" si="267"/>
        <v>1.0028852450000001</v>
      </c>
      <c r="X293" s="113">
        <f t="shared" si="268"/>
        <v>2.9962807300000001</v>
      </c>
      <c r="Y293" s="113">
        <f t="shared" si="269"/>
        <v>0</v>
      </c>
      <c r="Z293" s="125" t="str">
        <f t="shared" si="279"/>
        <v>A+J=</v>
      </c>
      <c r="AA293" s="118">
        <f t="shared" si="280"/>
        <v>44762</v>
      </c>
      <c r="AB293" s="4"/>
      <c r="AD293" s="173">
        <f>[2]Plan1!$A347</f>
        <v>47229</v>
      </c>
      <c r="AE293" s="143" t="str">
        <f>[2]Plan1!$C347</f>
        <v>Tiradentes</v>
      </c>
      <c r="AG293" s="133">
        <f t="shared" si="260"/>
        <v>117</v>
      </c>
      <c r="AH293" s="135">
        <f t="shared" si="261"/>
        <v>48019</v>
      </c>
      <c r="AI293" s="135">
        <f t="shared" si="256"/>
        <v>48018</v>
      </c>
      <c r="AJ293" s="135">
        <f t="shared" si="257"/>
        <v>48019</v>
      </c>
      <c r="AK293" s="135">
        <f t="shared" si="258"/>
        <v>48050</v>
      </c>
      <c r="AL293" s="133">
        <f t="shared" si="259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70"/>
        <v>44743</v>
      </c>
      <c r="B294" s="113">
        <f t="shared" si="262"/>
        <v>1042.07750399</v>
      </c>
      <c r="C294" s="113">
        <f t="shared" si="276"/>
        <v>950.46623397999997</v>
      </c>
      <c r="D294" s="114">
        <f t="shared" si="271"/>
        <v>6382.88</v>
      </c>
      <c r="E294" s="115">
        <f t="shared" si="248"/>
        <v>6412.88</v>
      </c>
      <c r="F294" s="116">
        <f t="shared" si="249"/>
        <v>44701</v>
      </c>
      <c r="G294" s="117">
        <f t="shared" si="263"/>
        <v>4.7000726944577131E-3</v>
      </c>
      <c r="H294" s="118">
        <f t="shared" si="277"/>
        <v>44762</v>
      </c>
      <c r="I294" s="118">
        <f t="shared" si="264"/>
        <v>44762</v>
      </c>
      <c r="J294" s="119">
        <f t="shared" si="272"/>
        <v>22</v>
      </c>
      <c r="K294" s="119">
        <f t="shared" si="250"/>
        <v>9</v>
      </c>
      <c r="L294" s="8">
        <f t="shared" si="273"/>
        <v>1.00192009</v>
      </c>
      <c r="M294" s="120">
        <f t="shared" si="251"/>
        <v>1.01060018</v>
      </c>
      <c r="N294" s="120">
        <f t="shared" si="281"/>
        <v>1.0907434093008865</v>
      </c>
      <c r="O294" s="113">
        <f t="shared" si="247"/>
        <v>1.0928377300000001</v>
      </c>
      <c r="P294" s="113">
        <f t="shared" si="265"/>
        <v>1038.70536158</v>
      </c>
      <c r="Q294" s="11">
        <f t="shared" si="278"/>
        <v>0</v>
      </c>
      <c r="R294" s="30">
        <f t="shared" si="274"/>
        <v>0</v>
      </c>
      <c r="S294" s="8">
        <f t="shared" si="266"/>
        <v>0</v>
      </c>
      <c r="T294" s="122">
        <f t="shared" si="275"/>
        <v>9.5000000000000001E-2</v>
      </c>
      <c r="U294" s="121">
        <f t="shared" si="282"/>
        <v>9</v>
      </c>
      <c r="V294" s="121">
        <v>252</v>
      </c>
      <c r="W294" s="120">
        <f t="shared" si="267"/>
        <v>1.0032464860000001</v>
      </c>
      <c r="X294" s="113">
        <f t="shared" si="268"/>
        <v>3.3721424099999999</v>
      </c>
      <c r="Y294" s="113">
        <f t="shared" si="269"/>
        <v>0</v>
      </c>
      <c r="Z294" s="125" t="str">
        <f t="shared" si="279"/>
        <v>A+J=</v>
      </c>
      <c r="AA294" s="118">
        <f t="shared" si="280"/>
        <v>44762</v>
      </c>
      <c r="AB294" s="4"/>
      <c r="AD294" s="173">
        <f>[2]Plan1!$A348</f>
        <v>47239</v>
      </c>
      <c r="AE294" s="143" t="str">
        <f>[2]Plan1!$C348</f>
        <v>Dia do Trabalho</v>
      </c>
      <c r="AG294" s="133">
        <f t="shared" si="260"/>
        <v>118</v>
      </c>
      <c r="AH294" s="135">
        <f t="shared" si="261"/>
        <v>48049</v>
      </c>
      <c r="AI294" s="135">
        <f t="shared" si="256"/>
        <v>48047</v>
      </c>
      <c r="AJ294" s="135">
        <f t="shared" si="257"/>
        <v>48050</v>
      </c>
      <c r="AK294" s="135">
        <f t="shared" si="258"/>
        <v>48080</v>
      </c>
      <c r="AL294" s="133">
        <f t="shared" si="259"/>
        <v>22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70"/>
        <v>44744</v>
      </c>
      <c r="B295" s="113">
        <f t="shared" si="262"/>
        <v>1042.67507088</v>
      </c>
      <c r="C295" s="113">
        <f t="shared" si="276"/>
        <v>950.46623397999997</v>
      </c>
      <c r="D295" s="114">
        <f t="shared" si="271"/>
        <v>6382.88</v>
      </c>
      <c r="E295" s="115">
        <f t="shared" si="248"/>
        <v>6412.88</v>
      </c>
      <c r="F295" s="116">
        <f t="shared" si="249"/>
        <v>44701</v>
      </c>
      <c r="G295" s="117">
        <f t="shared" si="263"/>
        <v>4.7000726944577131E-3</v>
      </c>
      <c r="H295" s="118">
        <f t="shared" si="277"/>
        <v>44762</v>
      </c>
      <c r="I295" s="118">
        <f t="shared" si="264"/>
        <v>44762</v>
      </c>
      <c r="J295" s="119">
        <f t="shared" si="272"/>
        <v>22</v>
      </c>
      <c r="K295" s="119">
        <f t="shared" si="250"/>
        <v>10</v>
      </c>
      <c r="L295" s="8">
        <f t="shared" si="273"/>
        <v>1.0021336599999999</v>
      </c>
      <c r="M295" s="120">
        <f t="shared" si="251"/>
        <v>1.01060018</v>
      </c>
      <c r="N295" s="120">
        <f t="shared" si="281"/>
        <v>1.0907434093008865</v>
      </c>
      <c r="O295" s="113">
        <f t="shared" si="247"/>
        <v>1.0930706800000001</v>
      </c>
      <c r="P295" s="113">
        <f t="shared" si="265"/>
        <v>1038.92677269</v>
      </c>
      <c r="Q295" s="11">
        <f t="shared" si="278"/>
        <v>0</v>
      </c>
      <c r="R295" s="30">
        <f t="shared" si="274"/>
        <v>0</v>
      </c>
      <c r="S295" s="8">
        <f t="shared" si="266"/>
        <v>0</v>
      </c>
      <c r="T295" s="122">
        <f t="shared" si="275"/>
        <v>9.5000000000000001E-2</v>
      </c>
      <c r="U295" s="121">
        <f t="shared" si="282"/>
        <v>10</v>
      </c>
      <c r="V295" s="121">
        <v>252</v>
      </c>
      <c r="W295" s="120">
        <f t="shared" si="267"/>
        <v>1.0036078559999999</v>
      </c>
      <c r="X295" s="113">
        <f t="shared" si="268"/>
        <v>3.7482981899999999</v>
      </c>
      <c r="Y295" s="113">
        <f t="shared" si="269"/>
        <v>0</v>
      </c>
      <c r="Z295" s="125" t="str">
        <f t="shared" si="279"/>
        <v>A+J=</v>
      </c>
      <c r="AA295" s="118">
        <f t="shared" si="280"/>
        <v>44762</v>
      </c>
      <c r="AB295" s="4"/>
      <c r="AD295" s="173">
        <f>[2]Plan1!$A349</f>
        <v>47269</v>
      </c>
      <c r="AE295" s="143" t="str">
        <f>[2]Plan1!$C349</f>
        <v>Corpus Christi</v>
      </c>
      <c r="AG295" s="133">
        <f t="shared" si="260"/>
        <v>119</v>
      </c>
      <c r="AH295" s="135">
        <f t="shared" si="261"/>
        <v>48080</v>
      </c>
      <c r="AI295" s="135">
        <f t="shared" si="256"/>
        <v>48079</v>
      </c>
      <c r="AJ295" s="135">
        <f t="shared" si="257"/>
        <v>48080</v>
      </c>
      <c r="AK295" s="135">
        <f t="shared" si="258"/>
        <v>48113</v>
      </c>
      <c r="AL295" s="133">
        <f t="shared" si="259"/>
        <v>23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70"/>
        <v>44745</v>
      </c>
      <c r="B296" s="113">
        <f t="shared" si="262"/>
        <v>1042.67507088</v>
      </c>
      <c r="C296" s="113">
        <f t="shared" si="276"/>
        <v>950.46623397999997</v>
      </c>
      <c r="D296" s="114">
        <f t="shared" si="271"/>
        <v>6382.88</v>
      </c>
      <c r="E296" s="115">
        <f t="shared" si="248"/>
        <v>6412.88</v>
      </c>
      <c r="F296" s="116">
        <f t="shared" si="249"/>
        <v>44701</v>
      </c>
      <c r="G296" s="117">
        <f t="shared" si="263"/>
        <v>4.7000726944577131E-3</v>
      </c>
      <c r="H296" s="118">
        <f t="shared" si="277"/>
        <v>44762</v>
      </c>
      <c r="I296" s="118">
        <f t="shared" si="264"/>
        <v>44762</v>
      </c>
      <c r="J296" s="119">
        <f t="shared" si="272"/>
        <v>22</v>
      </c>
      <c r="K296" s="119">
        <f t="shared" si="250"/>
        <v>10</v>
      </c>
      <c r="L296" s="8">
        <f t="shared" si="273"/>
        <v>1.0021336599999999</v>
      </c>
      <c r="M296" s="120">
        <f t="shared" si="251"/>
        <v>1.01060018</v>
      </c>
      <c r="N296" s="120">
        <f t="shared" si="281"/>
        <v>1.0907434093008865</v>
      </c>
      <c r="O296" s="113">
        <f t="shared" si="247"/>
        <v>1.0930706800000001</v>
      </c>
      <c r="P296" s="113">
        <f t="shared" si="265"/>
        <v>1038.92677269</v>
      </c>
      <c r="Q296" s="11">
        <f t="shared" si="278"/>
        <v>0</v>
      </c>
      <c r="R296" s="30">
        <f t="shared" si="274"/>
        <v>0</v>
      </c>
      <c r="S296" s="8">
        <f t="shared" si="266"/>
        <v>0</v>
      </c>
      <c r="T296" s="122">
        <f t="shared" si="275"/>
        <v>9.5000000000000001E-2</v>
      </c>
      <c r="U296" s="121">
        <f t="shared" si="282"/>
        <v>10</v>
      </c>
      <c r="V296" s="121">
        <v>252</v>
      </c>
      <c r="W296" s="120">
        <f t="shared" si="267"/>
        <v>1.0036078559999999</v>
      </c>
      <c r="X296" s="113">
        <f t="shared" si="268"/>
        <v>3.7482981899999999</v>
      </c>
      <c r="Y296" s="113">
        <f t="shared" si="269"/>
        <v>0</v>
      </c>
      <c r="Z296" s="125" t="str">
        <f t="shared" si="279"/>
        <v>A+J=</v>
      </c>
      <c r="AA296" s="118">
        <f t="shared" si="280"/>
        <v>44762</v>
      </c>
      <c r="AB296" s="4"/>
      <c r="AD296" s="173">
        <f>[2]Plan1!$A350</f>
        <v>47368</v>
      </c>
      <c r="AE296" s="143" t="str">
        <f>[2]Plan1!$C350</f>
        <v>Independência do Brasil</v>
      </c>
      <c r="AG296" s="133">
        <f t="shared" si="260"/>
        <v>120</v>
      </c>
      <c r="AH296" s="135">
        <f t="shared" si="261"/>
        <v>48111</v>
      </c>
      <c r="AI296" s="135">
        <f t="shared" si="256"/>
        <v>48110</v>
      </c>
      <c r="AJ296" s="135">
        <f t="shared" si="257"/>
        <v>48113</v>
      </c>
      <c r="AK296" s="135">
        <f t="shared" si="258"/>
        <v>48141</v>
      </c>
      <c r="AL296" s="133">
        <f t="shared" si="259"/>
        <v>20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70"/>
        <v>44746</v>
      </c>
      <c r="B297" s="113">
        <f t="shared" si="262"/>
        <v>1042.67507088</v>
      </c>
      <c r="C297" s="113">
        <f t="shared" si="276"/>
        <v>950.46623397999997</v>
      </c>
      <c r="D297" s="114">
        <f t="shared" si="271"/>
        <v>6382.88</v>
      </c>
      <c r="E297" s="115">
        <f t="shared" si="248"/>
        <v>6412.88</v>
      </c>
      <c r="F297" s="116">
        <f t="shared" si="249"/>
        <v>44701</v>
      </c>
      <c r="G297" s="117">
        <f t="shared" si="263"/>
        <v>4.7000726944577131E-3</v>
      </c>
      <c r="H297" s="118">
        <f t="shared" si="277"/>
        <v>44762</v>
      </c>
      <c r="I297" s="118">
        <f t="shared" si="264"/>
        <v>44762</v>
      </c>
      <c r="J297" s="119">
        <f t="shared" si="272"/>
        <v>22</v>
      </c>
      <c r="K297" s="119">
        <f t="shared" si="250"/>
        <v>10</v>
      </c>
      <c r="L297" s="8">
        <f t="shared" si="273"/>
        <v>1.0021336599999999</v>
      </c>
      <c r="M297" s="120">
        <f t="shared" si="251"/>
        <v>1.01060018</v>
      </c>
      <c r="N297" s="120">
        <f t="shared" si="281"/>
        <v>1.0907434093008865</v>
      </c>
      <c r="O297" s="113">
        <f t="shared" ref="O297:O360" si="283">TRUNC(TRUNC((L297*N297),15),8)</f>
        <v>1.0930706800000001</v>
      </c>
      <c r="P297" s="113">
        <f t="shared" si="265"/>
        <v>1038.92677269</v>
      </c>
      <c r="Q297" s="11">
        <f t="shared" si="278"/>
        <v>0</v>
      </c>
      <c r="R297" s="30">
        <f t="shared" si="274"/>
        <v>0</v>
      </c>
      <c r="S297" s="8">
        <f t="shared" si="266"/>
        <v>0</v>
      </c>
      <c r="T297" s="122">
        <f t="shared" si="275"/>
        <v>9.5000000000000001E-2</v>
      </c>
      <c r="U297" s="121">
        <f t="shared" si="282"/>
        <v>10</v>
      </c>
      <c r="V297" s="121">
        <v>252</v>
      </c>
      <c r="W297" s="120">
        <f t="shared" si="267"/>
        <v>1.0036078559999999</v>
      </c>
      <c r="X297" s="113">
        <f t="shared" si="268"/>
        <v>3.7482981899999999</v>
      </c>
      <c r="Y297" s="113">
        <f t="shared" si="269"/>
        <v>0</v>
      </c>
      <c r="Z297" s="125" t="str">
        <f t="shared" si="279"/>
        <v>A+J=</v>
      </c>
      <c r="AA297" s="118">
        <f t="shared" si="280"/>
        <v>44762</v>
      </c>
      <c r="AB297" s="4"/>
      <c r="AD297" s="173">
        <f>[2]Plan1!$A351</f>
        <v>47403</v>
      </c>
      <c r="AE297" s="143" t="str">
        <f>[2]Plan1!$C351</f>
        <v>Nossa Sr.a Aparecida - Padroeira do Brasil</v>
      </c>
      <c r="AG297" s="133">
        <f t="shared" si="260"/>
        <v>121</v>
      </c>
      <c r="AH297" s="135">
        <f t="shared" si="261"/>
        <v>48141</v>
      </c>
      <c r="AI297" s="135">
        <f t="shared" si="256"/>
        <v>48138</v>
      </c>
      <c r="AJ297" s="135">
        <f t="shared" si="257"/>
        <v>48141</v>
      </c>
      <c r="AK297" s="135">
        <f t="shared" si="258"/>
        <v>48173</v>
      </c>
      <c r="AL297" s="133">
        <f t="shared" si="259"/>
        <v>23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70"/>
        <v>44747</v>
      </c>
      <c r="B298" s="113">
        <f t="shared" si="262"/>
        <v>1043.2729816199999</v>
      </c>
      <c r="C298" s="113">
        <f t="shared" si="276"/>
        <v>950.46623397999997</v>
      </c>
      <c r="D298" s="114">
        <f t="shared" si="271"/>
        <v>6382.88</v>
      </c>
      <c r="E298" s="115">
        <f t="shared" ref="E298:E361" si="284">IF($K298=1,VLOOKUP($A297,$AO$10:$AS$131,4),E297)</f>
        <v>6412.88</v>
      </c>
      <c r="F298" s="116">
        <f t="shared" ref="F298:F361" si="285">IF($K298=1,VLOOKUP($A297,$AO$10:$AS$131,5),F297)</f>
        <v>44701</v>
      </c>
      <c r="G298" s="117">
        <f t="shared" si="263"/>
        <v>4.7000726944577131E-3</v>
      </c>
      <c r="H298" s="118">
        <f t="shared" si="277"/>
        <v>44762</v>
      </c>
      <c r="I298" s="118">
        <f t="shared" si="264"/>
        <v>44762</v>
      </c>
      <c r="J298" s="119">
        <f t="shared" si="272"/>
        <v>22</v>
      </c>
      <c r="K298" s="119">
        <f t="shared" ref="K298:K361" si="286">(J298-(NETWORKDAYS(A298,I298,AD$176:AD$502)-1))</f>
        <v>11</v>
      </c>
      <c r="L298" s="8">
        <f t="shared" si="273"/>
        <v>1.00234728</v>
      </c>
      <c r="M298" s="120">
        <f t="shared" ref="M298:M361" si="287">IF(I298&gt;I297,L297,M297)</f>
        <v>1.01060018</v>
      </c>
      <c r="N298" s="120">
        <f t="shared" si="281"/>
        <v>1.0907434093008865</v>
      </c>
      <c r="O298" s="113">
        <f t="shared" si="283"/>
        <v>1.09330368</v>
      </c>
      <c r="P298" s="113">
        <f t="shared" si="265"/>
        <v>1039.1482313199999</v>
      </c>
      <c r="Q298" s="11">
        <f t="shared" si="278"/>
        <v>0</v>
      </c>
      <c r="R298" s="30">
        <f t="shared" si="274"/>
        <v>0</v>
      </c>
      <c r="S298" s="8">
        <f t="shared" si="266"/>
        <v>0</v>
      </c>
      <c r="T298" s="122">
        <f t="shared" si="275"/>
        <v>9.5000000000000001E-2</v>
      </c>
      <c r="U298" s="121">
        <f t="shared" si="282"/>
        <v>11</v>
      </c>
      <c r="V298" s="121">
        <v>252</v>
      </c>
      <c r="W298" s="120">
        <f t="shared" si="267"/>
        <v>1.0039693569999999</v>
      </c>
      <c r="X298" s="113">
        <f t="shared" si="268"/>
        <v>4.1247502999999996</v>
      </c>
      <c r="Y298" s="113">
        <f t="shared" si="269"/>
        <v>0</v>
      </c>
      <c r="Z298" s="125" t="str">
        <f t="shared" si="279"/>
        <v>A+J=</v>
      </c>
      <c r="AA298" s="118">
        <f t="shared" si="280"/>
        <v>44762</v>
      </c>
      <c r="AB298" s="4"/>
      <c r="AD298" s="173">
        <f>[2]Plan1!$A352</f>
        <v>47424</v>
      </c>
      <c r="AE298" s="143" t="str">
        <f>[2]Plan1!$C352</f>
        <v>Finados</v>
      </c>
      <c r="AG298" s="133">
        <f t="shared" si="260"/>
        <v>122</v>
      </c>
      <c r="AH298" s="135">
        <f t="shared" si="261"/>
        <v>48172</v>
      </c>
      <c r="AI298" s="135">
        <f t="shared" si="256"/>
        <v>48171</v>
      </c>
      <c r="AJ298" s="135">
        <f t="shared" si="257"/>
        <v>48173</v>
      </c>
      <c r="AK298" s="135">
        <f t="shared" si="258"/>
        <v>48204</v>
      </c>
      <c r="AL298" s="133">
        <f t="shared" si="259"/>
        <v>21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70"/>
        <v>44748</v>
      </c>
      <c r="B299" s="113">
        <f t="shared" si="262"/>
        <v>1043.8712353399999</v>
      </c>
      <c r="C299" s="113">
        <f t="shared" si="276"/>
        <v>950.46623397999997</v>
      </c>
      <c r="D299" s="114">
        <f t="shared" si="271"/>
        <v>6382.88</v>
      </c>
      <c r="E299" s="115">
        <f t="shared" si="284"/>
        <v>6412.88</v>
      </c>
      <c r="F299" s="116">
        <f t="shared" si="285"/>
        <v>44701</v>
      </c>
      <c r="G299" s="117">
        <f t="shared" si="263"/>
        <v>4.7000726944577131E-3</v>
      </c>
      <c r="H299" s="118">
        <f t="shared" si="277"/>
        <v>44762</v>
      </c>
      <c r="I299" s="118">
        <f t="shared" si="264"/>
        <v>44762</v>
      </c>
      <c r="J299" s="119">
        <f t="shared" si="272"/>
        <v>22</v>
      </c>
      <c r="K299" s="119">
        <f t="shared" si="286"/>
        <v>12</v>
      </c>
      <c r="L299" s="8">
        <f t="shared" si="273"/>
        <v>1.00256094</v>
      </c>
      <c r="M299" s="120">
        <f t="shared" si="287"/>
        <v>1.01060018</v>
      </c>
      <c r="N299" s="120">
        <f t="shared" si="281"/>
        <v>1.0907434093008865</v>
      </c>
      <c r="O299" s="113">
        <f t="shared" si="283"/>
        <v>1.0935367300000001</v>
      </c>
      <c r="P299" s="113">
        <f t="shared" si="265"/>
        <v>1039.3697374799999</v>
      </c>
      <c r="Q299" s="11">
        <f t="shared" si="278"/>
        <v>0</v>
      </c>
      <c r="R299" s="30">
        <f t="shared" si="274"/>
        <v>0</v>
      </c>
      <c r="S299" s="8">
        <f t="shared" si="266"/>
        <v>0</v>
      </c>
      <c r="T299" s="122">
        <f t="shared" si="275"/>
        <v>9.5000000000000001E-2</v>
      </c>
      <c r="U299" s="121">
        <f t="shared" si="282"/>
        <v>12</v>
      </c>
      <c r="V299" s="121">
        <v>252</v>
      </c>
      <c r="W299" s="120">
        <f t="shared" si="267"/>
        <v>1.004330988</v>
      </c>
      <c r="X299" s="113">
        <f t="shared" si="268"/>
        <v>4.5014978599999997</v>
      </c>
      <c r="Y299" s="113">
        <f t="shared" si="269"/>
        <v>0</v>
      </c>
      <c r="Z299" s="125" t="str">
        <f t="shared" si="279"/>
        <v>A+J=</v>
      </c>
      <c r="AA299" s="118">
        <f t="shared" si="280"/>
        <v>44762</v>
      </c>
      <c r="AB299" s="4"/>
      <c r="AD299" s="173">
        <f>[2]Plan1!$A353</f>
        <v>47437</v>
      </c>
      <c r="AE299" s="143" t="str">
        <f>[2]Plan1!$C353</f>
        <v>Proclamação da República</v>
      </c>
      <c r="AG299" s="133">
        <f t="shared" si="260"/>
        <v>123</v>
      </c>
      <c r="AH299" s="135">
        <f t="shared" si="261"/>
        <v>48202</v>
      </c>
      <c r="AI299" s="135">
        <f t="shared" si="256"/>
        <v>48201</v>
      </c>
      <c r="AJ299" s="135">
        <f t="shared" si="257"/>
        <v>48204</v>
      </c>
      <c r="AK299" s="135">
        <f t="shared" si="258"/>
        <v>48233</v>
      </c>
      <c r="AL299" s="133">
        <f t="shared" si="259"/>
        <v>19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70"/>
        <v>44749</v>
      </c>
      <c r="B300" s="113">
        <f t="shared" si="262"/>
        <v>1044.4698416899998</v>
      </c>
      <c r="C300" s="113">
        <f t="shared" si="276"/>
        <v>950.46623397999997</v>
      </c>
      <c r="D300" s="114">
        <f t="shared" si="271"/>
        <v>6382.88</v>
      </c>
      <c r="E300" s="115">
        <f t="shared" si="284"/>
        <v>6412.88</v>
      </c>
      <c r="F300" s="116">
        <f t="shared" si="285"/>
        <v>44701</v>
      </c>
      <c r="G300" s="117">
        <f t="shared" si="263"/>
        <v>4.7000726944577131E-3</v>
      </c>
      <c r="H300" s="118">
        <f t="shared" si="277"/>
        <v>44762</v>
      </c>
      <c r="I300" s="118">
        <f t="shared" si="264"/>
        <v>44762</v>
      </c>
      <c r="J300" s="119">
        <f t="shared" si="272"/>
        <v>22</v>
      </c>
      <c r="K300" s="119">
        <f t="shared" si="286"/>
        <v>13</v>
      </c>
      <c r="L300" s="8">
        <f t="shared" si="273"/>
        <v>1.0027746500000001</v>
      </c>
      <c r="M300" s="120">
        <f t="shared" si="287"/>
        <v>1.01060018</v>
      </c>
      <c r="N300" s="120">
        <f t="shared" si="281"/>
        <v>1.0907434093008865</v>
      </c>
      <c r="O300" s="113">
        <f t="shared" si="283"/>
        <v>1.09376984</v>
      </c>
      <c r="P300" s="113">
        <f t="shared" si="265"/>
        <v>1039.5913006599999</v>
      </c>
      <c r="Q300" s="11">
        <f t="shared" si="278"/>
        <v>0</v>
      </c>
      <c r="R300" s="30">
        <f t="shared" si="274"/>
        <v>0</v>
      </c>
      <c r="S300" s="8">
        <f t="shared" si="266"/>
        <v>0</v>
      </c>
      <c r="T300" s="122">
        <f t="shared" si="275"/>
        <v>9.5000000000000001E-2</v>
      </c>
      <c r="U300" s="121">
        <f t="shared" si="282"/>
        <v>13</v>
      </c>
      <c r="V300" s="121">
        <v>252</v>
      </c>
      <c r="W300" s="120">
        <f t="shared" si="267"/>
        <v>1.0046927489999999</v>
      </c>
      <c r="X300" s="113">
        <f t="shared" si="268"/>
        <v>4.8785410300000001</v>
      </c>
      <c r="Y300" s="113">
        <f t="shared" si="269"/>
        <v>0</v>
      </c>
      <c r="Z300" s="125" t="str">
        <f t="shared" si="279"/>
        <v>A+J=</v>
      </c>
      <c r="AA300" s="118">
        <f t="shared" si="280"/>
        <v>44762</v>
      </c>
      <c r="AB300" s="4"/>
      <c r="AD300" s="173">
        <f>[2]Plan1!$A354</f>
        <v>47442</v>
      </c>
      <c r="AE300" s="143" t="str">
        <f>[2]Plan1!$C354</f>
        <v>Dia Nacional de Zumbi e da Consciência Negra</v>
      </c>
      <c r="AG300" s="133">
        <f t="shared" si="260"/>
        <v>124</v>
      </c>
      <c r="AH300" s="135">
        <f t="shared" si="261"/>
        <v>48233</v>
      </c>
      <c r="AI300" s="135">
        <f t="shared" si="256"/>
        <v>48232</v>
      </c>
      <c r="AJ300" s="135">
        <f t="shared" si="257"/>
        <v>48233</v>
      </c>
      <c r="AK300" s="135">
        <f t="shared" si="258"/>
        <v>48264</v>
      </c>
      <c r="AL300" s="133">
        <f t="shared" si="259"/>
        <v>21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70"/>
        <v>44750</v>
      </c>
      <c r="B301" s="113">
        <f t="shared" si="262"/>
        <v>1045.06877323</v>
      </c>
      <c r="C301" s="113">
        <f t="shared" si="276"/>
        <v>950.46623397999997</v>
      </c>
      <c r="D301" s="114">
        <f t="shared" si="271"/>
        <v>6382.88</v>
      </c>
      <c r="E301" s="115">
        <f t="shared" si="284"/>
        <v>6412.88</v>
      </c>
      <c r="F301" s="116">
        <f t="shared" si="285"/>
        <v>44701</v>
      </c>
      <c r="G301" s="117">
        <f t="shared" si="263"/>
        <v>4.7000726944577131E-3</v>
      </c>
      <c r="H301" s="118">
        <f t="shared" si="277"/>
        <v>44762</v>
      </c>
      <c r="I301" s="118">
        <f t="shared" si="264"/>
        <v>44762</v>
      </c>
      <c r="J301" s="119">
        <f t="shared" si="272"/>
        <v>22</v>
      </c>
      <c r="K301" s="119">
        <f t="shared" si="286"/>
        <v>14</v>
      </c>
      <c r="L301" s="8">
        <f t="shared" si="273"/>
        <v>1.0029884</v>
      </c>
      <c r="M301" s="120">
        <f t="shared" si="287"/>
        <v>1.01060018</v>
      </c>
      <c r="N301" s="120">
        <f t="shared" si="281"/>
        <v>1.0907434093008865</v>
      </c>
      <c r="O301" s="113">
        <f t="shared" si="283"/>
        <v>1.09400298</v>
      </c>
      <c r="P301" s="113">
        <f t="shared" si="265"/>
        <v>1039.81289236</v>
      </c>
      <c r="Q301" s="11">
        <f t="shared" si="278"/>
        <v>0</v>
      </c>
      <c r="R301" s="30">
        <f t="shared" si="274"/>
        <v>0</v>
      </c>
      <c r="S301" s="8">
        <f t="shared" si="266"/>
        <v>0</v>
      </c>
      <c r="T301" s="122">
        <f t="shared" si="275"/>
        <v>9.5000000000000001E-2</v>
      </c>
      <c r="U301" s="121">
        <f t="shared" si="282"/>
        <v>14</v>
      </c>
      <c r="V301" s="121">
        <v>252</v>
      </c>
      <c r="W301" s="120">
        <f t="shared" si="267"/>
        <v>1.0050546410000001</v>
      </c>
      <c r="X301" s="113">
        <f t="shared" si="268"/>
        <v>5.2558808700000004</v>
      </c>
      <c r="Y301" s="113">
        <f t="shared" si="269"/>
        <v>0</v>
      </c>
      <c r="Z301" s="125" t="str">
        <f t="shared" si="279"/>
        <v>A+J=</v>
      </c>
      <c r="AA301" s="118">
        <f t="shared" si="280"/>
        <v>44762</v>
      </c>
      <c r="AB301" s="4"/>
      <c r="AD301" s="173">
        <f>[2]Plan1!$A355</f>
        <v>47477</v>
      </c>
      <c r="AE301" s="143" t="str">
        <f>[2]Plan1!$C355</f>
        <v>Natal</v>
      </c>
      <c r="AG301" s="133">
        <f t="shared" si="260"/>
        <v>125</v>
      </c>
      <c r="AH301" s="135">
        <f t="shared" si="261"/>
        <v>48264</v>
      </c>
      <c r="AI301" s="135">
        <f t="shared" ref="AI301:AI320" si="288">WORKDAY(AH301,-1,AD$176:AD$502)</f>
        <v>48263</v>
      </c>
      <c r="AJ301" s="135">
        <f t="shared" ref="AJ301:AJ320" si="289">WORKDAY(AI301,1,AD$176:AD$502)</f>
        <v>48264</v>
      </c>
      <c r="AK301" s="135">
        <f t="shared" ref="AK301:AK320" si="290">AJ302</f>
        <v>48295</v>
      </c>
      <c r="AL301" s="133">
        <f t="shared" ref="AL301:AL320" si="291">NETWORKDAYS(AJ301,AJ302,$AD$176:$AD$502)-1</f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70"/>
        <v>44751</v>
      </c>
      <c r="B302" s="113">
        <f t="shared" si="262"/>
        <v>1045.6680576900001</v>
      </c>
      <c r="C302" s="113">
        <f t="shared" si="276"/>
        <v>950.46623397999997</v>
      </c>
      <c r="D302" s="114">
        <f t="shared" si="271"/>
        <v>6382.88</v>
      </c>
      <c r="E302" s="115">
        <f t="shared" si="284"/>
        <v>6412.88</v>
      </c>
      <c r="F302" s="116">
        <f t="shared" si="285"/>
        <v>44701</v>
      </c>
      <c r="G302" s="117">
        <f t="shared" si="263"/>
        <v>4.7000726944577131E-3</v>
      </c>
      <c r="H302" s="118">
        <f t="shared" si="277"/>
        <v>44762</v>
      </c>
      <c r="I302" s="118">
        <f t="shared" si="264"/>
        <v>44762</v>
      </c>
      <c r="J302" s="119">
        <f t="shared" si="272"/>
        <v>22</v>
      </c>
      <c r="K302" s="119">
        <f t="shared" si="286"/>
        <v>15</v>
      </c>
      <c r="L302" s="8">
        <f t="shared" si="273"/>
        <v>1.0032022</v>
      </c>
      <c r="M302" s="120">
        <f t="shared" si="287"/>
        <v>1.01060018</v>
      </c>
      <c r="N302" s="120">
        <f t="shared" si="281"/>
        <v>1.0907434093008865</v>
      </c>
      <c r="O302" s="113">
        <f t="shared" si="283"/>
        <v>1.09423618</v>
      </c>
      <c r="P302" s="113">
        <f t="shared" si="265"/>
        <v>1040.0345410800001</v>
      </c>
      <c r="Q302" s="11">
        <f t="shared" si="278"/>
        <v>0</v>
      </c>
      <c r="R302" s="30">
        <f t="shared" si="274"/>
        <v>0</v>
      </c>
      <c r="S302" s="8">
        <f t="shared" si="266"/>
        <v>0</v>
      </c>
      <c r="T302" s="122">
        <f t="shared" si="275"/>
        <v>9.5000000000000001E-2</v>
      </c>
      <c r="U302" s="121">
        <f t="shared" si="282"/>
        <v>15</v>
      </c>
      <c r="V302" s="121">
        <v>252</v>
      </c>
      <c r="W302" s="120">
        <f t="shared" si="267"/>
        <v>1.0054166630000001</v>
      </c>
      <c r="X302" s="113">
        <f t="shared" si="268"/>
        <v>5.63351661</v>
      </c>
      <c r="Y302" s="113">
        <f t="shared" si="269"/>
        <v>0</v>
      </c>
      <c r="Z302" s="125" t="str">
        <f t="shared" si="279"/>
        <v>A+J=</v>
      </c>
      <c r="AA302" s="118">
        <f t="shared" si="280"/>
        <v>44762</v>
      </c>
      <c r="AB302" s="4"/>
      <c r="AD302" s="173">
        <f>[2]Plan1!$A356</f>
        <v>47484</v>
      </c>
      <c r="AE302" s="143" t="str">
        <f>[2]Plan1!$C356</f>
        <v>Confraternização Universal</v>
      </c>
      <c r="AG302" s="133">
        <f t="shared" si="260"/>
        <v>126</v>
      </c>
      <c r="AH302" s="135">
        <f t="shared" si="261"/>
        <v>48293</v>
      </c>
      <c r="AI302" s="135">
        <f t="shared" si="288"/>
        <v>48292</v>
      </c>
      <c r="AJ302" s="135">
        <f t="shared" si="289"/>
        <v>48295</v>
      </c>
      <c r="AK302" s="135">
        <f t="shared" si="290"/>
        <v>48324</v>
      </c>
      <c r="AL302" s="133">
        <f t="shared" si="291"/>
        <v>20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70"/>
        <v>44752</v>
      </c>
      <c r="B303" s="113">
        <f t="shared" si="262"/>
        <v>1045.6680576900001</v>
      </c>
      <c r="C303" s="113">
        <f t="shared" si="276"/>
        <v>950.46623397999997</v>
      </c>
      <c r="D303" s="114">
        <f t="shared" si="271"/>
        <v>6382.88</v>
      </c>
      <c r="E303" s="115">
        <f t="shared" si="284"/>
        <v>6412.88</v>
      </c>
      <c r="F303" s="116">
        <f t="shared" si="285"/>
        <v>44701</v>
      </c>
      <c r="G303" s="117">
        <f t="shared" si="263"/>
        <v>4.7000726944577131E-3</v>
      </c>
      <c r="H303" s="118">
        <f t="shared" si="277"/>
        <v>44762</v>
      </c>
      <c r="I303" s="118">
        <f t="shared" si="264"/>
        <v>44762</v>
      </c>
      <c r="J303" s="119">
        <f t="shared" si="272"/>
        <v>22</v>
      </c>
      <c r="K303" s="119">
        <f t="shared" si="286"/>
        <v>15</v>
      </c>
      <c r="L303" s="8">
        <f t="shared" si="273"/>
        <v>1.0032022</v>
      </c>
      <c r="M303" s="120">
        <f t="shared" si="287"/>
        <v>1.01060018</v>
      </c>
      <c r="N303" s="120">
        <f t="shared" si="281"/>
        <v>1.0907434093008865</v>
      </c>
      <c r="O303" s="113">
        <f t="shared" si="283"/>
        <v>1.09423618</v>
      </c>
      <c r="P303" s="113">
        <f t="shared" si="265"/>
        <v>1040.0345410800001</v>
      </c>
      <c r="Q303" s="11">
        <f t="shared" si="278"/>
        <v>0</v>
      </c>
      <c r="R303" s="30">
        <f t="shared" si="274"/>
        <v>0</v>
      </c>
      <c r="S303" s="8">
        <f t="shared" si="266"/>
        <v>0</v>
      </c>
      <c r="T303" s="122">
        <f t="shared" si="275"/>
        <v>9.5000000000000001E-2</v>
      </c>
      <c r="U303" s="121">
        <f t="shared" si="282"/>
        <v>15</v>
      </c>
      <c r="V303" s="121">
        <v>252</v>
      </c>
      <c r="W303" s="120">
        <f t="shared" si="267"/>
        <v>1.0054166630000001</v>
      </c>
      <c r="X303" s="113">
        <f t="shared" si="268"/>
        <v>5.63351661</v>
      </c>
      <c r="Y303" s="113">
        <f t="shared" si="269"/>
        <v>0</v>
      </c>
      <c r="Z303" s="125" t="str">
        <f t="shared" si="279"/>
        <v>A+J=</v>
      </c>
      <c r="AA303" s="118">
        <f t="shared" si="280"/>
        <v>44762</v>
      </c>
      <c r="AB303" s="4"/>
      <c r="AD303" s="173">
        <f>[2]Plan1!$A357</f>
        <v>47546</v>
      </c>
      <c r="AE303" s="143" t="str">
        <f>[2]Plan1!$C357</f>
        <v>Carnaval</v>
      </c>
      <c r="AG303" s="133">
        <f t="shared" si="260"/>
        <v>127</v>
      </c>
      <c r="AH303" s="135">
        <f t="shared" si="261"/>
        <v>48324</v>
      </c>
      <c r="AI303" s="135">
        <f t="shared" si="288"/>
        <v>48323</v>
      </c>
      <c r="AJ303" s="135">
        <f t="shared" si="289"/>
        <v>48324</v>
      </c>
      <c r="AK303" s="135">
        <f t="shared" si="290"/>
        <v>48354</v>
      </c>
      <c r="AL303" s="133">
        <f t="shared" si="291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70"/>
        <v>44753</v>
      </c>
      <c r="B304" s="113">
        <f t="shared" si="262"/>
        <v>1045.6680576900001</v>
      </c>
      <c r="C304" s="113">
        <f t="shared" si="276"/>
        <v>950.46623397999997</v>
      </c>
      <c r="D304" s="114">
        <f t="shared" si="271"/>
        <v>6382.88</v>
      </c>
      <c r="E304" s="115">
        <f t="shared" si="284"/>
        <v>6412.88</v>
      </c>
      <c r="F304" s="116">
        <f t="shared" si="285"/>
        <v>44701</v>
      </c>
      <c r="G304" s="117">
        <f t="shared" si="263"/>
        <v>4.7000726944577131E-3</v>
      </c>
      <c r="H304" s="118">
        <f t="shared" si="277"/>
        <v>44762</v>
      </c>
      <c r="I304" s="118">
        <f t="shared" si="264"/>
        <v>44762</v>
      </c>
      <c r="J304" s="119">
        <f t="shared" si="272"/>
        <v>22</v>
      </c>
      <c r="K304" s="119">
        <f t="shared" si="286"/>
        <v>15</v>
      </c>
      <c r="L304" s="8">
        <f t="shared" si="273"/>
        <v>1.0032022</v>
      </c>
      <c r="M304" s="120">
        <f t="shared" si="287"/>
        <v>1.01060018</v>
      </c>
      <c r="N304" s="120">
        <f t="shared" si="281"/>
        <v>1.0907434093008865</v>
      </c>
      <c r="O304" s="113">
        <f t="shared" si="283"/>
        <v>1.09423618</v>
      </c>
      <c r="P304" s="113">
        <f t="shared" si="265"/>
        <v>1040.0345410800001</v>
      </c>
      <c r="Q304" s="11">
        <f t="shared" si="278"/>
        <v>0</v>
      </c>
      <c r="R304" s="30">
        <f t="shared" si="274"/>
        <v>0</v>
      </c>
      <c r="S304" s="8">
        <f t="shared" si="266"/>
        <v>0</v>
      </c>
      <c r="T304" s="122">
        <f t="shared" si="275"/>
        <v>9.5000000000000001E-2</v>
      </c>
      <c r="U304" s="121">
        <f t="shared" si="282"/>
        <v>15</v>
      </c>
      <c r="V304" s="121">
        <v>252</v>
      </c>
      <c r="W304" s="120">
        <f t="shared" si="267"/>
        <v>1.0054166630000001</v>
      </c>
      <c r="X304" s="113">
        <f t="shared" si="268"/>
        <v>5.63351661</v>
      </c>
      <c r="Y304" s="113">
        <f t="shared" si="269"/>
        <v>0</v>
      </c>
      <c r="Z304" s="125" t="str">
        <f t="shared" si="279"/>
        <v>A+J=</v>
      </c>
      <c r="AA304" s="118">
        <f t="shared" si="280"/>
        <v>44762</v>
      </c>
      <c r="AB304" s="4"/>
      <c r="AD304" s="173">
        <f>[2]Plan1!$A358</f>
        <v>47547</v>
      </c>
      <c r="AE304" s="143" t="str">
        <f>[2]Plan1!$C358</f>
        <v>Carnaval</v>
      </c>
      <c r="AG304" s="133">
        <f t="shared" si="260"/>
        <v>128</v>
      </c>
      <c r="AH304" s="135">
        <f t="shared" si="261"/>
        <v>48354</v>
      </c>
      <c r="AI304" s="135">
        <f t="shared" si="288"/>
        <v>48353</v>
      </c>
      <c r="AJ304" s="135">
        <f t="shared" si="289"/>
        <v>48354</v>
      </c>
      <c r="AK304" s="135">
        <f t="shared" si="290"/>
        <v>48386</v>
      </c>
      <c r="AL304" s="133">
        <f t="shared" si="291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70"/>
        <v>44754</v>
      </c>
      <c r="B305" s="113">
        <f t="shared" si="262"/>
        <v>1046.26768567</v>
      </c>
      <c r="C305" s="113">
        <f t="shared" si="276"/>
        <v>950.46623397999997</v>
      </c>
      <c r="D305" s="114">
        <f t="shared" si="271"/>
        <v>6382.88</v>
      </c>
      <c r="E305" s="115">
        <f t="shared" si="284"/>
        <v>6412.88</v>
      </c>
      <c r="F305" s="116">
        <f t="shared" si="285"/>
        <v>44701</v>
      </c>
      <c r="G305" s="117">
        <f t="shared" si="263"/>
        <v>4.7000726944577131E-3</v>
      </c>
      <c r="H305" s="118">
        <f t="shared" si="277"/>
        <v>44762</v>
      </c>
      <c r="I305" s="118">
        <f t="shared" si="264"/>
        <v>44762</v>
      </c>
      <c r="J305" s="119">
        <f t="shared" si="272"/>
        <v>22</v>
      </c>
      <c r="K305" s="119">
        <f t="shared" si="286"/>
        <v>16</v>
      </c>
      <c r="L305" s="8">
        <f t="shared" si="273"/>
        <v>1.0034160400000001</v>
      </c>
      <c r="M305" s="120">
        <f t="shared" si="287"/>
        <v>1.01060018</v>
      </c>
      <c r="N305" s="120">
        <f t="shared" si="281"/>
        <v>1.0907434093008865</v>
      </c>
      <c r="O305" s="113">
        <f t="shared" si="283"/>
        <v>1.09446943</v>
      </c>
      <c r="P305" s="113">
        <f t="shared" si="265"/>
        <v>1040.25623733</v>
      </c>
      <c r="Q305" s="11">
        <f t="shared" si="278"/>
        <v>0</v>
      </c>
      <c r="R305" s="30">
        <f t="shared" si="274"/>
        <v>0</v>
      </c>
      <c r="S305" s="8">
        <f t="shared" si="266"/>
        <v>0</v>
      </c>
      <c r="T305" s="122">
        <f t="shared" si="275"/>
        <v>9.5000000000000001E-2</v>
      </c>
      <c r="U305" s="121">
        <f t="shared" si="282"/>
        <v>16</v>
      </c>
      <c r="V305" s="121">
        <v>252</v>
      </c>
      <c r="W305" s="120">
        <f t="shared" si="267"/>
        <v>1.005778815</v>
      </c>
      <c r="X305" s="113">
        <f t="shared" si="268"/>
        <v>6.0114483400000003</v>
      </c>
      <c r="Y305" s="113">
        <f t="shared" si="269"/>
        <v>0</v>
      </c>
      <c r="Z305" s="125" t="str">
        <f t="shared" si="279"/>
        <v>A+J=</v>
      </c>
      <c r="AA305" s="118">
        <f t="shared" si="280"/>
        <v>44762</v>
      </c>
      <c r="AB305" s="4"/>
      <c r="AD305" s="173">
        <f>[2]Plan1!$A359</f>
        <v>47592</v>
      </c>
      <c r="AE305" s="143" t="str">
        <f>[2]Plan1!$C359</f>
        <v>Paixão de Cristo</v>
      </c>
      <c r="AG305" s="133">
        <f t="shared" si="260"/>
        <v>129</v>
      </c>
      <c r="AH305" s="135">
        <f t="shared" si="261"/>
        <v>48385</v>
      </c>
      <c r="AI305" s="135">
        <f t="shared" si="288"/>
        <v>48383</v>
      </c>
      <c r="AJ305" s="135">
        <f t="shared" si="289"/>
        <v>48386</v>
      </c>
      <c r="AK305" s="135">
        <f t="shared" si="290"/>
        <v>48415</v>
      </c>
      <c r="AL305" s="133">
        <f t="shared" si="291"/>
        <v>21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70"/>
        <v>44755</v>
      </c>
      <c r="B306" s="113">
        <f t="shared" si="262"/>
        <v>1046.8676583500001</v>
      </c>
      <c r="C306" s="113">
        <f t="shared" si="276"/>
        <v>950.46623397999997</v>
      </c>
      <c r="D306" s="114">
        <f t="shared" si="271"/>
        <v>6382.88</v>
      </c>
      <c r="E306" s="115">
        <f t="shared" si="284"/>
        <v>6412.88</v>
      </c>
      <c r="F306" s="116">
        <f t="shared" si="285"/>
        <v>44701</v>
      </c>
      <c r="G306" s="117">
        <f t="shared" si="263"/>
        <v>4.7000726944577131E-3</v>
      </c>
      <c r="H306" s="118">
        <f t="shared" si="277"/>
        <v>44762</v>
      </c>
      <c r="I306" s="118">
        <f t="shared" si="264"/>
        <v>44762</v>
      </c>
      <c r="J306" s="119">
        <f t="shared" si="272"/>
        <v>22</v>
      </c>
      <c r="K306" s="119">
        <f t="shared" si="286"/>
        <v>17</v>
      </c>
      <c r="L306" s="8">
        <f t="shared" si="273"/>
        <v>1.00362993</v>
      </c>
      <c r="M306" s="120">
        <f t="shared" si="287"/>
        <v>1.01060018</v>
      </c>
      <c r="N306" s="120">
        <f t="shared" si="281"/>
        <v>1.0907434093008865</v>
      </c>
      <c r="O306" s="113">
        <f t="shared" si="283"/>
        <v>1.0947027300000001</v>
      </c>
      <c r="P306" s="113">
        <f t="shared" si="265"/>
        <v>1040.47798111</v>
      </c>
      <c r="Q306" s="11">
        <f t="shared" si="278"/>
        <v>0</v>
      </c>
      <c r="R306" s="30">
        <f t="shared" si="274"/>
        <v>0</v>
      </c>
      <c r="S306" s="8">
        <f t="shared" si="266"/>
        <v>0</v>
      </c>
      <c r="T306" s="122">
        <f t="shared" si="275"/>
        <v>9.5000000000000001E-2</v>
      </c>
      <c r="U306" s="121">
        <f t="shared" si="282"/>
        <v>17</v>
      </c>
      <c r="V306" s="121">
        <v>252</v>
      </c>
      <c r="W306" s="120">
        <f t="shared" si="267"/>
        <v>1.0061410980000001</v>
      </c>
      <c r="X306" s="113">
        <f t="shared" si="268"/>
        <v>6.3896772400000001</v>
      </c>
      <c r="Y306" s="113">
        <f t="shared" si="269"/>
        <v>0</v>
      </c>
      <c r="Z306" s="125" t="str">
        <f t="shared" si="279"/>
        <v>A+J=</v>
      </c>
      <c r="AA306" s="118">
        <f t="shared" si="280"/>
        <v>44762</v>
      </c>
      <c r="AB306" s="4"/>
      <c r="AD306" s="173">
        <f>[2]Plan1!$A360</f>
        <v>47594</v>
      </c>
      <c r="AE306" s="143" t="str">
        <f>[2]Plan1!$C360</f>
        <v>Tiradentes</v>
      </c>
      <c r="AG306" s="133">
        <f t="shared" ref="AG306:AG320" si="292">AG305+1</f>
        <v>130</v>
      </c>
      <c r="AH306" s="135">
        <f t="shared" si="261"/>
        <v>48415</v>
      </c>
      <c r="AI306" s="135">
        <f t="shared" si="288"/>
        <v>48414</v>
      </c>
      <c r="AJ306" s="135">
        <f t="shared" si="289"/>
        <v>48415</v>
      </c>
      <c r="AK306" s="135">
        <f t="shared" si="290"/>
        <v>48446</v>
      </c>
      <c r="AL306" s="133">
        <f t="shared" si="291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70"/>
        <v>44756</v>
      </c>
      <c r="B307" s="113">
        <f t="shared" si="262"/>
        <v>1047.46797481</v>
      </c>
      <c r="C307" s="113">
        <f t="shared" si="276"/>
        <v>950.46623397999997</v>
      </c>
      <c r="D307" s="114">
        <f t="shared" si="271"/>
        <v>6382.88</v>
      </c>
      <c r="E307" s="115">
        <f t="shared" si="284"/>
        <v>6412.88</v>
      </c>
      <c r="F307" s="116">
        <f t="shared" si="285"/>
        <v>44701</v>
      </c>
      <c r="G307" s="117">
        <f t="shared" si="263"/>
        <v>4.7000726944577131E-3</v>
      </c>
      <c r="H307" s="118">
        <f t="shared" si="277"/>
        <v>44762</v>
      </c>
      <c r="I307" s="118">
        <f t="shared" si="264"/>
        <v>44762</v>
      </c>
      <c r="J307" s="119">
        <f t="shared" si="272"/>
        <v>22</v>
      </c>
      <c r="K307" s="119">
        <f t="shared" si="286"/>
        <v>18</v>
      </c>
      <c r="L307" s="8">
        <f t="shared" si="273"/>
        <v>1.0038438700000001</v>
      </c>
      <c r="M307" s="120">
        <f t="shared" si="287"/>
        <v>1.01060018</v>
      </c>
      <c r="N307" s="120">
        <f t="shared" si="281"/>
        <v>1.0907434093008865</v>
      </c>
      <c r="O307" s="113">
        <f t="shared" si="283"/>
        <v>1.0949360800000001</v>
      </c>
      <c r="P307" s="113">
        <f t="shared" si="265"/>
        <v>1040.6997724</v>
      </c>
      <c r="Q307" s="11">
        <f t="shared" si="278"/>
        <v>0</v>
      </c>
      <c r="R307" s="30">
        <f t="shared" si="274"/>
        <v>0</v>
      </c>
      <c r="S307" s="8">
        <f t="shared" si="266"/>
        <v>0</v>
      </c>
      <c r="T307" s="122">
        <f t="shared" si="275"/>
        <v>9.5000000000000001E-2</v>
      </c>
      <c r="U307" s="121">
        <f t="shared" si="282"/>
        <v>18</v>
      </c>
      <c r="V307" s="121">
        <v>252</v>
      </c>
      <c r="W307" s="120">
        <f t="shared" si="267"/>
        <v>1.006503511</v>
      </c>
      <c r="X307" s="113">
        <f t="shared" si="268"/>
        <v>6.7682024099999998</v>
      </c>
      <c r="Y307" s="113">
        <f t="shared" si="269"/>
        <v>0</v>
      </c>
      <c r="Z307" s="125" t="str">
        <f t="shared" si="279"/>
        <v>A+J=</v>
      </c>
      <c r="AA307" s="118">
        <f t="shared" si="280"/>
        <v>44762</v>
      </c>
      <c r="AB307" s="4"/>
      <c r="AD307" s="173">
        <f>[2]Plan1!$A361</f>
        <v>47604</v>
      </c>
      <c r="AE307" s="143" t="str">
        <f>[2]Plan1!$C361</f>
        <v>Dia do Trabalho</v>
      </c>
      <c r="AG307" s="133">
        <f t="shared" si="292"/>
        <v>131</v>
      </c>
      <c r="AH307" s="135">
        <f t="shared" si="261"/>
        <v>48446</v>
      </c>
      <c r="AI307" s="135">
        <f t="shared" si="288"/>
        <v>48445</v>
      </c>
      <c r="AJ307" s="135">
        <f t="shared" si="289"/>
        <v>48446</v>
      </c>
      <c r="AK307" s="135">
        <f t="shared" si="290"/>
        <v>48477</v>
      </c>
      <c r="AL307" s="133">
        <f t="shared" si="291"/>
        <v>20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70"/>
        <v>44757</v>
      </c>
      <c r="B308" s="113">
        <f t="shared" si="262"/>
        <v>1048.0686362499998</v>
      </c>
      <c r="C308" s="113">
        <f t="shared" si="276"/>
        <v>950.46623397999997</v>
      </c>
      <c r="D308" s="114">
        <f t="shared" si="271"/>
        <v>6382.88</v>
      </c>
      <c r="E308" s="115">
        <f t="shared" si="284"/>
        <v>6412.88</v>
      </c>
      <c r="F308" s="116">
        <f t="shared" si="285"/>
        <v>44701</v>
      </c>
      <c r="G308" s="117">
        <f t="shared" si="263"/>
        <v>4.7000726944577131E-3</v>
      </c>
      <c r="H308" s="118">
        <f t="shared" si="277"/>
        <v>44762</v>
      </c>
      <c r="I308" s="118">
        <f t="shared" si="264"/>
        <v>44762</v>
      </c>
      <c r="J308" s="119">
        <f t="shared" si="272"/>
        <v>22</v>
      </c>
      <c r="K308" s="119">
        <f t="shared" si="286"/>
        <v>19</v>
      </c>
      <c r="L308" s="8">
        <f t="shared" si="273"/>
        <v>1.0040578499999999</v>
      </c>
      <c r="M308" s="120">
        <f t="shared" si="287"/>
        <v>1.01060018</v>
      </c>
      <c r="N308" s="120">
        <f t="shared" si="281"/>
        <v>1.0907434093008865</v>
      </c>
      <c r="O308" s="113">
        <f t="shared" si="283"/>
        <v>1.09516948</v>
      </c>
      <c r="P308" s="113">
        <f t="shared" si="265"/>
        <v>1040.9216112199999</v>
      </c>
      <c r="Q308" s="11">
        <f t="shared" si="278"/>
        <v>0</v>
      </c>
      <c r="R308" s="30">
        <f t="shared" si="274"/>
        <v>0</v>
      </c>
      <c r="S308" s="8">
        <f t="shared" si="266"/>
        <v>0</v>
      </c>
      <c r="T308" s="122">
        <f t="shared" si="275"/>
        <v>9.5000000000000001E-2</v>
      </c>
      <c r="U308" s="121">
        <f t="shared" si="282"/>
        <v>19</v>
      </c>
      <c r="V308" s="121">
        <v>252</v>
      </c>
      <c r="W308" s="120">
        <f t="shared" si="267"/>
        <v>1.0068660549999999</v>
      </c>
      <c r="X308" s="113">
        <f t="shared" si="268"/>
        <v>7.14702503</v>
      </c>
      <c r="Y308" s="113">
        <f t="shared" si="269"/>
        <v>0</v>
      </c>
      <c r="Z308" s="125" t="str">
        <f t="shared" si="279"/>
        <v>A+J=</v>
      </c>
      <c r="AA308" s="118">
        <f t="shared" si="280"/>
        <v>44762</v>
      </c>
      <c r="AB308" s="4"/>
      <c r="AD308" s="173">
        <f>[2]Plan1!$A362</f>
        <v>47654</v>
      </c>
      <c r="AE308" s="143" t="str">
        <f>[2]Plan1!$C362</f>
        <v>Corpus Christi</v>
      </c>
      <c r="AG308" s="133">
        <f t="shared" si="292"/>
        <v>132</v>
      </c>
      <c r="AH308" s="135">
        <f t="shared" si="261"/>
        <v>48477</v>
      </c>
      <c r="AI308" s="135">
        <f t="shared" si="288"/>
        <v>48474</v>
      </c>
      <c r="AJ308" s="135">
        <f t="shared" si="289"/>
        <v>48477</v>
      </c>
      <c r="AK308" s="135">
        <f t="shared" si="290"/>
        <v>48507</v>
      </c>
      <c r="AL308" s="133">
        <f t="shared" si="291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70"/>
        <v>44758</v>
      </c>
      <c r="B309" s="113">
        <f t="shared" si="262"/>
        <v>1048.66964175</v>
      </c>
      <c r="C309" s="113">
        <f t="shared" si="276"/>
        <v>950.46623397999997</v>
      </c>
      <c r="D309" s="114">
        <f t="shared" si="271"/>
        <v>6382.88</v>
      </c>
      <c r="E309" s="115">
        <f t="shared" si="284"/>
        <v>6412.88</v>
      </c>
      <c r="F309" s="116">
        <f t="shared" si="285"/>
        <v>44701</v>
      </c>
      <c r="G309" s="117">
        <f t="shared" si="263"/>
        <v>4.7000726944577131E-3</v>
      </c>
      <c r="H309" s="118">
        <f t="shared" si="277"/>
        <v>44762</v>
      </c>
      <c r="I309" s="118">
        <f t="shared" si="264"/>
        <v>44762</v>
      </c>
      <c r="J309" s="119">
        <f t="shared" si="272"/>
        <v>22</v>
      </c>
      <c r="K309" s="119">
        <f t="shared" si="286"/>
        <v>20</v>
      </c>
      <c r="L309" s="8">
        <f t="shared" si="273"/>
        <v>1.0042718799999999</v>
      </c>
      <c r="M309" s="120">
        <f t="shared" si="287"/>
        <v>1.01060018</v>
      </c>
      <c r="N309" s="120">
        <f t="shared" si="281"/>
        <v>1.0907434093008865</v>
      </c>
      <c r="O309" s="113">
        <f t="shared" si="283"/>
        <v>1.0954029300000001</v>
      </c>
      <c r="P309" s="113">
        <f t="shared" si="265"/>
        <v>1041.14349756</v>
      </c>
      <c r="Q309" s="11">
        <f t="shared" si="278"/>
        <v>0</v>
      </c>
      <c r="R309" s="30">
        <f t="shared" si="274"/>
        <v>0</v>
      </c>
      <c r="S309" s="8">
        <f t="shared" si="266"/>
        <v>0</v>
      </c>
      <c r="T309" s="122">
        <f t="shared" si="275"/>
        <v>9.5000000000000001E-2</v>
      </c>
      <c r="U309" s="121">
        <f t="shared" si="282"/>
        <v>20</v>
      </c>
      <c r="V309" s="121">
        <v>252</v>
      </c>
      <c r="W309" s="120">
        <f t="shared" si="267"/>
        <v>1.0072287289999999</v>
      </c>
      <c r="X309" s="113">
        <f t="shared" si="268"/>
        <v>7.5261441900000001</v>
      </c>
      <c r="Y309" s="113">
        <f t="shared" si="269"/>
        <v>0</v>
      </c>
      <c r="Z309" s="125" t="str">
        <f t="shared" si="279"/>
        <v>A+J=</v>
      </c>
      <c r="AA309" s="118">
        <f t="shared" si="280"/>
        <v>44762</v>
      </c>
      <c r="AB309" s="4"/>
      <c r="AD309" s="173">
        <f>[2]Plan1!$A363</f>
        <v>47733</v>
      </c>
      <c r="AE309" s="143" t="str">
        <f>[2]Plan1!$C363</f>
        <v>Independência do Brasil</v>
      </c>
      <c r="AG309" s="133">
        <f t="shared" si="292"/>
        <v>133</v>
      </c>
      <c r="AH309" s="135">
        <f t="shared" si="261"/>
        <v>48507</v>
      </c>
      <c r="AI309" s="135">
        <f t="shared" si="288"/>
        <v>48506</v>
      </c>
      <c r="AJ309" s="135">
        <f t="shared" si="289"/>
        <v>48507</v>
      </c>
      <c r="AK309" s="135">
        <f t="shared" si="290"/>
        <v>48540</v>
      </c>
      <c r="AL309" s="133">
        <f t="shared" si="291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70"/>
        <v>44759</v>
      </c>
      <c r="B310" s="113">
        <f t="shared" si="262"/>
        <v>1048.66964175</v>
      </c>
      <c r="C310" s="113">
        <f t="shared" si="276"/>
        <v>950.46623397999997</v>
      </c>
      <c r="D310" s="114">
        <f t="shared" si="271"/>
        <v>6382.88</v>
      </c>
      <c r="E310" s="115">
        <f t="shared" si="284"/>
        <v>6412.88</v>
      </c>
      <c r="F310" s="116">
        <f t="shared" si="285"/>
        <v>44701</v>
      </c>
      <c r="G310" s="117">
        <f t="shared" si="263"/>
        <v>4.7000726944577131E-3</v>
      </c>
      <c r="H310" s="118">
        <f t="shared" si="277"/>
        <v>44762</v>
      </c>
      <c r="I310" s="118">
        <f t="shared" si="264"/>
        <v>44762</v>
      </c>
      <c r="J310" s="119">
        <f t="shared" si="272"/>
        <v>22</v>
      </c>
      <c r="K310" s="119">
        <f t="shared" si="286"/>
        <v>20</v>
      </c>
      <c r="L310" s="8">
        <f t="shared" si="273"/>
        <v>1.0042718799999999</v>
      </c>
      <c r="M310" s="120">
        <f t="shared" si="287"/>
        <v>1.01060018</v>
      </c>
      <c r="N310" s="120">
        <f t="shared" si="281"/>
        <v>1.0907434093008865</v>
      </c>
      <c r="O310" s="113">
        <f t="shared" si="283"/>
        <v>1.0954029300000001</v>
      </c>
      <c r="P310" s="113">
        <f t="shared" si="265"/>
        <v>1041.14349756</v>
      </c>
      <c r="Q310" s="11">
        <f t="shared" si="278"/>
        <v>0</v>
      </c>
      <c r="R310" s="30">
        <f t="shared" si="274"/>
        <v>0</v>
      </c>
      <c r="S310" s="8">
        <f t="shared" si="266"/>
        <v>0</v>
      </c>
      <c r="T310" s="122">
        <f t="shared" si="275"/>
        <v>9.5000000000000001E-2</v>
      </c>
      <c r="U310" s="121">
        <f t="shared" si="282"/>
        <v>20</v>
      </c>
      <c r="V310" s="121">
        <v>252</v>
      </c>
      <c r="W310" s="120">
        <f t="shared" si="267"/>
        <v>1.0072287289999999</v>
      </c>
      <c r="X310" s="113">
        <f t="shared" si="268"/>
        <v>7.5261441900000001</v>
      </c>
      <c r="Y310" s="113">
        <f t="shared" si="269"/>
        <v>0</v>
      </c>
      <c r="Z310" s="125" t="str">
        <f t="shared" si="279"/>
        <v>A+J=</v>
      </c>
      <c r="AA310" s="118">
        <f t="shared" si="280"/>
        <v>44762</v>
      </c>
      <c r="AB310" s="4"/>
      <c r="AD310" s="173">
        <f>[2]Plan1!$A364</f>
        <v>47768</v>
      </c>
      <c r="AE310" s="143" t="str">
        <f>[2]Plan1!$C364</f>
        <v>Nossa Sr.a Aparecida - Padroeira do Brasil</v>
      </c>
      <c r="AG310" s="133">
        <f t="shared" si="292"/>
        <v>134</v>
      </c>
      <c r="AH310" s="135">
        <f t="shared" si="261"/>
        <v>48538</v>
      </c>
      <c r="AI310" s="135">
        <f t="shared" si="288"/>
        <v>48537</v>
      </c>
      <c r="AJ310" s="135">
        <f t="shared" si="289"/>
        <v>48540</v>
      </c>
      <c r="AK310" s="135">
        <f t="shared" si="290"/>
        <v>48568</v>
      </c>
      <c r="AL310" s="133">
        <f t="shared" si="291"/>
        <v>20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70"/>
        <v>44760</v>
      </c>
      <c r="B311" s="113">
        <f t="shared" si="262"/>
        <v>1048.66964175</v>
      </c>
      <c r="C311" s="113">
        <f t="shared" si="276"/>
        <v>950.46623397999997</v>
      </c>
      <c r="D311" s="114">
        <f t="shared" si="271"/>
        <v>6382.88</v>
      </c>
      <c r="E311" s="115">
        <f t="shared" si="284"/>
        <v>6412.88</v>
      </c>
      <c r="F311" s="116">
        <f t="shared" si="285"/>
        <v>44701</v>
      </c>
      <c r="G311" s="117">
        <f t="shared" si="263"/>
        <v>4.7000726944577131E-3</v>
      </c>
      <c r="H311" s="118">
        <f t="shared" si="277"/>
        <v>44762</v>
      </c>
      <c r="I311" s="118">
        <f t="shared" si="264"/>
        <v>44762</v>
      </c>
      <c r="J311" s="119">
        <f t="shared" si="272"/>
        <v>22</v>
      </c>
      <c r="K311" s="119">
        <f t="shared" si="286"/>
        <v>20</v>
      </c>
      <c r="L311" s="8">
        <f t="shared" si="273"/>
        <v>1.0042718799999999</v>
      </c>
      <c r="M311" s="120">
        <f t="shared" si="287"/>
        <v>1.01060018</v>
      </c>
      <c r="N311" s="120">
        <f t="shared" si="281"/>
        <v>1.0907434093008865</v>
      </c>
      <c r="O311" s="113">
        <f t="shared" si="283"/>
        <v>1.0954029300000001</v>
      </c>
      <c r="P311" s="113">
        <f t="shared" si="265"/>
        <v>1041.14349756</v>
      </c>
      <c r="Q311" s="11">
        <f t="shared" si="278"/>
        <v>0</v>
      </c>
      <c r="R311" s="30">
        <f t="shared" si="274"/>
        <v>0</v>
      </c>
      <c r="S311" s="8">
        <f t="shared" si="266"/>
        <v>0</v>
      </c>
      <c r="T311" s="122">
        <f t="shared" si="275"/>
        <v>9.5000000000000001E-2</v>
      </c>
      <c r="U311" s="121">
        <f t="shared" si="282"/>
        <v>20</v>
      </c>
      <c r="V311" s="121">
        <v>252</v>
      </c>
      <c r="W311" s="120">
        <f t="shared" si="267"/>
        <v>1.0072287289999999</v>
      </c>
      <c r="X311" s="113">
        <f t="shared" si="268"/>
        <v>7.5261441900000001</v>
      </c>
      <c r="Y311" s="113">
        <f t="shared" si="269"/>
        <v>0</v>
      </c>
      <c r="Z311" s="125" t="str">
        <f t="shared" si="279"/>
        <v>A+J=</v>
      </c>
      <c r="AA311" s="118">
        <f t="shared" si="280"/>
        <v>44762</v>
      </c>
      <c r="AB311" s="4"/>
      <c r="AD311" s="173">
        <f>[2]Plan1!$A365</f>
        <v>47789</v>
      </c>
      <c r="AE311" s="143" t="str">
        <f>[2]Plan1!$C365</f>
        <v>Finados</v>
      </c>
      <c r="AG311" s="133">
        <f t="shared" si="292"/>
        <v>135</v>
      </c>
      <c r="AH311" s="135">
        <f t="shared" si="261"/>
        <v>48568</v>
      </c>
      <c r="AI311" s="135">
        <f t="shared" si="288"/>
        <v>48565</v>
      </c>
      <c r="AJ311" s="135">
        <f t="shared" si="289"/>
        <v>48568</v>
      </c>
      <c r="AK311" s="135">
        <f t="shared" si="290"/>
        <v>48599</v>
      </c>
      <c r="AL311" s="133">
        <f t="shared" si="291"/>
        <v>23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70"/>
        <v>44761</v>
      </c>
      <c r="B312" s="113">
        <f t="shared" si="262"/>
        <v>1049.2709829200001</v>
      </c>
      <c r="C312" s="113">
        <f t="shared" si="276"/>
        <v>950.46623397999997</v>
      </c>
      <c r="D312" s="114">
        <f t="shared" si="271"/>
        <v>6382.88</v>
      </c>
      <c r="E312" s="115">
        <f t="shared" si="284"/>
        <v>6412.88</v>
      </c>
      <c r="F312" s="116">
        <f t="shared" si="285"/>
        <v>44701</v>
      </c>
      <c r="G312" s="117">
        <f t="shared" si="263"/>
        <v>4.7000726944577131E-3</v>
      </c>
      <c r="H312" s="118">
        <f t="shared" si="277"/>
        <v>44762</v>
      </c>
      <c r="I312" s="118">
        <f t="shared" si="264"/>
        <v>44762</v>
      </c>
      <c r="J312" s="119">
        <f t="shared" si="272"/>
        <v>22</v>
      </c>
      <c r="K312" s="119">
        <f t="shared" si="286"/>
        <v>21</v>
      </c>
      <c r="L312" s="8">
        <f t="shared" si="273"/>
        <v>1.0044859500000001</v>
      </c>
      <c r="M312" s="120">
        <f t="shared" si="287"/>
        <v>1.01060018</v>
      </c>
      <c r="N312" s="120">
        <f t="shared" si="281"/>
        <v>1.0907434093008865</v>
      </c>
      <c r="O312" s="113">
        <f t="shared" si="283"/>
        <v>1.0956364199999999</v>
      </c>
      <c r="P312" s="113">
        <f t="shared" si="265"/>
        <v>1041.36542192</v>
      </c>
      <c r="Q312" s="11">
        <f t="shared" si="278"/>
        <v>0</v>
      </c>
      <c r="R312" s="30">
        <f t="shared" si="274"/>
        <v>0</v>
      </c>
      <c r="S312" s="8">
        <f t="shared" si="266"/>
        <v>0</v>
      </c>
      <c r="T312" s="122">
        <f t="shared" si="275"/>
        <v>9.5000000000000001E-2</v>
      </c>
      <c r="U312" s="121">
        <f t="shared" si="282"/>
        <v>21</v>
      </c>
      <c r="V312" s="121">
        <v>252</v>
      </c>
      <c r="W312" s="120">
        <f t="shared" si="267"/>
        <v>1.0075915339999999</v>
      </c>
      <c r="X312" s="113">
        <f t="shared" si="268"/>
        <v>7.9055609999999996</v>
      </c>
      <c r="Y312" s="113">
        <f t="shared" si="269"/>
        <v>0</v>
      </c>
      <c r="Z312" s="125" t="str">
        <f t="shared" si="279"/>
        <v>A+J=</v>
      </c>
      <c r="AA312" s="118">
        <f t="shared" si="280"/>
        <v>44762</v>
      </c>
      <c r="AB312" s="4"/>
      <c r="AD312" s="173">
        <f>[2]Plan1!$A366</f>
        <v>47802</v>
      </c>
      <c r="AE312" s="143" t="str">
        <f>[2]Plan1!$C366</f>
        <v>Proclamação da República</v>
      </c>
      <c r="AG312" s="133">
        <f t="shared" si="292"/>
        <v>136</v>
      </c>
      <c r="AH312" s="135">
        <f t="shared" si="261"/>
        <v>48599</v>
      </c>
      <c r="AI312" s="135">
        <f t="shared" si="288"/>
        <v>48598</v>
      </c>
      <c r="AJ312" s="135">
        <f t="shared" si="289"/>
        <v>48599</v>
      </c>
      <c r="AK312" s="135">
        <f t="shared" si="290"/>
        <v>48631</v>
      </c>
      <c r="AL312" s="133">
        <f t="shared" si="291"/>
        <v>22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70"/>
        <v>44762</v>
      </c>
      <c r="B313" s="113">
        <f t="shared" si="262"/>
        <v>1049.8726790599999</v>
      </c>
      <c r="C313" s="113">
        <f t="shared" si="276"/>
        <v>950.46623397999997</v>
      </c>
      <c r="D313" s="114">
        <f t="shared" si="271"/>
        <v>6382.88</v>
      </c>
      <c r="E313" s="115">
        <f t="shared" si="284"/>
        <v>6412.88</v>
      </c>
      <c r="F313" s="116">
        <f t="shared" si="285"/>
        <v>44701</v>
      </c>
      <c r="G313" s="117">
        <f t="shared" si="263"/>
        <v>4.7000726944577131E-3</v>
      </c>
      <c r="H313" s="118">
        <f t="shared" si="277"/>
        <v>44795</v>
      </c>
      <c r="I313" s="118">
        <f t="shared" si="264"/>
        <v>44762</v>
      </c>
      <c r="J313" s="119">
        <f t="shared" si="272"/>
        <v>22</v>
      </c>
      <c r="K313" s="119">
        <f t="shared" si="286"/>
        <v>22</v>
      </c>
      <c r="L313" s="8">
        <f t="shared" si="273"/>
        <v>1.0047000699999999</v>
      </c>
      <c r="M313" s="120">
        <f t="shared" si="287"/>
        <v>1.01060018</v>
      </c>
      <c r="N313" s="120">
        <f t="shared" si="281"/>
        <v>1.0907434093008865</v>
      </c>
      <c r="O313" s="113">
        <f t="shared" si="283"/>
        <v>1.0958699700000001</v>
      </c>
      <c r="P313" s="113">
        <f t="shared" si="265"/>
        <v>1041.5874033099999</v>
      </c>
      <c r="Q313" s="11">
        <f t="shared" si="278"/>
        <v>10</v>
      </c>
      <c r="R313" s="30">
        <f t="shared" si="274"/>
        <v>0</v>
      </c>
      <c r="S313" s="8">
        <f t="shared" si="266"/>
        <v>0</v>
      </c>
      <c r="T313" s="122">
        <f t="shared" si="275"/>
        <v>9.5000000000000001E-2</v>
      </c>
      <c r="U313" s="121">
        <f t="shared" si="282"/>
        <v>22</v>
      </c>
      <c r="V313" s="121">
        <v>252</v>
      </c>
      <c r="W313" s="120">
        <f t="shared" si="267"/>
        <v>1.00795447</v>
      </c>
      <c r="X313" s="113">
        <f t="shared" si="268"/>
        <v>8.2852757500000003</v>
      </c>
      <c r="Y313" s="113">
        <f t="shared" si="269"/>
        <v>8.2852757500000003</v>
      </c>
      <c r="Z313" s="125" t="str">
        <f t="shared" si="279"/>
        <v>A+J=</v>
      </c>
      <c r="AA313" s="118">
        <f t="shared" si="280"/>
        <v>44762</v>
      </c>
      <c r="AB313" s="4"/>
      <c r="AD313" s="173">
        <f>[2]Plan1!$A367</f>
        <v>47807</v>
      </c>
      <c r="AE313" s="143" t="str">
        <f>[2]Plan1!$C367</f>
        <v>Dia Nacional de Zumbi e da Consciência Negra</v>
      </c>
      <c r="AG313" s="133">
        <f t="shared" si="292"/>
        <v>137</v>
      </c>
      <c r="AH313" s="135">
        <f t="shared" si="261"/>
        <v>48630</v>
      </c>
      <c r="AI313" s="135">
        <f t="shared" si="288"/>
        <v>48628</v>
      </c>
      <c r="AJ313" s="135">
        <f t="shared" si="289"/>
        <v>48631</v>
      </c>
      <c r="AK313" s="135">
        <f t="shared" si="290"/>
        <v>48659</v>
      </c>
      <c r="AL313" s="133">
        <f t="shared" si="291"/>
        <v>18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70"/>
        <v>44763</v>
      </c>
      <c r="B314" s="113">
        <f t="shared" si="262"/>
        <v>1042.26515995</v>
      </c>
      <c r="C314" s="113">
        <f t="shared" si="276"/>
        <v>950.46623397999997</v>
      </c>
      <c r="D314" s="114">
        <f t="shared" si="271"/>
        <v>6412.88</v>
      </c>
      <c r="E314" s="115">
        <f t="shared" si="284"/>
        <v>6455.85</v>
      </c>
      <c r="F314" s="116">
        <f t="shared" si="285"/>
        <v>44732</v>
      </c>
      <c r="G314" s="117">
        <f t="shared" si="263"/>
        <v>6.7005775876050055E-3</v>
      </c>
      <c r="H314" s="118">
        <f t="shared" si="277"/>
        <v>44795</v>
      </c>
      <c r="I314" s="118">
        <f t="shared" si="264"/>
        <v>44795</v>
      </c>
      <c r="J314" s="119">
        <f t="shared" si="272"/>
        <v>23</v>
      </c>
      <c r="K314" s="119">
        <f t="shared" si="286"/>
        <v>1</v>
      </c>
      <c r="L314" s="8">
        <f t="shared" si="273"/>
        <v>1.00029039</v>
      </c>
      <c r="M314" s="120">
        <f t="shared" si="287"/>
        <v>1.0047000699999999</v>
      </c>
      <c r="N314" s="120">
        <f t="shared" si="281"/>
        <v>1.0958699796766393</v>
      </c>
      <c r="O314" s="113">
        <f t="shared" si="283"/>
        <v>1.0961882000000001</v>
      </c>
      <c r="P314" s="113">
        <f t="shared" si="265"/>
        <v>1041.8898701799999</v>
      </c>
      <c r="Q314" s="11">
        <f t="shared" si="278"/>
        <v>0</v>
      </c>
      <c r="R314" s="30">
        <f t="shared" si="274"/>
        <v>0</v>
      </c>
      <c r="S314" s="8">
        <f t="shared" si="266"/>
        <v>0</v>
      </c>
      <c r="T314" s="122">
        <f t="shared" si="275"/>
        <v>9.5000000000000001E-2</v>
      </c>
      <c r="U314" s="121">
        <f t="shared" si="282"/>
        <v>1</v>
      </c>
      <c r="V314" s="121">
        <v>252</v>
      </c>
      <c r="W314" s="120">
        <f t="shared" si="267"/>
        <v>1.0003602009999999</v>
      </c>
      <c r="X314" s="113">
        <f t="shared" si="268"/>
        <v>0.37528977000000002</v>
      </c>
      <c r="Y314" s="113">
        <f t="shared" si="269"/>
        <v>0</v>
      </c>
      <c r="Z314" s="125" t="str">
        <f t="shared" si="279"/>
        <v>A+J=</v>
      </c>
      <c r="AA314" s="118">
        <f t="shared" si="280"/>
        <v>44795</v>
      </c>
      <c r="AB314" s="4"/>
      <c r="AD314" s="173">
        <f>[2]Plan1!$A368</f>
        <v>47842</v>
      </c>
      <c r="AE314" s="143" t="str">
        <f>[2]Plan1!$C368</f>
        <v>Natal</v>
      </c>
      <c r="AG314" s="133">
        <f t="shared" si="292"/>
        <v>138</v>
      </c>
      <c r="AH314" s="135">
        <f t="shared" si="261"/>
        <v>48658</v>
      </c>
      <c r="AI314" s="135">
        <f t="shared" si="288"/>
        <v>48656</v>
      </c>
      <c r="AJ314" s="135">
        <f t="shared" si="289"/>
        <v>48659</v>
      </c>
      <c r="AK314" s="135">
        <f t="shared" si="290"/>
        <v>48689</v>
      </c>
      <c r="AL314" s="133">
        <f t="shared" si="291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70"/>
        <v>44764</v>
      </c>
      <c r="B315" s="113">
        <f t="shared" si="262"/>
        <v>1042.9433746</v>
      </c>
      <c r="C315" s="113">
        <f t="shared" si="276"/>
        <v>950.46623397999997</v>
      </c>
      <c r="D315" s="114">
        <f t="shared" si="271"/>
        <v>6412.88</v>
      </c>
      <c r="E315" s="115">
        <f t="shared" si="284"/>
        <v>6455.85</v>
      </c>
      <c r="F315" s="116">
        <f t="shared" si="285"/>
        <v>44732</v>
      </c>
      <c r="G315" s="117">
        <f t="shared" si="263"/>
        <v>6.7005775876050055E-3</v>
      </c>
      <c r="H315" s="118">
        <f t="shared" si="277"/>
        <v>44795</v>
      </c>
      <c r="I315" s="118">
        <f t="shared" si="264"/>
        <v>44795</v>
      </c>
      <c r="J315" s="119">
        <f t="shared" si="272"/>
        <v>23</v>
      </c>
      <c r="K315" s="119">
        <f t="shared" si="286"/>
        <v>2</v>
      </c>
      <c r="L315" s="8">
        <f t="shared" si="273"/>
        <v>1.00058088</v>
      </c>
      <c r="M315" s="120">
        <f t="shared" si="287"/>
        <v>1.0047000699999999</v>
      </c>
      <c r="N315" s="120">
        <f t="shared" si="281"/>
        <v>1.0958699796766393</v>
      </c>
      <c r="O315" s="113">
        <f t="shared" si="283"/>
        <v>1.09650654</v>
      </c>
      <c r="P315" s="113">
        <f t="shared" si="265"/>
        <v>1042.1924415999999</v>
      </c>
      <c r="Q315" s="11">
        <f t="shared" si="278"/>
        <v>0</v>
      </c>
      <c r="R315" s="30">
        <f t="shared" si="274"/>
        <v>0</v>
      </c>
      <c r="S315" s="8">
        <f t="shared" si="266"/>
        <v>0</v>
      </c>
      <c r="T315" s="122">
        <f t="shared" si="275"/>
        <v>9.5000000000000001E-2</v>
      </c>
      <c r="U315" s="121">
        <f t="shared" si="282"/>
        <v>2</v>
      </c>
      <c r="V315" s="121">
        <v>252</v>
      </c>
      <c r="W315" s="120">
        <f t="shared" si="267"/>
        <v>1.0007205320000001</v>
      </c>
      <c r="X315" s="113">
        <f t="shared" si="268"/>
        <v>0.75093299999999996</v>
      </c>
      <c r="Y315" s="113">
        <f t="shared" si="269"/>
        <v>0</v>
      </c>
      <c r="Z315" s="125" t="str">
        <f t="shared" si="279"/>
        <v>A+J=</v>
      </c>
      <c r="AA315" s="118">
        <f t="shared" si="280"/>
        <v>44795</v>
      </c>
      <c r="AB315" s="4"/>
      <c r="AD315" s="173">
        <f>[2]Plan1!$A369</f>
        <v>47849</v>
      </c>
      <c r="AE315" s="143" t="str">
        <f>[2]Plan1!$C369</f>
        <v>Confraternização Universal</v>
      </c>
      <c r="AG315" s="133">
        <f t="shared" si="292"/>
        <v>139</v>
      </c>
      <c r="AH315" s="135">
        <f t="shared" si="261"/>
        <v>48689</v>
      </c>
      <c r="AI315" s="135">
        <f t="shared" si="288"/>
        <v>48688</v>
      </c>
      <c r="AJ315" s="135">
        <f t="shared" si="289"/>
        <v>48689</v>
      </c>
      <c r="AK315" s="135">
        <f t="shared" si="290"/>
        <v>48719</v>
      </c>
      <c r="AL315" s="133">
        <f t="shared" si="291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70"/>
        <v>44765</v>
      </c>
      <c r="B316" s="113">
        <f t="shared" si="262"/>
        <v>1043.62202847</v>
      </c>
      <c r="C316" s="113">
        <f t="shared" si="276"/>
        <v>950.46623397999997</v>
      </c>
      <c r="D316" s="114">
        <f t="shared" si="271"/>
        <v>6412.88</v>
      </c>
      <c r="E316" s="115">
        <f t="shared" si="284"/>
        <v>6455.85</v>
      </c>
      <c r="F316" s="116">
        <f t="shared" si="285"/>
        <v>44732</v>
      </c>
      <c r="G316" s="117">
        <f t="shared" si="263"/>
        <v>6.7005775876050055E-3</v>
      </c>
      <c r="H316" s="118">
        <f t="shared" si="277"/>
        <v>44795</v>
      </c>
      <c r="I316" s="118">
        <f t="shared" si="264"/>
        <v>44795</v>
      </c>
      <c r="J316" s="119">
        <f t="shared" si="272"/>
        <v>23</v>
      </c>
      <c r="K316" s="119">
        <f t="shared" si="286"/>
        <v>3</v>
      </c>
      <c r="L316" s="8">
        <f t="shared" si="273"/>
        <v>1.00087145</v>
      </c>
      <c r="M316" s="120">
        <f t="shared" si="287"/>
        <v>1.0047000699999999</v>
      </c>
      <c r="N316" s="120">
        <f t="shared" si="281"/>
        <v>1.0958699796766393</v>
      </c>
      <c r="O316" s="113">
        <f t="shared" si="283"/>
        <v>1.0968249699999999</v>
      </c>
      <c r="P316" s="113">
        <f t="shared" si="265"/>
        <v>1042.49509857</v>
      </c>
      <c r="Q316" s="11">
        <f t="shared" si="278"/>
        <v>0</v>
      </c>
      <c r="R316" s="30">
        <f t="shared" si="274"/>
        <v>0</v>
      </c>
      <c r="S316" s="8">
        <f t="shared" si="266"/>
        <v>0</v>
      </c>
      <c r="T316" s="122">
        <f t="shared" si="275"/>
        <v>9.5000000000000001E-2</v>
      </c>
      <c r="U316" s="121">
        <f t="shared" si="282"/>
        <v>3</v>
      </c>
      <c r="V316" s="121">
        <v>252</v>
      </c>
      <c r="W316" s="120">
        <f t="shared" si="267"/>
        <v>1.001080993</v>
      </c>
      <c r="X316" s="113">
        <f t="shared" si="268"/>
        <v>1.1269298999999999</v>
      </c>
      <c r="Y316" s="113">
        <f t="shared" si="269"/>
        <v>0</v>
      </c>
      <c r="Z316" s="125" t="str">
        <f t="shared" si="279"/>
        <v>A+J=</v>
      </c>
      <c r="AA316" s="118">
        <f t="shared" si="280"/>
        <v>44795</v>
      </c>
      <c r="AB316" s="4"/>
      <c r="AD316" s="173">
        <f>[2]Plan1!$A370</f>
        <v>47903</v>
      </c>
      <c r="AE316" s="143" t="str">
        <f>[2]Plan1!$C370</f>
        <v>Carnaval</v>
      </c>
      <c r="AG316" s="133">
        <f t="shared" si="292"/>
        <v>140</v>
      </c>
      <c r="AH316" s="135">
        <f t="shared" si="261"/>
        <v>48719</v>
      </c>
      <c r="AI316" s="135">
        <f t="shared" si="288"/>
        <v>48718</v>
      </c>
      <c r="AJ316" s="135">
        <f t="shared" si="289"/>
        <v>48719</v>
      </c>
      <c r="AK316" s="135">
        <f t="shared" si="290"/>
        <v>48750</v>
      </c>
      <c r="AL316" s="133">
        <f t="shared" si="291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70"/>
        <v>44766</v>
      </c>
      <c r="B317" s="113">
        <f t="shared" si="262"/>
        <v>1043.62202847</v>
      </c>
      <c r="C317" s="113">
        <f t="shared" si="276"/>
        <v>950.46623397999997</v>
      </c>
      <c r="D317" s="114">
        <f t="shared" si="271"/>
        <v>6412.88</v>
      </c>
      <c r="E317" s="115">
        <f t="shared" si="284"/>
        <v>6455.85</v>
      </c>
      <c r="F317" s="116">
        <f t="shared" si="285"/>
        <v>44732</v>
      </c>
      <c r="G317" s="117">
        <f t="shared" si="263"/>
        <v>6.7005775876050055E-3</v>
      </c>
      <c r="H317" s="118">
        <f t="shared" si="277"/>
        <v>44795</v>
      </c>
      <c r="I317" s="118">
        <f t="shared" si="264"/>
        <v>44795</v>
      </c>
      <c r="J317" s="119">
        <f t="shared" si="272"/>
        <v>23</v>
      </c>
      <c r="K317" s="119">
        <f t="shared" si="286"/>
        <v>3</v>
      </c>
      <c r="L317" s="8">
        <f t="shared" si="273"/>
        <v>1.00087145</v>
      </c>
      <c r="M317" s="120">
        <f t="shared" si="287"/>
        <v>1.0047000699999999</v>
      </c>
      <c r="N317" s="120">
        <f t="shared" si="281"/>
        <v>1.0958699796766393</v>
      </c>
      <c r="O317" s="113">
        <f t="shared" si="283"/>
        <v>1.0968249699999999</v>
      </c>
      <c r="P317" s="113">
        <f t="shared" si="265"/>
        <v>1042.49509857</v>
      </c>
      <c r="Q317" s="11">
        <f t="shared" si="278"/>
        <v>0</v>
      </c>
      <c r="R317" s="30">
        <f t="shared" si="274"/>
        <v>0</v>
      </c>
      <c r="S317" s="8">
        <f t="shared" si="266"/>
        <v>0</v>
      </c>
      <c r="T317" s="122">
        <f t="shared" si="275"/>
        <v>9.5000000000000001E-2</v>
      </c>
      <c r="U317" s="121">
        <f t="shared" si="282"/>
        <v>3</v>
      </c>
      <c r="V317" s="121">
        <v>252</v>
      </c>
      <c r="W317" s="120">
        <f t="shared" si="267"/>
        <v>1.001080993</v>
      </c>
      <c r="X317" s="113">
        <f t="shared" si="268"/>
        <v>1.1269298999999999</v>
      </c>
      <c r="Y317" s="113">
        <f t="shared" si="269"/>
        <v>0</v>
      </c>
      <c r="Z317" s="125" t="str">
        <f t="shared" si="279"/>
        <v>A+J=</v>
      </c>
      <c r="AA317" s="118">
        <f t="shared" si="280"/>
        <v>44795</v>
      </c>
      <c r="AB317" s="4"/>
      <c r="AD317" s="173">
        <f>[2]Plan1!$A371</f>
        <v>47904</v>
      </c>
      <c r="AE317" s="143" t="str">
        <f>[2]Plan1!$C371</f>
        <v>Carnaval</v>
      </c>
      <c r="AG317" s="133">
        <f t="shared" si="292"/>
        <v>141</v>
      </c>
      <c r="AH317" s="135">
        <f t="shared" si="261"/>
        <v>48750</v>
      </c>
      <c r="AI317" s="135">
        <f t="shared" si="288"/>
        <v>48747</v>
      </c>
      <c r="AJ317" s="135">
        <f t="shared" si="289"/>
        <v>48750</v>
      </c>
      <c r="AK317" s="135">
        <f t="shared" si="290"/>
        <v>48780</v>
      </c>
      <c r="AL317" s="133">
        <f t="shared" si="291"/>
        <v>22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70"/>
        <v>44767</v>
      </c>
      <c r="B318" s="113">
        <f t="shared" si="262"/>
        <v>1043.62202847</v>
      </c>
      <c r="C318" s="113">
        <f t="shared" si="276"/>
        <v>950.46623397999997</v>
      </c>
      <c r="D318" s="114">
        <f t="shared" si="271"/>
        <v>6412.88</v>
      </c>
      <c r="E318" s="115">
        <f t="shared" si="284"/>
        <v>6455.85</v>
      </c>
      <c r="F318" s="116">
        <f t="shared" si="285"/>
        <v>44732</v>
      </c>
      <c r="G318" s="117">
        <f t="shared" si="263"/>
        <v>6.7005775876050055E-3</v>
      </c>
      <c r="H318" s="118">
        <f t="shared" si="277"/>
        <v>44795</v>
      </c>
      <c r="I318" s="118">
        <f t="shared" si="264"/>
        <v>44795</v>
      </c>
      <c r="J318" s="119">
        <f t="shared" si="272"/>
        <v>23</v>
      </c>
      <c r="K318" s="119">
        <f t="shared" si="286"/>
        <v>3</v>
      </c>
      <c r="L318" s="8">
        <f t="shared" si="273"/>
        <v>1.00087145</v>
      </c>
      <c r="M318" s="120">
        <f t="shared" si="287"/>
        <v>1.0047000699999999</v>
      </c>
      <c r="N318" s="120">
        <f t="shared" si="281"/>
        <v>1.0958699796766393</v>
      </c>
      <c r="O318" s="113">
        <f t="shared" si="283"/>
        <v>1.0968249699999999</v>
      </c>
      <c r="P318" s="113">
        <f t="shared" si="265"/>
        <v>1042.49509857</v>
      </c>
      <c r="Q318" s="11">
        <f t="shared" si="278"/>
        <v>0</v>
      </c>
      <c r="R318" s="30">
        <f t="shared" si="274"/>
        <v>0</v>
      </c>
      <c r="S318" s="8">
        <f t="shared" si="266"/>
        <v>0</v>
      </c>
      <c r="T318" s="122">
        <f t="shared" si="275"/>
        <v>9.5000000000000001E-2</v>
      </c>
      <c r="U318" s="121">
        <f t="shared" si="282"/>
        <v>3</v>
      </c>
      <c r="V318" s="121">
        <v>252</v>
      </c>
      <c r="W318" s="120">
        <f t="shared" si="267"/>
        <v>1.001080993</v>
      </c>
      <c r="X318" s="113">
        <f t="shared" si="268"/>
        <v>1.1269298999999999</v>
      </c>
      <c r="Y318" s="113">
        <f t="shared" si="269"/>
        <v>0</v>
      </c>
      <c r="Z318" s="125" t="str">
        <f t="shared" si="279"/>
        <v>A+J=</v>
      </c>
      <c r="AA318" s="118">
        <f t="shared" si="280"/>
        <v>44795</v>
      </c>
      <c r="AB318" s="4"/>
      <c r="AD318" s="173">
        <f>[2]Plan1!$A372</f>
        <v>47949</v>
      </c>
      <c r="AE318" s="143" t="str">
        <f>[2]Plan1!$C372</f>
        <v>Paixão de Cristo</v>
      </c>
      <c r="AG318" s="133">
        <f t="shared" si="292"/>
        <v>142</v>
      </c>
      <c r="AH318" s="135">
        <f t="shared" si="261"/>
        <v>48780</v>
      </c>
      <c r="AI318" s="135">
        <f t="shared" si="288"/>
        <v>48779</v>
      </c>
      <c r="AJ318" s="135">
        <f t="shared" si="289"/>
        <v>48780</v>
      </c>
      <c r="AK318" s="135">
        <f t="shared" si="290"/>
        <v>48813</v>
      </c>
      <c r="AL318" s="133">
        <f t="shared" si="291"/>
        <v>23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70"/>
        <v>44768</v>
      </c>
      <c r="B319" s="113">
        <f t="shared" si="262"/>
        <v>1044.3011207100001</v>
      </c>
      <c r="C319" s="113">
        <f t="shared" si="276"/>
        <v>950.46623397999997</v>
      </c>
      <c r="D319" s="114">
        <f t="shared" si="271"/>
        <v>6412.88</v>
      </c>
      <c r="E319" s="115">
        <f t="shared" si="284"/>
        <v>6455.85</v>
      </c>
      <c r="F319" s="116">
        <f t="shared" si="285"/>
        <v>44732</v>
      </c>
      <c r="G319" s="117">
        <f t="shared" si="263"/>
        <v>6.7005775876050055E-3</v>
      </c>
      <c r="H319" s="118">
        <f t="shared" si="277"/>
        <v>44795</v>
      </c>
      <c r="I319" s="118">
        <f t="shared" si="264"/>
        <v>44795</v>
      </c>
      <c r="J319" s="119">
        <f t="shared" si="272"/>
        <v>23</v>
      </c>
      <c r="K319" s="119">
        <f t="shared" si="286"/>
        <v>4</v>
      </c>
      <c r="L319" s="8">
        <f t="shared" si="273"/>
        <v>1.0011620999999999</v>
      </c>
      <c r="M319" s="120">
        <f t="shared" si="287"/>
        <v>1.0047000699999999</v>
      </c>
      <c r="N319" s="120">
        <f t="shared" si="281"/>
        <v>1.0958699796766393</v>
      </c>
      <c r="O319" s="113">
        <f t="shared" si="283"/>
        <v>1.0971434900000001</v>
      </c>
      <c r="P319" s="113">
        <f t="shared" si="265"/>
        <v>1042.79784107</v>
      </c>
      <c r="Q319" s="11">
        <f t="shared" si="278"/>
        <v>0</v>
      </c>
      <c r="R319" s="30">
        <f t="shared" si="274"/>
        <v>0</v>
      </c>
      <c r="S319" s="8">
        <f t="shared" si="266"/>
        <v>0</v>
      </c>
      <c r="T319" s="122">
        <f t="shared" si="275"/>
        <v>9.5000000000000001E-2</v>
      </c>
      <c r="U319" s="121">
        <f t="shared" si="282"/>
        <v>4</v>
      </c>
      <c r="V319" s="121">
        <v>252</v>
      </c>
      <c r="W319" s="120">
        <f t="shared" si="267"/>
        <v>1.0014415830000001</v>
      </c>
      <c r="X319" s="113">
        <f t="shared" si="268"/>
        <v>1.5032796399999999</v>
      </c>
      <c r="Y319" s="113">
        <f t="shared" si="269"/>
        <v>0</v>
      </c>
      <c r="Z319" s="125" t="str">
        <f t="shared" si="279"/>
        <v>A+J=</v>
      </c>
      <c r="AA319" s="118">
        <f t="shared" si="280"/>
        <v>44795</v>
      </c>
      <c r="AB319" s="4"/>
      <c r="AD319" s="173">
        <f>[2]Plan1!$A373</f>
        <v>47959</v>
      </c>
      <c r="AE319" s="143" t="str">
        <f>[2]Plan1!$C373</f>
        <v>Tiradentes</v>
      </c>
      <c r="AG319" s="133">
        <f t="shared" si="292"/>
        <v>143</v>
      </c>
      <c r="AH319" s="135">
        <f t="shared" ref="AH319:AH320" si="293">EDATE(AH318,1)</f>
        <v>48811</v>
      </c>
      <c r="AI319" s="135">
        <f t="shared" si="288"/>
        <v>48810</v>
      </c>
      <c r="AJ319" s="135">
        <f t="shared" si="289"/>
        <v>48813</v>
      </c>
      <c r="AK319" s="135">
        <f t="shared" si="290"/>
        <v>48842</v>
      </c>
      <c r="AL319" s="133">
        <f t="shared" si="291"/>
        <v>20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70"/>
        <v>44769</v>
      </c>
      <c r="B320" s="113">
        <f t="shared" si="262"/>
        <v>1044.9806536200001</v>
      </c>
      <c r="C320" s="113">
        <f t="shared" si="276"/>
        <v>950.46623397999997</v>
      </c>
      <c r="D320" s="114">
        <f t="shared" si="271"/>
        <v>6412.88</v>
      </c>
      <c r="E320" s="115">
        <f t="shared" si="284"/>
        <v>6455.85</v>
      </c>
      <c r="F320" s="116">
        <f t="shared" si="285"/>
        <v>44732</v>
      </c>
      <c r="G320" s="117">
        <f t="shared" si="263"/>
        <v>6.7005775876050055E-3</v>
      </c>
      <c r="H320" s="118">
        <f t="shared" si="277"/>
        <v>44795</v>
      </c>
      <c r="I320" s="118">
        <f t="shared" si="264"/>
        <v>44795</v>
      </c>
      <c r="J320" s="119">
        <f t="shared" si="272"/>
        <v>23</v>
      </c>
      <c r="K320" s="119">
        <f t="shared" si="286"/>
        <v>5</v>
      </c>
      <c r="L320" s="8">
        <f t="shared" si="273"/>
        <v>1.00145284</v>
      </c>
      <c r="M320" s="120">
        <f t="shared" si="287"/>
        <v>1.0047000699999999</v>
      </c>
      <c r="N320" s="120">
        <f t="shared" si="281"/>
        <v>1.0958699796766393</v>
      </c>
      <c r="O320" s="113">
        <f t="shared" si="283"/>
        <v>1.0974621</v>
      </c>
      <c r="P320" s="113">
        <f t="shared" si="265"/>
        <v>1043.10066912</v>
      </c>
      <c r="Q320" s="11">
        <f t="shared" si="278"/>
        <v>0</v>
      </c>
      <c r="R320" s="30">
        <f t="shared" si="274"/>
        <v>0</v>
      </c>
      <c r="S320" s="8">
        <f t="shared" si="266"/>
        <v>0</v>
      </c>
      <c r="T320" s="122">
        <f t="shared" si="275"/>
        <v>9.5000000000000001E-2</v>
      </c>
      <c r="U320" s="121">
        <f t="shared" si="282"/>
        <v>5</v>
      </c>
      <c r="V320" s="121">
        <v>252</v>
      </c>
      <c r="W320" s="120">
        <f t="shared" si="267"/>
        <v>1.0018023039999999</v>
      </c>
      <c r="X320" s="113">
        <f t="shared" si="268"/>
        <v>1.8799844999999999</v>
      </c>
      <c r="Y320" s="113">
        <f t="shared" si="269"/>
        <v>0</v>
      </c>
      <c r="Z320" s="125" t="str">
        <f t="shared" si="279"/>
        <v>A+J=</v>
      </c>
      <c r="AA320" s="118">
        <f t="shared" si="280"/>
        <v>44795</v>
      </c>
      <c r="AB320" s="4"/>
      <c r="AD320" s="173">
        <f>[2]Plan1!$A374</f>
        <v>47969</v>
      </c>
      <c r="AE320" s="143" t="str">
        <f>[2]Plan1!$C374</f>
        <v>Dia do Trabalho</v>
      </c>
      <c r="AG320" s="133">
        <f t="shared" si="292"/>
        <v>144</v>
      </c>
      <c r="AH320" s="135">
        <f t="shared" si="293"/>
        <v>48842</v>
      </c>
      <c r="AI320" s="135">
        <f t="shared" si="288"/>
        <v>48841</v>
      </c>
      <c r="AJ320" s="135">
        <f t="shared" si="289"/>
        <v>48842</v>
      </c>
      <c r="AK320" s="135">
        <f t="shared" si="290"/>
        <v>0</v>
      </c>
      <c r="AL320" s="133">
        <f t="shared" si="291"/>
        <v>-34749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5" x14ac:dyDescent="0.2">
      <c r="A321" s="112">
        <f t="shared" si="270"/>
        <v>44770</v>
      </c>
      <c r="B321" s="113">
        <f t="shared" si="262"/>
        <v>1045.6606253399998</v>
      </c>
      <c r="C321" s="113">
        <f t="shared" si="276"/>
        <v>950.46623397999997</v>
      </c>
      <c r="D321" s="114">
        <f t="shared" si="271"/>
        <v>6412.88</v>
      </c>
      <c r="E321" s="115">
        <f t="shared" si="284"/>
        <v>6455.85</v>
      </c>
      <c r="F321" s="116">
        <f t="shared" si="285"/>
        <v>44732</v>
      </c>
      <c r="G321" s="117">
        <f t="shared" si="263"/>
        <v>6.7005775876050055E-3</v>
      </c>
      <c r="H321" s="118">
        <f t="shared" si="277"/>
        <v>44795</v>
      </c>
      <c r="I321" s="118">
        <f t="shared" si="264"/>
        <v>44795</v>
      </c>
      <c r="J321" s="119">
        <f t="shared" si="272"/>
        <v>23</v>
      </c>
      <c r="K321" s="119">
        <f t="shared" si="286"/>
        <v>6</v>
      </c>
      <c r="L321" s="8">
        <f t="shared" si="273"/>
        <v>1.00174366</v>
      </c>
      <c r="M321" s="120">
        <f t="shared" si="287"/>
        <v>1.0047000699999999</v>
      </c>
      <c r="N321" s="120">
        <f t="shared" si="281"/>
        <v>1.0958699796766393</v>
      </c>
      <c r="O321" s="113">
        <f t="shared" si="283"/>
        <v>1.0977808</v>
      </c>
      <c r="P321" s="113">
        <f t="shared" si="265"/>
        <v>1043.4035827099999</v>
      </c>
      <c r="Q321" s="11">
        <f t="shared" si="278"/>
        <v>0</v>
      </c>
      <c r="R321" s="30">
        <f t="shared" si="274"/>
        <v>0</v>
      </c>
      <c r="S321" s="8">
        <f t="shared" si="266"/>
        <v>0</v>
      </c>
      <c r="T321" s="122">
        <f t="shared" si="275"/>
        <v>9.5000000000000001E-2</v>
      </c>
      <c r="U321" s="121">
        <f t="shared" si="282"/>
        <v>6</v>
      </c>
      <c r="V321" s="121">
        <v>252</v>
      </c>
      <c r="W321" s="120">
        <f t="shared" si="267"/>
        <v>1.002163154</v>
      </c>
      <c r="X321" s="113">
        <f t="shared" si="268"/>
        <v>2.2570426299999999</v>
      </c>
      <c r="Y321" s="113">
        <f t="shared" si="269"/>
        <v>0</v>
      </c>
      <c r="Z321" s="125" t="str">
        <f t="shared" si="279"/>
        <v>A+J=</v>
      </c>
      <c r="AA321" s="118">
        <f t="shared" si="280"/>
        <v>44795</v>
      </c>
      <c r="AB321" s="181" t="s">
        <v>113</v>
      </c>
      <c r="AD321" s="173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5" x14ac:dyDescent="0.25">
      <c r="A322" s="175">
        <f t="shared" si="270"/>
        <v>44771</v>
      </c>
      <c r="B322" s="176">
        <f t="shared" si="262"/>
        <v>1046.3410476699999</v>
      </c>
      <c r="C322" s="176">
        <f t="shared" si="276"/>
        <v>950.46623397999997</v>
      </c>
      <c r="D322" s="177">
        <f t="shared" si="271"/>
        <v>6412.88</v>
      </c>
      <c r="E322" s="178">
        <f t="shared" si="284"/>
        <v>6455.85</v>
      </c>
      <c r="F322" s="179">
        <f t="shared" si="285"/>
        <v>44732</v>
      </c>
      <c r="G322" s="180">
        <f t="shared" si="263"/>
        <v>6.7005775876050055E-3</v>
      </c>
      <c r="H322" s="175">
        <f t="shared" si="277"/>
        <v>44795</v>
      </c>
      <c r="I322" s="175">
        <f t="shared" si="264"/>
        <v>44795</v>
      </c>
      <c r="J322" s="181">
        <f t="shared" si="272"/>
        <v>23</v>
      </c>
      <c r="K322" s="181">
        <f t="shared" si="286"/>
        <v>7</v>
      </c>
      <c r="L322" s="176">
        <f t="shared" si="273"/>
        <v>1.00203457</v>
      </c>
      <c r="M322" s="182">
        <f t="shared" si="287"/>
        <v>1.0047000699999999</v>
      </c>
      <c r="N322" s="182">
        <f t="shared" si="281"/>
        <v>1.0958699796766393</v>
      </c>
      <c r="O322" s="176">
        <f t="shared" si="283"/>
        <v>1.0980996000000001</v>
      </c>
      <c r="P322" s="176">
        <f t="shared" si="265"/>
        <v>1043.7065913399999</v>
      </c>
      <c r="Q322" s="183">
        <v>10.5</v>
      </c>
      <c r="R322" s="184">
        <f>S322/P322</f>
        <v>5.5639496082364563E-3</v>
      </c>
      <c r="S322" s="176">
        <v>5.8071308799999999</v>
      </c>
      <c r="T322" s="185">
        <f t="shared" si="275"/>
        <v>9.5000000000000001E-2</v>
      </c>
      <c r="U322" s="183">
        <f t="shared" si="282"/>
        <v>7</v>
      </c>
      <c r="V322" s="183">
        <v>252</v>
      </c>
      <c r="W322" s="182">
        <f t="shared" si="267"/>
        <v>1.002524135</v>
      </c>
      <c r="X322" s="176">
        <f t="shared" si="268"/>
        <v>2.6344563299999999</v>
      </c>
      <c r="Y322" s="176">
        <f t="shared" si="269"/>
        <v>8.4415872099999998</v>
      </c>
      <c r="Z322" s="186" t="str">
        <f t="shared" si="279"/>
        <v>A+J=</v>
      </c>
      <c r="AA322" s="175">
        <f t="shared" si="280"/>
        <v>44795</v>
      </c>
      <c r="AB322" s="176">
        <f>P322-S322</f>
        <v>1037.89946046</v>
      </c>
      <c r="AD322" s="173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5" x14ac:dyDescent="0.2">
      <c r="A323" s="112">
        <f t="shared" si="270"/>
        <v>44772</v>
      </c>
      <c r="B323" s="113">
        <f t="shared" si="262"/>
        <v>1041.210999819996</v>
      </c>
      <c r="C323" s="176">
        <f>C322-(S322/O322)</f>
        <v>945.17788774984012</v>
      </c>
      <c r="D323" s="114">
        <f t="shared" si="271"/>
        <v>6412.88</v>
      </c>
      <c r="E323" s="115">
        <f t="shared" si="284"/>
        <v>6455.85</v>
      </c>
      <c r="F323" s="116">
        <f t="shared" si="285"/>
        <v>44732</v>
      </c>
      <c r="G323" s="117">
        <f t="shared" si="263"/>
        <v>6.7005775876050055E-3</v>
      </c>
      <c r="H323" s="118">
        <f t="shared" si="277"/>
        <v>44795</v>
      </c>
      <c r="I323" s="118">
        <f t="shared" si="264"/>
        <v>44795</v>
      </c>
      <c r="J323" s="119">
        <f t="shared" si="272"/>
        <v>23</v>
      </c>
      <c r="K323" s="119">
        <f t="shared" si="286"/>
        <v>8</v>
      </c>
      <c r="L323" s="8">
        <f t="shared" si="273"/>
        <v>1.0023255600000001</v>
      </c>
      <c r="M323" s="120">
        <f t="shared" si="287"/>
        <v>1.0047000699999999</v>
      </c>
      <c r="N323" s="120">
        <f t="shared" si="281"/>
        <v>1.0958699796766393</v>
      </c>
      <c r="O323" s="113">
        <f t="shared" si="283"/>
        <v>1.09841849</v>
      </c>
      <c r="P323" s="113">
        <f t="shared" si="265"/>
        <v>1038.2008682400001</v>
      </c>
      <c r="Q323" s="11">
        <f t="shared" si="278"/>
        <v>0</v>
      </c>
      <c r="R323" s="30">
        <f t="shared" si="274"/>
        <v>0</v>
      </c>
      <c r="S323" s="8">
        <f t="shared" si="266"/>
        <v>0</v>
      </c>
      <c r="T323" s="122">
        <f t="shared" si="275"/>
        <v>9.5000000000000001E-2</v>
      </c>
      <c r="U323" s="121">
        <f t="shared" si="282"/>
        <v>1</v>
      </c>
      <c r="V323" s="121">
        <v>252</v>
      </c>
      <c r="W323" s="120">
        <f t="shared" si="267"/>
        <v>1.0003602009999999</v>
      </c>
      <c r="X323" s="176">
        <f>TRUNC((P323*(W323-1)),8)+(X$322*(O323/O$322)*W323)</f>
        <v>3.0101315799958566</v>
      </c>
      <c r="Y323" s="113">
        <f t="shared" si="269"/>
        <v>0</v>
      </c>
      <c r="Z323" s="125" t="str">
        <f t="shared" si="279"/>
        <v>A+J=</v>
      </c>
      <c r="AA323" s="118">
        <f t="shared" si="280"/>
        <v>44795</v>
      </c>
      <c r="AB323" s="4"/>
      <c r="AD323" s="173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5" x14ac:dyDescent="0.2">
      <c r="A324" s="112">
        <f t="shared" si="270"/>
        <v>44773</v>
      </c>
      <c r="B324" s="113">
        <f t="shared" si="262"/>
        <v>1041.2109998099959</v>
      </c>
      <c r="C324" s="113">
        <f t="shared" si="276"/>
        <v>945.17788773999996</v>
      </c>
      <c r="D324" s="114">
        <f t="shared" si="271"/>
        <v>6412.88</v>
      </c>
      <c r="E324" s="115">
        <f t="shared" si="284"/>
        <v>6455.85</v>
      </c>
      <c r="F324" s="116">
        <f t="shared" si="285"/>
        <v>44732</v>
      </c>
      <c r="G324" s="117">
        <f t="shared" si="263"/>
        <v>6.7005775876050055E-3</v>
      </c>
      <c r="H324" s="118">
        <f t="shared" si="277"/>
        <v>44795</v>
      </c>
      <c r="I324" s="118">
        <f t="shared" si="264"/>
        <v>44795</v>
      </c>
      <c r="J324" s="119">
        <f t="shared" si="272"/>
        <v>23</v>
      </c>
      <c r="K324" s="119">
        <f t="shared" si="286"/>
        <v>8</v>
      </c>
      <c r="L324" s="8">
        <f t="shared" si="273"/>
        <v>1.0023255600000001</v>
      </c>
      <c r="M324" s="120">
        <f t="shared" si="287"/>
        <v>1.0047000699999999</v>
      </c>
      <c r="N324" s="120">
        <f t="shared" si="281"/>
        <v>1.0958699796766393</v>
      </c>
      <c r="O324" s="113">
        <f t="shared" si="283"/>
        <v>1.09841849</v>
      </c>
      <c r="P324" s="113">
        <f t="shared" si="265"/>
        <v>1038.20086823</v>
      </c>
      <c r="Q324" s="11">
        <f t="shared" si="278"/>
        <v>0</v>
      </c>
      <c r="R324" s="30">
        <f t="shared" si="274"/>
        <v>0</v>
      </c>
      <c r="S324" s="8">
        <f t="shared" si="266"/>
        <v>0</v>
      </c>
      <c r="T324" s="122">
        <f t="shared" si="275"/>
        <v>9.5000000000000001E-2</v>
      </c>
      <c r="U324" s="121">
        <f t="shared" si="282"/>
        <v>1</v>
      </c>
      <c r="V324" s="121">
        <v>252</v>
      </c>
      <c r="W324" s="120">
        <f t="shared" si="267"/>
        <v>1.0003602009999999</v>
      </c>
      <c r="X324" s="176">
        <f t="shared" ref="X324:X346" si="294">TRUNC((P324*(W324-1)),8)+(X$322*(O324/O$322)*W324)</f>
        <v>3.0101315799958566</v>
      </c>
      <c r="Y324" s="113">
        <f t="shared" si="269"/>
        <v>0</v>
      </c>
      <c r="Z324" s="125" t="str">
        <f t="shared" si="279"/>
        <v>A+J=</v>
      </c>
      <c r="AA324" s="118">
        <f t="shared" si="280"/>
        <v>44795</v>
      </c>
      <c r="AB324" s="4"/>
      <c r="AD324" s="173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5" x14ac:dyDescent="0.2">
      <c r="A325" s="112">
        <f t="shared" si="270"/>
        <v>44774</v>
      </c>
      <c r="B325" s="113">
        <f t="shared" si="262"/>
        <v>1041.2109998099959</v>
      </c>
      <c r="C325" s="113">
        <f t="shared" si="276"/>
        <v>945.17788773999996</v>
      </c>
      <c r="D325" s="114">
        <f t="shared" si="271"/>
        <v>6412.88</v>
      </c>
      <c r="E325" s="115">
        <f t="shared" si="284"/>
        <v>6455.85</v>
      </c>
      <c r="F325" s="116">
        <f t="shared" si="285"/>
        <v>44732</v>
      </c>
      <c r="G325" s="117">
        <f t="shared" si="263"/>
        <v>6.7005775876050055E-3</v>
      </c>
      <c r="H325" s="118">
        <f t="shared" si="277"/>
        <v>44795</v>
      </c>
      <c r="I325" s="118">
        <f t="shared" si="264"/>
        <v>44795</v>
      </c>
      <c r="J325" s="119">
        <f t="shared" si="272"/>
        <v>23</v>
      </c>
      <c r="K325" s="119">
        <f t="shared" si="286"/>
        <v>8</v>
      </c>
      <c r="L325" s="8">
        <f t="shared" si="273"/>
        <v>1.0023255600000001</v>
      </c>
      <c r="M325" s="120">
        <f t="shared" si="287"/>
        <v>1.0047000699999999</v>
      </c>
      <c r="N325" s="120">
        <f t="shared" si="281"/>
        <v>1.0958699796766393</v>
      </c>
      <c r="O325" s="113">
        <f t="shared" si="283"/>
        <v>1.09841849</v>
      </c>
      <c r="P325" s="113">
        <f t="shared" si="265"/>
        <v>1038.20086823</v>
      </c>
      <c r="Q325" s="11">
        <f t="shared" si="278"/>
        <v>0</v>
      </c>
      <c r="R325" s="30">
        <f t="shared" si="274"/>
        <v>0</v>
      </c>
      <c r="S325" s="8">
        <f t="shared" si="266"/>
        <v>0</v>
      </c>
      <c r="T325" s="122">
        <f t="shared" si="275"/>
        <v>9.5000000000000001E-2</v>
      </c>
      <c r="U325" s="121">
        <f t="shared" si="282"/>
        <v>1</v>
      </c>
      <c r="V325" s="121">
        <v>252</v>
      </c>
      <c r="W325" s="120">
        <f t="shared" si="267"/>
        <v>1.0003602009999999</v>
      </c>
      <c r="X325" s="176">
        <f t="shared" si="294"/>
        <v>3.0101315799958566</v>
      </c>
      <c r="Y325" s="113">
        <f t="shared" si="269"/>
        <v>0</v>
      </c>
      <c r="Z325" s="125" t="str">
        <f t="shared" si="279"/>
        <v>A+J=</v>
      </c>
      <c r="AA325" s="118">
        <f t="shared" si="280"/>
        <v>44795</v>
      </c>
      <c r="AB325" s="4"/>
      <c r="AD325" s="173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5" x14ac:dyDescent="0.2">
      <c r="A326" s="112">
        <f t="shared" si="270"/>
        <v>44775</v>
      </c>
      <c r="B326" s="113">
        <f t="shared" si="262"/>
        <v>1041.8885117258806</v>
      </c>
      <c r="C326" s="113">
        <f t="shared" si="276"/>
        <v>945.17788773999996</v>
      </c>
      <c r="D326" s="114">
        <f t="shared" si="271"/>
        <v>6412.88</v>
      </c>
      <c r="E326" s="115">
        <f t="shared" si="284"/>
        <v>6455.85</v>
      </c>
      <c r="F326" s="116">
        <f t="shared" si="285"/>
        <v>44732</v>
      </c>
      <c r="G326" s="117">
        <f t="shared" si="263"/>
        <v>6.7005775876050055E-3</v>
      </c>
      <c r="H326" s="118">
        <f t="shared" si="277"/>
        <v>44795</v>
      </c>
      <c r="I326" s="118">
        <f t="shared" si="264"/>
        <v>44795</v>
      </c>
      <c r="J326" s="119">
        <f t="shared" si="272"/>
        <v>23</v>
      </c>
      <c r="K326" s="119">
        <f t="shared" si="286"/>
        <v>9</v>
      </c>
      <c r="L326" s="8">
        <f t="shared" si="273"/>
        <v>1.0026166299999999</v>
      </c>
      <c r="M326" s="120">
        <f t="shared" si="287"/>
        <v>1.0047000699999999</v>
      </c>
      <c r="N326" s="120">
        <f t="shared" si="281"/>
        <v>1.0958699796766393</v>
      </c>
      <c r="O326" s="113">
        <f t="shared" si="283"/>
        <v>1.0987374599999999</v>
      </c>
      <c r="P326" s="113">
        <f t="shared" si="265"/>
        <v>1038.5023516199999</v>
      </c>
      <c r="Q326" s="11">
        <f t="shared" si="278"/>
        <v>0</v>
      </c>
      <c r="R326" s="30">
        <f t="shared" si="274"/>
        <v>0</v>
      </c>
      <c r="S326" s="8">
        <f t="shared" si="266"/>
        <v>0</v>
      </c>
      <c r="T326" s="122">
        <f t="shared" si="275"/>
        <v>9.5000000000000001E-2</v>
      </c>
      <c r="U326" s="121">
        <f t="shared" si="282"/>
        <v>2</v>
      </c>
      <c r="V326" s="121">
        <v>252</v>
      </c>
      <c r="W326" s="120">
        <f t="shared" si="267"/>
        <v>1.0007205320000001</v>
      </c>
      <c r="X326" s="176">
        <f t="shared" si="294"/>
        <v>3.386160105880645</v>
      </c>
      <c r="Y326" s="113">
        <f t="shared" si="269"/>
        <v>0</v>
      </c>
      <c r="Z326" s="125" t="str">
        <f t="shared" si="279"/>
        <v>A+J=</v>
      </c>
      <c r="AA326" s="118">
        <f t="shared" si="280"/>
        <v>44795</v>
      </c>
      <c r="AB326" s="4"/>
      <c r="AD326" s="173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5" x14ac:dyDescent="0.2">
      <c r="A327" s="112">
        <f t="shared" si="270"/>
        <v>44776</v>
      </c>
      <c r="B327" s="113">
        <f t="shared" si="262"/>
        <v>1042.5664717161942</v>
      </c>
      <c r="C327" s="113">
        <f t="shared" si="276"/>
        <v>945.17788773999996</v>
      </c>
      <c r="D327" s="114">
        <f t="shared" si="271"/>
        <v>6412.88</v>
      </c>
      <c r="E327" s="115">
        <f t="shared" si="284"/>
        <v>6455.85</v>
      </c>
      <c r="F327" s="116">
        <f t="shared" si="285"/>
        <v>44732</v>
      </c>
      <c r="G327" s="117">
        <f t="shared" si="263"/>
        <v>6.7005775876050055E-3</v>
      </c>
      <c r="H327" s="118">
        <f t="shared" si="277"/>
        <v>44795</v>
      </c>
      <c r="I327" s="118">
        <f t="shared" si="264"/>
        <v>44795</v>
      </c>
      <c r="J327" s="119">
        <f t="shared" si="272"/>
        <v>23</v>
      </c>
      <c r="K327" s="119">
        <f t="shared" si="286"/>
        <v>10</v>
      </c>
      <c r="L327" s="8">
        <f t="shared" si="273"/>
        <v>1.0029077900000001</v>
      </c>
      <c r="M327" s="120">
        <f t="shared" si="287"/>
        <v>1.0047000699999999</v>
      </c>
      <c r="N327" s="120">
        <f t="shared" si="281"/>
        <v>1.0958699796766393</v>
      </c>
      <c r="O327" s="113">
        <f t="shared" si="283"/>
        <v>1.0990565299999999</v>
      </c>
      <c r="P327" s="113">
        <f t="shared" si="265"/>
        <v>1038.80392953</v>
      </c>
      <c r="Q327" s="11">
        <f t="shared" si="278"/>
        <v>0</v>
      </c>
      <c r="R327" s="30">
        <f t="shared" si="274"/>
        <v>0</v>
      </c>
      <c r="S327" s="8">
        <f t="shared" si="266"/>
        <v>0</v>
      </c>
      <c r="T327" s="122">
        <f t="shared" si="275"/>
        <v>9.5000000000000001E-2</v>
      </c>
      <c r="U327" s="121">
        <f t="shared" si="282"/>
        <v>3</v>
      </c>
      <c r="V327" s="121">
        <v>252</v>
      </c>
      <c r="W327" s="120">
        <f t="shared" si="267"/>
        <v>1.001080993</v>
      </c>
      <c r="X327" s="176">
        <f t="shared" si="294"/>
        <v>3.7625421861942479</v>
      </c>
      <c r="Y327" s="113">
        <f t="shared" si="269"/>
        <v>0</v>
      </c>
      <c r="Z327" s="125" t="str">
        <f t="shared" si="279"/>
        <v>A+J=</v>
      </c>
      <c r="AA327" s="118">
        <f t="shared" si="280"/>
        <v>44795</v>
      </c>
      <c r="AB327" s="4"/>
      <c r="AD327" s="173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5" x14ac:dyDescent="0.2">
      <c r="A328" s="112">
        <f t="shared" si="270"/>
        <v>44777</v>
      </c>
      <c r="B328" s="113">
        <f t="shared" si="262"/>
        <v>1043.2448884428827</v>
      </c>
      <c r="C328" s="113">
        <f t="shared" si="276"/>
        <v>945.17788773999996</v>
      </c>
      <c r="D328" s="114">
        <f t="shared" si="271"/>
        <v>6412.88</v>
      </c>
      <c r="E328" s="115">
        <f t="shared" si="284"/>
        <v>6455.85</v>
      </c>
      <c r="F328" s="116">
        <f t="shared" si="285"/>
        <v>44732</v>
      </c>
      <c r="G328" s="117">
        <f t="shared" si="263"/>
        <v>6.7005775876050055E-3</v>
      </c>
      <c r="H328" s="118">
        <f t="shared" si="277"/>
        <v>44795</v>
      </c>
      <c r="I328" s="118">
        <f t="shared" si="264"/>
        <v>44795</v>
      </c>
      <c r="J328" s="119">
        <f t="shared" si="272"/>
        <v>23</v>
      </c>
      <c r="K328" s="119">
        <f t="shared" si="286"/>
        <v>11</v>
      </c>
      <c r="L328" s="8">
        <f t="shared" si="273"/>
        <v>1.0031990399999999</v>
      </c>
      <c r="M328" s="120">
        <f t="shared" si="287"/>
        <v>1.0047000699999999</v>
      </c>
      <c r="N328" s="120">
        <f t="shared" si="281"/>
        <v>1.0958699796766393</v>
      </c>
      <c r="O328" s="113">
        <f t="shared" si="283"/>
        <v>1.0993757099999999</v>
      </c>
      <c r="P328" s="113">
        <f t="shared" si="265"/>
        <v>1039.1056114099999</v>
      </c>
      <c r="Q328" s="11">
        <f t="shared" si="278"/>
        <v>0</v>
      </c>
      <c r="R328" s="30">
        <f t="shared" si="274"/>
        <v>0</v>
      </c>
      <c r="S328" s="8">
        <f t="shared" si="266"/>
        <v>0</v>
      </c>
      <c r="T328" s="122">
        <f t="shared" si="275"/>
        <v>9.5000000000000001E-2</v>
      </c>
      <c r="U328" s="121">
        <f t="shared" si="282"/>
        <v>4</v>
      </c>
      <c r="V328" s="121">
        <v>252</v>
      </c>
      <c r="W328" s="120">
        <f t="shared" si="267"/>
        <v>1.0014415830000001</v>
      </c>
      <c r="X328" s="176">
        <f t="shared" si="294"/>
        <v>4.1392770328827613</v>
      </c>
      <c r="Y328" s="113">
        <f t="shared" si="269"/>
        <v>0</v>
      </c>
      <c r="Z328" s="125" t="str">
        <f t="shared" si="279"/>
        <v>A+J=</v>
      </c>
      <c r="AA328" s="118">
        <f t="shared" si="280"/>
        <v>44795</v>
      </c>
      <c r="AB328" s="4"/>
      <c r="AD328" s="173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5" x14ac:dyDescent="0.2">
      <c r="A329" s="112">
        <f t="shared" si="270"/>
        <v>44778</v>
      </c>
      <c r="B329" s="113">
        <f t="shared" si="262"/>
        <v>1043.9237357297015</v>
      </c>
      <c r="C329" s="113">
        <f t="shared" si="276"/>
        <v>945.17788773999996</v>
      </c>
      <c r="D329" s="114">
        <f t="shared" si="271"/>
        <v>6412.88</v>
      </c>
      <c r="E329" s="115">
        <f t="shared" si="284"/>
        <v>6455.85</v>
      </c>
      <c r="F329" s="116">
        <f t="shared" si="285"/>
        <v>44732</v>
      </c>
      <c r="G329" s="117">
        <f t="shared" si="263"/>
        <v>6.7005775876050055E-3</v>
      </c>
      <c r="H329" s="118">
        <f t="shared" si="277"/>
        <v>44795</v>
      </c>
      <c r="I329" s="118">
        <f t="shared" si="264"/>
        <v>44795</v>
      </c>
      <c r="J329" s="119">
        <f t="shared" si="272"/>
        <v>23</v>
      </c>
      <c r="K329" s="119">
        <f t="shared" si="286"/>
        <v>12</v>
      </c>
      <c r="L329" s="8">
        <f t="shared" si="273"/>
        <v>1.00349037</v>
      </c>
      <c r="M329" s="120">
        <f t="shared" si="287"/>
        <v>1.0047000699999999</v>
      </c>
      <c r="N329" s="120">
        <f t="shared" si="281"/>
        <v>1.0958699796766393</v>
      </c>
      <c r="O329" s="113">
        <f t="shared" si="283"/>
        <v>1.09969497</v>
      </c>
      <c r="P329" s="113">
        <f t="shared" si="265"/>
        <v>1039.4073688999999</v>
      </c>
      <c r="Q329" s="11">
        <f t="shared" si="278"/>
        <v>0</v>
      </c>
      <c r="R329" s="30">
        <f t="shared" si="274"/>
        <v>0</v>
      </c>
      <c r="S329" s="8">
        <f t="shared" si="266"/>
        <v>0</v>
      </c>
      <c r="T329" s="122">
        <f t="shared" si="275"/>
        <v>9.5000000000000001E-2</v>
      </c>
      <c r="U329" s="121">
        <f t="shared" si="282"/>
        <v>5</v>
      </c>
      <c r="V329" s="121">
        <v>252</v>
      </c>
      <c r="W329" s="120">
        <f t="shared" si="267"/>
        <v>1.0018023039999999</v>
      </c>
      <c r="X329" s="176">
        <f t="shared" si="294"/>
        <v>4.5163668297017043</v>
      </c>
      <c r="Y329" s="113">
        <f t="shared" si="269"/>
        <v>0</v>
      </c>
      <c r="Z329" s="125" t="str">
        <f t="shared" si="279"/>
        <v>A+J=</v>
      </c>
      <c r="AA329" s="118">
        <f t="shared" si="280"/>
        <v>44795</v>
      </c>
      <c r="AB329" s="4"/>
      <c r="AD329" s="173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5" x14ac:dyDescent="0.2">
      <c r="A330" s="112">
        <f t="shared" si="270"/>
        <v>44779</v>
      </c>
      <c r="B330" s="113">
        <f t="shared" ref="B330:B393" si="295">(P330+X330)</f>
        <v>1044.6030117018818</v>
      </c>
      <c r="C330" s="113">
        <f t="shared" si="276"/>
        <v>945.17788773999996</v>
      </c>
      <c r="D330" s="114">
        <f t="shared" si="271"/>
        <v>6412.88</v>
      </c>
      <c r="E330" s="115">
        <f t="shared" si="284"/>
        <v>6455.85</v>
      </c>
      <c r="F330" s="116">
        <f t="shared" si="285"/>
        <v>44732</v>
      </c>
      <c r="G330" s="117">
        <f t="shared" ref="G330:G393" si="296">(E330/D330)-1</f>
        <v>6.7005775876050055E-3</v>
      </c>
      <c r="H330" s="118">
        <f t="shared" si="277"/>
        <v>44795</v>
      </c>
      <c r="I330" s="118">
        <f t="shared" ref="I330:I393" si="297">IF(A330&gt;I329,H330,I329)</f>
        <v>44795</v>
      </c>
      <c r="J330" s="119">
        <f t="shared" si="272"/>
        <v>23</v>
      </c>
      <c r="K330" s="119">
        <f t="shared" si="286"/>
        <v>13</v>
      </c>
      <c r="L330" s="8">
        <f t="shared" si="273"/>
        <v>1.00378178</v>
      </c>
      <c r="M330" s="120">
        <f t="shared" si="287"/>
        <v>1.0047000699999999</v>
      </c>
      <c r="N330" s="120">
        <f t="shared" si="281"/>
        <v>1.0958699796766393</v>
      </c>
      <c r="O330" s="113">
        <f t="shared" si="283"/>
        <v>1.1000143099999999</v>
      </c>
      <c r="P330" s="113">
        <f t="shared" ref="P330:P393" si="298">TRUNC(C330*O330,8)</f>
        <v>1039.709202</v>
      </c>
      <c r="Q330" s="11">
        <f t="shared" si="278"/>
        <v>0</v>
      </c>
      <c r="R330" s="30">
        <f t="shared" si="274"/>
        <v>0</v>
      </c>
      <c r="S330" s="8">
        <f t="shared" ref="S330:S393" si="299">IF(R330&gt;0,TRUNC(R330*P330,8),0)</f>
        <v>0</v>
      </c>
      <c r="T330" s="122">
        <f t="shared" si="275"/>
        <v>9.5000000000000001E-2</v>
      </c>
      <c r="U330" s="121">
        <f t="shared" si="282"/>
        <v>6</v>
      </c>
      <c r="V330" s="121">
        <v>252</v>
      </c>
      <c r="W330" s="120">
        <f t="shared" ref="W330:W393" si="300">ROUND((1+T330)^TRUNC((U330/V330),9),9)</f>
        <v>1.002163154</v>
      </c>
      <c r="X330" s="176">
        <f t="shared" si="294"/>
        <v>4.8938097018816897</v>
      </c>
      <c r="Y330" s="113">
        <f t="shared" ref="Y330:Y393" si="301">IF(Q330&gt;0,S330+X330,0)</f>
        <v>0</v>
      </c>
      <c r="Z330" s="125" t="str">
        <f t="shared" si="279"/>
        <v>A+J=</v>
      </c>
      <c r="AA330" s="118">
        <f t="shared" si="280"/>
        <v>44795</v>
      </c>
      <c r="AB330" s="4"/>
      <c r="AD330" s="173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5" x14ac:dyDescent="0.2">
      <c r="A331" s="112">
        <f t="shared" ref="A331:A394" si="302">(A330+1)</f>
        <v>44780</v>
      </c>
      <c r="B331" s="113">
        <f t="shared" si="295"/>
        <v>1044.6030117018818</v>
      </c>
      <c r="C331" s="113">
        <f t="shared" si="276"/>
        <v>945.17788773999996</v>
      </c>
      <c r="D331" s="114">
        <f t="shared" ref="D331:D394" si="303">IF(E331=E330,D330,E330)</f>
        <v>6412.88</v>
      </c>
      <c r="E331" s="115">
        <f t="shared" si="284"/>
        <v>6455.85</v>
      </c>
      <c r="F331" s="116">
        <f t="shared" si="285"/>
        <v>44732</v>
      </c>
      <c r="G331" s="117">
        <f t="shared" si="296"/>
        <v>6.7005775876050055E-3</v>
      </c>
      <c r="H331" s="118">
        <f t="shared" si="277"/>
        <v>44795</v>
      </c>
      <c r="I331" s="118">
        <f t="shared" si="297"/>
        <v>44795</v>
      </c>
      <c r="J331" s="119">
        <f t="shared" ref="J331:J394" si="304">IF(I331=I330,J330,NETWORKDAYS(I330,I331,$AD$176:$AD$502)-1)</f>
        <v>23</v>
      </c>
      <c r="K331" s="119">
        <f t="shared" si="286"/>
        <v>13</v>
      </c>
      <c r="L331" s="8">
        <f t="shared" ref="L331:L394" si="305">IF(E331&lt;D331,1,TRUNC((E331/D331)^TRUNC((K331/J331),9),8))</f>
        <v>1.00378178</v>
      </c>
      <c r="M331" s="120">
        <f t="shared" si="287"/>
        <v>1.0047000699999999</v>
      </c>
      <c r="N331" s="120">
        <f t="shared" si="281"/>
        <v>1.0958699796766393</v>
      </c>
      <c r="O331" s="113">
        <f t="shared" si="283"/>
        <v>1.1000143099999999</v>
      </c>
      <c r="P331" s="113">
        <f t="shared" si="298"/>
        <v>1039.709202</v>
      </c>
      <c r="Q331" s="11">
        <f t="shared" si="278"/>
        <v>0</v>
      </c>
      <c r="R331" s="30">
        <f t="shared" ref="R331:R394" si="306">IF(Q331&gt;0,VLOOKUP($A331,$AD$10:$AI$170,6),0)</f>
        <v>0</v>
      </c>
      <c r="S331" s="8">
        <f t="shared" si="299"/>
        <v>0</v>
      </c>
      <c r="T331" s="122">
        <f t="shared" ref="T331:T394" si="307">(T330)</f>
        <v>9.5000000000000001E-2</v>
      </c>
      <c r="U331" s="121">
        <f t="shared" si="282"/>
        <v>6</v>
      </c>
      <c r="V331" s="121">
        <v>252</v>
      </c>
      <c r="W331" s="120">
        <f t="shared" si="300"/>
        <v>1.002163154</v>
      </c>
      <c r="X331" s="176">
        <f t="shared" si="294"/>
        <v>4.8938097018816897</v>
      </c>
      <c r="Y331" s="113">
        <f t="shared" si="301"/>
        <v>0</v>
      </c>
      <c r="Z331" s="125" t="str">
        <f t="shared" si="279"/>
        <v>A+J=</v>
      </c>
      <c r="AA331" s="118">
        <f t="shared" si="280"/>
        <v>44795</v>
      </c>
      <c r="AB331" s="4"/>
      <c r="AD331" s="173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5" x14ac:dyDescent="0.2">
      <c r="A332" s="112">
        <f t="shared" si="302"/>
        <v>44781</v>
      </c>
      <c r="B332" s="113">
        <f t="shared" si="295"/>
        <v>1044.6030117018818</v>
      </c>
      <c r="C332" s="113">
        <f t="shared" ref="C332:C378" si="308">TRUNC(IF(Q331&gt;0,VLOOKUP(A331,$AD$12:$AE$170,2),C331),8)</f>
        <v>945.17788773999996</v>
      </c>
      <c r="D332" s="114">
        <f t="shared" si="303"/>
        <v>6412.88</v>
      </c>
      <c r="E332" s="115">
        <f t="shared" si="284"/>
        <v>6455.85</v>
      </c>
      <c r="F332" s="116">
        <f t="shared" si="285"/>
        <v>44732</v>
      </c>
      <c r="G332" s="117">
        <f t="shared" si="296"/>
        <v>6.7005775876050055E-3</v>
      </c>
      <c r="H332" s="118">
        <f t="shared" ref="H332:H395" si="309">IF(DAY(A332)=H$9,VLOOKUP(A332,AH$118:AN$450,4),H331)</f>
        <v>44795</v>
      </c>
      <c r="I332" s="118">
        <f t="shared" si="297"/>
        <v>44795</v>
      </c>
      <c r="J332" s="119">
        <f t="shared" si="304"/>
        <v>23</v>
      </c>
      <c r="K332" s="119">
        <f t="shared" si="286"/>
        <v>13</v>
      </c>
      <c r="L332" s="8">
        <f t="shared" si="305"/>
        <v>1.00378178</v>
      </c>
      <c r="M332" s="120">
        <f t="shared" si="287"/>
        <v>1.0047000699999999</v>
      </c>
      <c r="N332" s="120">
        <f t="shared" si="281"/>
        <v>1.0958699796766393</v>
      </c>
      <c r="O332" s="113">
        <f t="shared" si="283"/>
        <v>1.1000143099999999</v>
      </c>
      <c r="P332" s="113">
        <f t="shared" si="298"/>
        <v>1039.709202</v>
      </c>
      <c r="Q332" s="11">
        <f t="shared" ref="Q332:Q395" si="310">IF(VLOOKUP(A332,AD$10:AK$170,8)=VLOOKUP(A331,AD$10:AK$170,8),0,VLOOKUP(A332,AD$10:AK$170,8))</f>
        <v>0</v>
      </c>
      <c r="R332" s="30">
        <f t="shared" si="306"/>
        <v>0</v>
      </c>
      <c r="S332" s="8">
        <f t="shared" si="299"/>
        <v>0</v>
      </c>
      <c r="T332" s="122">
        <f t="shared" si="307"/>
        <v>9.5000000000000001E-2</v>
      </c>
      <c r="U332" s="121">
        <f t="shared" si="282"/>
        <v>6</v>
      </c>
      <c r="V332" s="121">
        <v>252</v>
      </c>
      <c r="W332" s="120">
        <f t="shared" si="300"/>
        <v>1.002163154</v>
      </c>
      <c r="X332" s="176">
        <f t="shared" si="294"/>
        <v>4.8938097018816897</v>
      </c>
      <c r="Y332" s="113">
        <f t="shared" si="301"/>
        <v>0</v>
      </c>
      <c r="Z332" s="125" t="str">
        <f t="shared" ref="Z332:Z395" si="311">IF($Q331&gt;0,VLOOKUP($A331,$AD$10:$AM$170,9),Z331)</f>
        <v>A+J=</v>
      </c>
      <c r="AA332" s="118">
        <f t="shared" ref="AA332:AA395" si="312">IF($Q331&gt;0,VLOOKUP($A331,$AD$10:$AM$170,10),AA331)</f>
        <v>44795</v>
      </c>
      <c r="AB332" s="4"/>
      <c r="AD332" s="173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5" x14ac:dyDescent="0.2">
      <c r="A333" s="112">
        <f t="shared" si="302"/>
        <v>44782</v>
      </c>
      <c r="B333" s="113">
        <f t="shared" si="295"/>
        <v>1045.2827471573614</v>
      </c>
      <c r="C333" s="113">
        <f t="shared" si="308"/>
        <v>945.17788773999996</v>
      </c>
      <c r="D333" s="114">
        <f t="shared" si="303"/>
        <v>6412.88</v>
      </c>
      <c r="E333" s="115">
        <f t="shared" si="284"/>
        <v>6455.85</v>
      </c>
      <c r="F333" s="116">
        <f t="shared" si="285"/>
        <v>44732</v>
      </c>
      <c r="G333" s="117">
        <f t="shared" si="296"/>
        <v>6.7005775876050055E-3</v>
      </c>
      <c r="H333" s="118">
        <f t="shared" si="309"/>
        <v>44795</v>
      </c>
      <c r="I333" s="118">
        <f t="shared" si="297"/>
        <v>44795</v>
      </c>
      <c r="J333" s="119">
        <f t="shared" si="304"/>
        <v>23</v>
      </c>
      <c r="K333" s="119">
        <f t="shared" si="286"/>
        <v>14</v>
      </c>
      <c r="L333" s="8">
        <f t="shared" si="305"/>
        <v>1.0040732800000001</v>
      </c>
      <c r="M333" s="120">
        <f t="shared" si="287"/>
        <v>1.0047000699999999</v>
      </c>
      <c r="N333" s="120">
        <f t="shared" si="281"/>
        <v>1.0958699796766393</v>
      </c>
      <c r="O333" s="113">
        <f t="shared" si="283"/>
        <v>1.10033376</v>
      </c>
      <c r="P333" s="113">
        <f t="shared" si="298"/>
        <v>1040.01113908</v>
      </c>
      <c r="Q333" s="11">
        <f t="shared" si="310"/>
        <v>0</v>
      </c>
      <c r="R333" s="30">
        <f t="shared" si="306"/>
        <v>0</v>
      </c>
      <c r="S333" s="8">
        <f t="shared" si="299"/>
        <v>0</v>
      </c>
      <c r="T333" s="122">
        <f t="shared" si="307"/>
        <v>9.5000000000000001E-2</v>
      </c>
      <c r="U333" s="121">
        <f t="shared" si="282"/>
        <v>7</v>
      </c>
      <c r="V333" s="121">
        <v>252</v>
      </c>
      <c r="W333" s="120">
        <f t="shared" si="300"/>
        <v>1.002524135</v>
      </c>
      <c r="X333" s="176">
        <f t="shared" si="294"/>
        <v>5.2716080773614387</v>
      </c>
      <c r="Y333" s="113">
        <f t="shared" si="301"/>
        <v>0</v>
      </c>
      <c r="Z333" s="125" t="str">
        <f t="shared" si="311"/>
        <v>A+J=</v>
      </c>
      <c r="AA333" s="118">
        <f t="shared" si="312"/>
        <v>44795</v>
      </c>
      <c r="AB333" s="4"/>
      <c r="AD333" s="173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5" x14ac:dyDescent="0.2">
      <c r="A334" s="112">
        <f t="shared" si="302"/>
        <v>44783</v>
      </c>
      <c r="B334" s="113">
        <f t="shared" si="295"/>
        <v>1045.9629117092661</v>
      </c>
      <c r="C334" s="113">
        <f t="shared" si="308"/>
        <v>945.17788773999996</v>
      </c>
      <c r="D334" s="114">
        <f t="shared" si="303"/>
        <v>6412.88</v>
      </c>
      <c r="E334" s="115">
        <f t="shared" si="284"/>
        <v>6455.85</v>
      </c>
      <c r="F334" s="116">
        <f t="shared" si="285"/>
        <v>44732</v>
      </c>
      <c r="G334" s="117">
        <f t="shared" si="296"/>
        <v>6.7005775876050055E-3</v>
      </c>
      <c r="H334" s="118">
        <f t="shared" si="309"/>
        <v>44795</v>
      </c>
      <c r="I334" s="118">
        <f t="shared" si="297"/>
        <v>44795</v>
      </c>
      <c r="J334" s="119">
        <f t="shared" si="304"/>
        <v>23</v>
      </c>
      <c r="K334" s="119">
        <f t="shared" si="286"/>
        <v>15</v>
      </c>
      <c r="L334" s="8">
        <f t="shared" si="305"/>
        <v>1.0043648599999999</v>
      </c>
      <c r="M334" s="120">
        <f t="shared" si="287"/>
        <v>1.0047000699999999</v>
      </c>
      <c r="N334" s="120">
        <f t="shared" si="281"/>
        <v>1.0958699796766393</v>
      </c>
      <c r="O334" s="113">
        <f t="shared" si="283"/>
        <v>1.1006532899999999</v>
      </c>
      <c r="P334" s="113">
        <f t="shared" si="298"/>
        <v>1040.3131517700001</v>
      </c>
      <c r="Q334" s="11">
        <f t="shared" si="310"/>
        <v>0</v>
      </c>
      <c r="R334" s="30">
        <f t="shared" si="306"/>
        <v>0</v>
      </c>
      <c r="S334" s="8">
        <f t="shared" si="299"/>
        <v>0</v>
      </c>
      <c r="T334" s="122">
        <f t="shared" si="307"/>
        <v>9.5000000000000001E-2</v>
      </c>
      <c r="U334" s="121">
        <f t="shared" si="282"/>
        <v>8</v>
      </c>
      <c r="V334" s="121">
        <v>252</v>
      </c>
      <c r="W334" s="120">
        <f t="shared" si="300"/>
        <v>1.0028852450000001</v>
      </c>
      <c r="X334" s="176">
        <f t="shared" si="294"/>
        <v>5.6497599392659534</v>
      </c>
      <c r="Y334" s="113">
        <f t="shared" si="301"/>
        <v>0</v>
      </c>
      <c r="Z334" s="125" t="str">
        <f t="shared" si="311"/>
        <v>A+J=</v>
      </c>
      <c r="AA334" s="118">
        <f t="shared" si="312"/>
        <v>44795</v>
      </c>
      <c r="AB334" s="4"/>
      <c r="AD334" s="173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5" x14ac:dyDescent="0.2">
      <c r="A335" s="112">
        <f t="shared" si="302"/>
        <v>44784</v>
      </c>
      <c r="B335" s="113">
        <f t="shared" si="295"/>
        <v>1046.6435361855893</v>
      </c>
      <c r="C335" s="113">
        <f t="shared" si="308"/>
        <v>945.17788773999996</v>
      </c>
      <c r="D335" s="114">
        <f t="shared" si="303"/>
        <v>6412.88</v>
      </c>
      <c r="E335" s="115">
        <f t="shared" si="284"/>
        <v>6455.85</v>
      </c>
      <c r="F335" s="116">
        <f t="shared" si="285"/>
        <v>44732</v>
      </c>
      <c r="G335" s="117">
        <f t="shared" si="296"/>
        <v>6.7005775876050055E-3</v>
      </c>
      <c r="H335" s="118">
        <f t="shared" si="309"/>
        <v>44795</v>
      </c>
      <c r="I335" s="118">
        <f t="shared" si="297"/>
        <v>44795</v>
      </c>
      <c r="J335" s="119">
        <f t="shared" si="304"/>
        <v>23</v>
      </c>
      <c r="K335" s="119">
        <f t="shared" si="286"/>
        <v>16</v>
      </c>
      <c r="L335" s="8">
        <f t="shared" si="305"/>
        <v>1.0046565300000001</v>
      </c>
      <c r="M335" s="120">
        <f t="shared" si="287"/>
        <v>1.0047000699999999</v>
      </c>
      <c r="N335" s="120">
        <f t="shared" si="281"/>
        <v>1.0958699796766393</v>
      </c>
      <c r="O335" s="113">
        <f t="shared" si="283"/>
        <v>1.10097293</v>
      </c>
      <c r="P335" s="113">
        <f t="shared" si="298"/>
        <v>1040.61526843</v>
      </c>
      <c r="Q335" s="11">
        <f t="shared" si="310"/>
        <v>0</v>
      </c>
      <c r="R335" s="30">
        <f t="shared" si="306"/>
        <v>0</v>
      </c>
      <c r="S335" s="8">
        <f t="shared" si="299"/>
        <v>0</v>
      </c>
      <c r="T335" s="122">
        <f t="shared" si="307"/>
        <v>9.5000000000000001E-2</v>
      </c>
      <c r="U335" s="121">
        <f t="shared" si="282"/>
        <v>9</v>
      </c>
      <c r="V335" s="121">
        <v>252</v>
      </c>
      <c r="W335" s="120">
        <f t="shared" si="300"/>
        <v>1.0032464860000001</v>
      </c>
      <c r="X335" s="176">
        <f t="shared" si="294"/>
        <v>6.0282677555893383</v>
      </c>
      <c r="Y335" s="113">
        <f t="shared" si="301"/>
        <v>0</v>
      </c>
      <c r="Z335" s="125" t="str">
        <f t="shared" si="311"/>
        <v>A+J=</v>
      </c>
      <c r="AA335" s="118">
        <f t="shared" si="312"/>
        <v>44795</v>
      </c>
      <c r="AB335" s="4"/>
      <c r="AD335" s="173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5" x14ac:dyDescent="0.2">
      <c r="A336" s="112">
        <f t="shared" si="302"/>
        <v>44785</v>
      </c>
      <c r="B336" s="113">
        <f t="shared" si="295"/>
        <v>1047.3245901794019</v>
      </c>
      <c r="C336" s="113">
        <f t="shared" si="308"/>
        <v>945.17788773999996</v>
      </c>
      <c r="D336" s="114">
        <f t="shared" si="303"/>
        <v>6412.88</v>
      </c>
      <c r="E336" s="115">
        <f t="shared" si="284"/>
        <v>6455.85</v>
      </c>
      <c r="F336" s="116">
        <f t="shared" si="285"/>
        <v>44732</v>
      </c>
      <c r="G336" s="117">
        <f t="shared" si="296"/>
        <v>6.7005775876050055E-3</v>
      </c>
      <c r="H336" s="118">
        <f t="shared" si="309"/>
        <v>44795</v>
      </c>
      <c r="I336" s="118">
        <f t="shared" si="297"/>
        <v>44795</v>
      </c>
      <c r="J336" s="119">
        <f t="shared" si="304"/>
        <v>23</v>
      </c>
      <c r="K336" s="119">
        <f t="shared" si="286"/>
        <v>17</v>
      </c>
      <c r="L336" s="8">
        <f t="shared" si="305"/>
        <v>1.00494828</v>
      </c>
      <c r="M336" s="120">
        <f t="shared" si="287"/>
        <v>1.0047000699999999</v>
      </c>
      <c r="N336" s="120">
        <f t="shared" si="281"/>
        <v>1.0958699796766393</v>
      </c>
      <c r="O336" s="113">
        <f t="shared" si="283"/>
        <v>1.10129265</v>
      </c>
      <c r="P336" s="113">
        <f t="shared" si="298"/>
        <v>1040.9174607099999</v>
      </c>
      <c r="Q336" s="11">
        <f t="shared" si="310"/>
        <v>0</v>
      </c>
      <c r="R336" s="30">
        <f t="shared" si="306"/>
        <v>0</v>
      </c>
      <c r="S336" s="8">
        <f t="shared" si="299"/>
        <v>0</v>
      </c>
      <c r="T336" s="122">
        <f t="shared" si="307"/>
        <v>9.5000000000000001E-2</v>
      </c>
      <c r="U336" s="121">
        <f t="shared" si="282"/>
        <v>10</v>
      </c>
      <c r="V336" s="121">
        <v>252</v>
      </c>
      <c r="W336" s="120">
        <f t="shared" si="300"/>
        <v>1.0036078559999999</v>
      </c>
      <c r="X336" s="176">
        <f t="shared" si="294"/>
        <v>6.4071294694019034</v>
      </c>
      <c r="Y336" s="113">
        <f t="shared" si="301"/>
        <v>0</v>
      </c>
      <c r="Z336" s="125" t="str">
        <f t="shared" si="311"/>
        <v>A+J=</v>
      </c>
      <c r="AA336" s="118">
        <f t="shared" si="312"/>
        <v>44795</v>
      </c>
      <c r="AB336" s="4"/>
      <c r="AD336" s="173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5" x14ac:dyDescent="0.2">
      <c r="A337" s="112">
        <f t="shared" si="302"/>
        <v>44786</v>
      </c>
      <c r="B337" s="113">
        <f t="shared" si="295"/>
        <v>1048.0060855005806</v>
      </c>
      <c r="C337" s="113">
        <f t="shared" si="308"/>
        <v>945.17788773999996</v>
      </c>
      <c r="D337" s="114">
        <f t="shared" si="303"/>
        <v>6412.88</v>
      </c>
      <c r="E337" s="115">
        <f t="shared" si="284"/>
        <v>6455.85</v>
      </c>
      <c r="F337" s="116">
        <f t="shared" si="285"/>
        <v>44732</v>
      </c>
      <c r="G337" s="117">
        <f t="shared" si="296"/>
        <v>6.7005775876050055E-3</v>
      </c>
      <c r="H337" s="118">
        <f t="shared" si="309"/>
        <v>44795</v>
      </c>
      <c r="I337" s="118">
        <f t="shared" si="297"/>
        <v>44795</v>
      </c>
      <c r="J337" s="119">
        <f t="shared" si="304"/>
        <v>23</v>
      </c>
      <c r="K337" s="119">
        <f t="shared" si="286"/>
        <v>18</v>
      </c>
      <c r="L337" s="8">
        <f t="shared" si="305"/>
        <v>1.0052401200000001</v>
      </c>
      <c r="M337" s="120">
        <f t="shared" si="287"/>
        <v>1.0047000699999999</v>
      </c>
      <c r="N337" s="120">
        <f t="shared" si="281"/>
        <v>1.0958699796766393</v>
      </c>
      <c r="O337" s="113">
        <f t="shared" si="283"/>
        <v>1.1016124599999999</v>
      </c>
      <c r="P337" s="113">
        <f t="shared" si="298"/>
        <v>1041.2197380499999</v>
      </c>
      <c r="Q337" s="11">
        <f t="shared" si="310"/>
        <v>0</v>
      </c>
      <c r="R337" s="30">
        <f t="shared" si="306"/>
        <v>0</v>
      </c>
      <c r="S337" s="8">
        <f t="shared" si="299"/>
        <v>0</v>
      </c>
      <c r="T337" s="122">
        <f t="shared" si="307"/>
        <v>9.5000000000000001E-2</v>
      </c>
      <c r="U337" s="121">
        <f t="shared" si="282"/>
        <v>11</v>
      </c>
      <c r="V337" s="121">
        <v>252</v>
      </c>
      <c r="W337" s="120">
        <f t="shared" si="300"/>
        <v>1.0039693569999999</v>
      </c>
      <c r="X337" s="176">
        <f t="shared" si="294"/>
        <v>6.7863474505806174</v>
      </c>
      <c r="Y337" s="113">
        <f t="shared" si="301"/>
        <v>0</v>
      </c>
      <c r="Z337" s="125" t="str">
        <f t="shared" si="311"/>
        <v>A+J=</v>
      </c>
      <c r="AA337" s="118">
        <f t="shared" si="312"/>
        <v>44795</v>
      </c>
      <c r="AB337" s="4"/>
      <c r="AD337" s="173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5" x14ac:dyDescent="0.2">
      <c r="A338" s="112">
        <f t="shared" si="302"/>
        <v>44787</v>
      </c>
      <c r="B338" s="113">
        <f t="shared" si="295"/>
        <v>1048.0060855005806</v>
      </c>
      <c r="C338" s="113">
        <f t="shared" si="308"/>
        <v>945.17788773999996</v>
      </c>
      <c r="D338" s="114">
        <f t="shared" si="303"/>
        <v>6412.88</v>
      </c>
      <c r="E338" s="115">
        <f t="shared" si="284"/>
        <v>6455.85</v>
      </c>
      <c r="F338" s="116">
        <f t="shared" si="285"/>
        <v>44732</v>
      </c>
      <c r="G338" s="117">
        <f t="shared" si="296"/>
        <v>6.7005775876050055E-3</v>
      </c>
      <c r="H338" s="118">
        <f t="shared" si="309"/>
        <v>44795</v>
      </c>
      <c r="I338" s="118">
        <f t="shared" si="297"/>
        <v>44795</v>
      </c>
      <c r="J338" s="119">
        <f t="shared" si="304"/>
        <v>23</v>
      </c>
      <c r="K338" s="119">
        <f t="shared" si="286"/>
        <v>18</v>
      </c>
      <c r="L338" s="8">
        <f t="shared" si="305"/>
        <v>1.0052401200000001</v>
      </c>
      <c r="M338" s="120">
        <f t="shared" si="287"/>
        <v>1.0047000699999999</v>
      </c>
      <c r="N338" s="120">
        <f t="shared" si="281"/>
        <v>1.0958699796766393</v>
      </c>
      <c r="O338" s="113">
        <f t="shared" si="283"/>
        <v>1.1016124599999999</v>
      </c>
      <c r="P338" s="113">
        <f t="shared" si="298"/>
        <v>1041.2197380499999</v>
      </c>
      <c r="Q338" s="11">
        <f t="shared" si="310"/>
        <v>0</v>
      </c>
      <c r="R338" s="30">
        <f t="shared" si="306"/>
        <v>0</v>
      </c>
      <c r="S338" s="8">
        <f t="shared" si="299"/>
        <v>0</v>
      </c>
      <c r="T338" s="122">
        <f t="shared" si="307"/>
        <v>9.5000000000000001E-2</v>
      </c>
      <c r="U338" s="121">
        <f t="shared" si="282"/>
        <v>11</v>
      </c>
      <c r="V338" s="121">
        <v>252</v>
      </c>
      <c r="W338" s="120">
        <f t="shared" si="300"/>
        <v>1.0039693569999999</v>
      </c>
      <c r="X338" s="176">
        <f t="shared" si="294"/>
        <v>6.7863474505806174</v>
      </c>
      <c r="Y338" s="113">
        <f t="shared" si="301"/>
        <v>0</v>
      </c>
      <c r="Z338" s="125" t="str">
        <f t="shared" si="311"/>
        <v>A+J=</v>
      </c>
      <c r="AA338" s="118">
        <f t="shared" si="312"/>
        <v>44795</v>
      </c>
      <c r="AB338" s="4"/>
      <c r="AD338" s="173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5" x14ac:dyDescent="0.2">
      <c r="A339" s="112">
        <f t="shared" si="302"/>
        <v>44788</v>
      </c>
      <c r="B339" s="113">
        <f t="shared" si="295"/>
        <v>1048.0060855005806</v>
      </c>
      <c r="C339" s="113">
        <f t="shared" si="308"/>
        <v>945.17788773999996</v>
      </c>
      <c r="D339" s="114">
        <f t="shared" si="303"/>
        <v>6412.88</v>
      </c>
      <c r="E339" s="115">
        <f t="shared" si="284"/>
        <v>6455.85</v>
      </c>
      <c r="F339" s="116">
        <f t="shared" si="285"/>
        <v>44732</v>
      </c>
      <c r="G339" s="117">
        <f t="shared" si="296"/>
        <v>6.7005775876050055E-3</v>
      </c>
      <c r="H339" s="118">
        <f t="shared" si="309"/>
        <v>44795</v>
      </c>
      <c r="I339" s="118">
        <f t="shared" si="297"/>
        <v>44795</v>
      </c>
      <c r="J339" s="119">
        <f t="shared" si="304"/>
        <v>23</v>
      </c>
      <c r="K339" s="119">
        <f t="shared" si="286"/>
        <v>18</v>
      </c>
      <c r="L339" s="8">
        <f t="shared" si="305"/>
        <v>1.0052401200000001</v>
      </c>
      <c r="M339" s="120">
        <f t="shared" si="287"/>
        <v>1.0047000699999999</v>
      </c>
      <c r="N339" s="120">
        <f t="shared" si="281"/>
        <v>1.0958699796766393</v>
      </c>
      <c r="O339" s="113">
        <f t="shared" si="283"/>
        <v>1.1016124599999999</v>
      </c>
      <c r="P339" s="113">
        <f t="shared" si="298"/>
        <v>1041.2197380499999</v>
      </c>
      <c r="Q339" s="11">
        <f t="shared" si="310"/>
        <v>0</v>
      </c>
      <c r="R339" s="30">
        <f t="shared" si="306"/>
        <v>0</v>
      </c>
      <c r="S339" s="8">
        <f t="shared" si="299"/>
        <v>0</v>
      </c>
      <c r="T339" s="122">
        <f t="shared" si="307"/>
        <v>9.5000000000000001E-2</v>
      </c>
      <c r="U339" s="121">
        <f t="shared" si="282"/>
        <v>11</v>
      </c>
      <c r="V339" s="121">
        <v>252</v>
      </c>
      <c r="W339" s="120">
        <f t="shared" si="300"/>
        <v>1.0039693569999999</v>
      </c>
      <c r="X339" s="176">
        <f t="shared" si="294"/>
        <v>6.7863474505806174</v>
      </c>
      <c r="Y339" s="113">
        <f t="shared" si="301"/>
        <v>0</v>
      </c>
      <c r="Z339" s="125" t="str">
        <f t="shared" si="311"/>
        <v>A+J=</v>
      </c>
      <c r="AA339" s="118">
        <f t="shared" si="312"/>
        <v>44795</v>
      </c>
      <c r="AB339" s="4"/>
      <c r="AD339" s="173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5" x14ac:dyDescent="0.2">
      <c r="A340" s="112">
        <f t="shared" si="302"/>
        <v>44789</v>
      </c>
      <c r="B340" s="113">
        <f t="shared" si="295"/>
        <v>1048.6880308211125</v>
      </c>
      <c r="C340" s="113">
        <f t="shared" si="308"/>
        <v>945.17788773999996</v>
      </c>
      <c r="D340" s="114">
        <f t="shared" si="303"/>
        <v>6412.88</v>
      </c>
      <c r="E340" s="115">
        <f t="shared" si="284"/>
        <v>6455.85</v>
      </c>
      <c r="F340" s="116">
        <f t="shared" si="285"/>
        <v>44732</v>
      </c>
      <c r="G340" s="117">
        <f t="shared" si="296"/>
        <v>6.7005775876050055E-3</v>
      </c>
      <c r="H340" s="118">
        <f t="shared" si="309"/>
        <v>44795</v>
      </c>
      <c r="I340" s="118">
        <f t="shared" si="297"/>
        <v>44795</v>
      </c>
      <c r="J340" s="119">
        <f t="shared" si="304"/>
        <v>23</v>
      </c>
      <c r="K340" s="119">
        <f t="shared" si="286"/>
        <v>19</v>
      </c>
      <c r="L340" s="8">
        <f t="shared" si="305"/>
        <v>1.0055320400000001</v>
      </c>
      <c r="M340" s="120">
        <f t="shared" si="287"/>
        <v>1.0047000699999999</v>
      </c>
      <c r="N340" s="120">
        <f t="shared" si="281"/>
        <v>1.0958699796766393</v>
      </c>
      <c r="O340" s="113">
        <f t="shared" si="283"/>
        <v>1.1019323700000001</v>
      </c>
      <c r="P340" s="113">
        <f t="shared" si="298"/>
        <v>1041.5221099</v>
      </c>
      <c r="Q340" s="11">
        <f t="shared" si="310"/>
        <v>0</v>
      </c>
      <c r="R340" s="30">
        <f t="shared" si="306"/>
        <v>0</v>
      </c>
      <c r="S340" s="8">
        <f t="shared" si="299"/>
        <v>0</v>
      </c>
      <c r="T340" s="122">
        <f t="shared" si="307"/>
        <v>9.5000000000000001E-2</v>
      </c>
      <c r="U340" s="121">
        <f t="shared" si="282"/>
        <v>12</v>
      </c>
      <c r="V340" s="121">
        <v>252</v>
      </c>
      <c r="W340" s="120">
        <f t="shared" si="300"/>
        <v>1.004330988</v>
      </c>
      <c r="X340" s="176">
        <f t="shared" si="294"/>
        <v>7.1659209211124795</v>
      </c>
      <c r="Y340" s="113">
        <f t="shared" si="301"/>
        <v>0</v>
      </c>
      <c r="Z340" s="125" t="str">
        <f t="shared" si="311"/>
        <v>A+J=</v>
      </c>
      <c r="AA340" s="118">
        <f t="shared" si="312"/>
        <v>44795</v>
      </c>
      <c r="AB340" s="4"/>
      <c r="AD340" s="173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5" x14ac:dyDescent="0.2">
      <c r="A341" s="112">
        <f t="shared" si="302"/>
        <v>44790</v>
      </c>
      <c r="B341" s="113">
        <f t="shared" si="295"/>
        <v>1049.3704168774536</v>
      </c>
      <c r="C341" s="113">
        <f t="shared" si="308"/>
        <v>945.17788773999996</v>
      </c>
      <c r="D341" s="114">
        <f t="shared" si="303"/>
        <v>6412.88</v>
      </c>
      <c r="E341" s="115">
        <f t="shared" si="284"/>
        <v>6455.85</v>
      </c>
      <c r="F341" s="116">
        <f t="shared" si="285"/>
        <v>44732</v>
      </c>
      <c r="G341" s="117">
        <f t="shared" si="296"/>
        <v>6.7005775876050055E-3</v>
      </c>
      <c r="H341" s="118">
        <f t="shared" si="309"/>
        <v>44795</v>
      </c>
      <c r="I341" s="118">
        <f t="shared" si="297"/>
        <v>44795</v>
      </c>
      <c r="J341" s="119">
        <f t="shared" si="304"/>
        <v>23</v>
      </c>
      <c r="K341" s="119">
        <f t="shared" si="286"/>
        <v>20</v>
      </c>
      <c r="L341" s="8">
        <f t="shared" si="305"/>
        <v>1.00582404</v>
      </c>
      <c r="M341" s="120">
        <f t="shared" si="287"/>
        <v>1.0047000699999999</v>
      </c>
      <c r="N341" s="120">
        <f t="shared" si="281"/>
        <v>1.0958699796766393</v>
      </c>
      <c r="O341" s="113">
        <f t="shared" si="283"/>
        <v>1.10225237</v>
      </c>
      <c r="P341" s="113">
        <f t="shared" si="298"/>
        <v>1041.8245668300001</v>
      </c>
      <c r="Q341" s="11">
        <f t="shared" si="310"/>
        <v>0</v>
      </c>
      <c r="R341" s="30">
        <f t="shared" si="306"/>
        <v>0</v>
      </c>
      <c r="S341" s="8">
        <f t="shared" si="299"/>
        <v>0</v>
      </c>
      <c r="T341" s="122">
        <f t="shared" si="307"/>
        <v>9.5000000000000001E-2</v>
      </c>
      <c r="U341" s="121">
        <f t="shared" si="282"/>
        <v>13</v>
      </c>
      <c r="V341" s="121">
        <v>252</v>
      </c>
      <c r="W341" s="120">
        <f t="shared" si="300"/>
        <v>1.0046927489999999</v>
      </c>
      <c r="X341" s="176">
        <f t="shared" si="294"/>
        <v>7.5458500474534569</v>
      </c>
      <c r="Y341" s="113">
        <f t="shared" si="301"/>
        <v>0</v>
      </c>
      <c r="Z341" s="125" t="str">
        <f t="shared" si="311"/>
        <v>A+J=</v>
      </c>
      <c r="AA341" s="118">
        <f t="shared" si="312"/>
        <v>44795</v>
      </c>
      <c r="AB341" s="4"/>
      <c r="AD341" s="173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5" x14ac:dyDescent="0.2">
      <c r="A342" s="112">
        <f t="shared" si="302"/>
        <v>44791</v>
      </c>
      <c r="B342" s="113">
        <f t="shared" si="295"/>
        <v>1050.0532544068947</v>
      </c>
      <c r="C342" s="113">
        <f t="shared" si="308"/>
        <v>945.17788773999996</v>
      </c>
      <c r="D342" s="114">
        <f t="shared" si="303"/>
        <v>6412.88</v>
      </c>
      <c r="E342" s="115">
        <f t="shared" si="284"/>
        <v>6455.85</v>
      </c>
      <c r="F342" s="116">
        <f t="shared" si="285"/>
        <v>44732</v>
      </c>
      <c r="G342" s="117">
        <f t="shared" si="296"/>
        <v>6.7005775876050055E-3</v>
      </c>
      <c r="H342" s="118">
        <f t="shared" si="309"/>
        <v>44795</v>
      </c>
      <c r="I342" s="118">
        <f t="shared" si="297"/>
        <v>44795</v>
      </c>
      <c r="J342" s="119">
        <f t="shared" si="304"/>
        <v>23</v>
      </c>
      <c r="K342" s="119">
        <f t="shared" si="286"/>
        <v>21</v>
      </c>
      <c r="L342" s="8">
        <f t="shared" si="305"/>
        <v>1.00611614</v>
      </c>
      <c r="M342" s="120">
        <f t="shared" si="287"/>
        <v>1.0047000699999999</v>
      </c>
      <c r="N342" s="120">
        <f t="shared" si="281"/>
        <v>1.0958699796766393</v>
      </c>
      <c r="O342" s="113">
        <f t="shared" si="283"/>
        <v>1.1025724699999999</v>
      </c>
      <c r="P342" s="113">
        <f t="shared" si="298"/>
        <v>1042.12711827</v>
      </c>
      <c r="Q342" s="11">
        <f t="shared" si="310"/>
        <v>0</v>
      </c>
      <c r="R342" s="30">
        <f t="shared" si="306"/>
        <v>0</v>
      </c>
      <c r="S342" s="8">
        <f t="shared" si="299"/>
        <v>0</v>
      </c>
      <c r="T342" s="122">
        <f t="shared" si="307"/>
        <v>9.5000000000000001E-2</v>
      </c>
      <c r="U342" s="121">
        <f t="shared" si="282"/>
        <v>14</v>
      </c>
      <c r="V342" s="121">
        <v>252</v>
      </c>
      <c r="W342" s="120">
        <f t="shared" si="300"/>
        <v>1.0050546410000001</v>
      </c>
      <c r="X342" s="176">
        <f t="shared" si="294"/>
        <v>7.9261361368947956</v>
      </c>
      <c r="Y342" s="113">
        <f t="shared" si="301"/>
        <v>0</v>
      </c>
      <c r="Z342" s="125" t="str">
        <f t="shared" si="311"/>
        <v>A+J=</v>
      </c>
      <c r="AA342" s="118">
        <f t="shared" si="312"/>
        <v>44795</v>
      </c>
      <c r="AB342" s="4"/>
      <c r="AD342" s="173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5" x14ac:dyDescent="0.2">
      <c r="A343" s="112">
        <f t="shared" si="302"/>
        <v>44792</v>
      </c>
      <c r="B343" s="113">
        <f t="shared" si="295"/>
        <v>1050.7365235691109</v>
      </c>
      <c r="C343" s="113">
        <f t="shared" si="308"/>
        <v>945.17788773999996</v>
      </c>
      <c r="D343" s="114">
        <f t="shared" si="303"/>
        <v>6412.88</v>
      </c>
      <c r="E343" s="115">
        <f t="shared" si="284"/>
        <v>6455.85</v>
      </c>
      <c r="F343" s="116">
        <f t="shared" si="285"/>
        <v>44732</v>
      </c>
      <c r="G343" s="117">
        <f t="shared" si="296"/>
        <v>6.7005775876050055E-3</v>
      </c>
      <c r="H343" s="118">
        <f t="shared" si="309"/>
        <v>44795</v>
      </c>
      <c r="I343" s="118">
        <f t="shared" si="297"/>
        <v>44795</v>
      </c>
      <c r="J343" s="119">
        <f t="shared" si="304"/>
        <v>23</v>
      </c>
      <c r="K343" s="119">
        <f t="shared" si="286"/>
        <v>22</v>
      </c>
      <c r="L343" s="8">
        <f t="shared" si="305"/>
        <v>1.0064083100000001</v>
      </c>
      <c r="M343" s="120">
        <f t="shared" si="287"/>
        <v>1.0047000699999999</v>
      </c>
      <c r="N343" s="120">
        <f t="shared" si="281"/>
        <v>1.0958699796766393</v>
      </c>
      <c r="O343" s="113">
        <f t="shared" si="283"/>
        <v>1.10289265</v>
      </c>
      <c r="P343" s="113">
        <f t="shared" si="298"/>
        <v>1042.4297453300001</v>
      </c>
      <c r="Q343" s="11">
        <f t="shared" si="310"/>
        <v>0</v>
      </c>
      <c r="R343" s="30">
        <f t="shared" si="306"/>
        <v>0</v>
      </c>
      <c r="S343" s="8">
        <f t="shared" si="299"/>
        <v>0</v>
      </c>
      <c r="T343" s="122">
        <f t="shared" si="307"/>
        <v>9.5000000000000001E-2</v>
      </c>
      <c r="U343" s="121">
        <f t="shared" si="282"/>
        <v>15</v>
      </c>
      <c r="V343" s="121">
        <v>252</v>
      </c>
      <c r="W343" s="120">
        <f t="shared" si="300"/>
        <v>1.0054166630000001</v>
      </c>
      <c r="X343" s="176">
        <f t="shared" si="294"/>
        <v>8.3067782391108054</v>
      </c>
      <c r="Y343" s="113">
        <f t="shared" si="301"/>
        <v>0</v>
      </c>
      <c r="Z343" s="125" t="str">
        <f t="shared" si="311"/>
        <v>A+J=</v>
      </c>
      <c r="AA343" s="118">
        <f t="shared" si="312"/>
        <v>44795</v>
      </c>
      <c r="AB343" s="4"/>
      <c r="AD343" s="173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5" x14ac:dyDescent="0.2">
      <c r="A344" s="112">
        <f t="shared" si="302"/>
        <v>44793</v>
      </c>
      <c r="B344" s="113">
        <f t="shared" si="295"/>
        <v>1051.4202435928689</v>
      </c>
      <c r="C344" s="113">
        <f t="shared" si="308"/>
        <v>945.17788773999996</v>
      </c>
      <c r="D344" s="114">
        <f t="shared" si="303"/>
        <v>6412.88</v>
      </c>
      <c r="E344" s="115">
        <f t="shared" si="284"/>
        <v>6455.85</v>
      </c>
      <c r="F344" s="116">
        <f t="shared" si="285"/>
        <v>44732</v>
      </c>
      <c r="G344" s="117">
        <f t="shared" si="296"/>
        <v>6.7005775876050055E-3</v>
      </c>
      <c r="H344" s="118">
        <f t="shared" si="309"/>
        <v>44824</v>
      </c>
      <c r="I344" s="118">
        <f t="shared" si="297"/>
        <v>44795</v>
      </c>
      <c r="J344" s="119">
        <f t="shared" si="304"/>
        <v>23</v>
      </c>
      <c r="K344" s="119">
        <f t="shared" si="286"/>
        <v>23</v>
      </c>
      <c r="L344" s="8">
        <f t="shared" si="305"/>
        <v>1.00670057</v>
      </c>
      <c r="M344" s="120">
        <f t="shared" si="287"/>
        <v>1.0047000699999999</v>
      </c>
      <c r="N344" s="120">
        <f t="shared" si="281"/>
        <v>1.0958699796766393</v>
      </c>
      <c r="O344" s="113">
        <f t="shared" si="283"/>
        <v>1.10321293</v>
      </c>
      <c r="P344" s="113">
        <f t="shared" si="298"/>
        <v>1042.7324669</v>
      </c>
      <c r="Q344" s="11">
        <f t="shared" si="310"/>
        <v>0</v>
      </c>
      <c r="R344" s="30">
        <f t="shared" si="306"/>
        <v>0</v>
      </c>
      <c r="S344" s="8">
        <f t="shared" si="299"/>
        <v>0</v>
      </c>
      <c r="T344" s="122">
        <f t="shared" si="307"/>
        <v>9.5000000000000001E-2</v>
      </c>
      <c r="U344" s="121">
        <f t="shared" si="282"/>
        <v>16</v>
      </c>
      <c r="V344" s="121">
        <v>252</v>
      </c>
      <c r="W344" s="120">
        <f t="shared" si="300"/>
        <v>1.005778815</v>
      </c>
      <c r="X344" s="176">
        <f t="shared" si="294"/>
        <v>8.6877766928688942</v>
      </c>
      <c r="Y344" s="113">
        <f t="shared" si="301"/>
        <v>0</v>
      </c>
      <c r="Z344" s="125" t="str">
        <f t="shared" si="311"/>
        <v>A+J=</v>
      </c>
      <c r="AA344" s="118">
        <f t="shared" si="312"/>
        <v>44795</v>
      </c>
      <c r="AB344" s="4"/>
      <c r="AD344" s="173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5" x14ac:dyDescent="0.2">
      <c r="A345" s="112">
        <f t="shared" si="302"/>
        <v>44794</v>
      </c>
      <c r="B345" s="113">
        <f t="shared" si="295"/>
        <v>1051.4202435928689</v>
      </c>
      <c r="C345" s="113">
        <f t="shared" si="308"/>
        <v>945.17788773999996</v>
      </c>
      <c r="D345" s="114">
        <f t="shared" si="303"/>
        <v>6412.88</v>
      </c>
      <c r="E345" s="115">
        <f t="shared" si="284"/>
        <v>6455.85</v>
      </c>
      <c r="F345" s="116">
        <f t="shared" si="285"/>
        <v>44732</v>
      </c>
      <c r="G345" s="117">
        <f t="shared" si="296"/>
        <v>6.7005775876050055E-3</v>
      </c>
      <c r="H345" s="118">
        <f t="shared" si="309"/>
        <v>44824</v>
      </c>
      <c r="I345" s="118">
        <f t="shared" si="297"/>
        <v>44795</v>
      </c>
      <c r="J345" s="119">
        <f t="shared" si="304"/>
        <v>23</v>
      </c>
      <c r="K345" s="119">
        <f t="shared" si="286"/>
        <v>23</v>
      </c>
      <c r="L345" s="8">
        <f t="shared" si="305"/>
        <v>1.00670057</v>
      </c>
      <c r="M345" s="120">
        <f t="shared" si="287"/>
        <v>1.0047000699999999</v>
      </c>
      <c r="N345" s="120">
        <f t="shared" si="281"/>
        <v>1.0958699796766393</v>
      </c>
      <c r="O345" s="113">
        <f t="shared" si="283"/>
        <v>1.10321293</v>
      </c>
      <c r="P345" s="113">
        <f t="shared" si="298"/>
        <v>1042.7324669</v>
      </c>
      <c r="Q345" s="11">
        <f t="shared" si="310"/>
        <v>0</v>
      </c>
      <c r="R345" s="30">
        <f t="shared" si="306"/>
        <v>0</v>
      </c>
      <c r="S345" s="8">
        <f t="shared" si="299"/>
        <v>0</v>
      </c>
      <c r="T345" s="122">
        <f t="shared" si="307"/>
        <v>9.5000000000000001E-2</v>
      </c>
      <c r="U345" s="121">
        <f t="shared" si="282"/>
        <v>16</v>
      </c>
      <c r="V345" s="121">
        <v>252</v>
      </c>
      <c r="W345" s="120">
        <f t="shared" si="300"/>
        <v>1.005778815</v>
      </c>
      <c r="X345" s="176">
        <f t="shared" si="294"/>
        <v>8.6877766928688942</v>
      </c>
      <c r="Y345" s="113">
        <f t="shared" si="301"/>
        <v>0</v>
      </c>
      <c r="Z345" s="125" t="str">
        <f t="shared" si="311"/>
        <v>A+J=</v>
      </c>
      <c r="AA345" s="118">
        <f t="shared" si="312"/>
        <v>44795</v>
      </c>
      <c r="AB345" s="4"/>
      <c r="AD345" s="173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" x14ac:dyDescent="0.2">
      <c r="A346" s="112">
        <f t="shared" si="302"/>
        <v>44795</v>
      </c>
      <c r="B346" s="113">
        <f t="shared" si="295"/>
        <v>1051.4202435928689</v>
      </c>
      <c r="C346" s="113">
        <f t="shared" si="308"/>
        <v>945.17788773999996</v>
      </c>
      <c r="D346" s="114">
        <f t="shared" si="303"/>
        <v>6412.88</v>
      </c>
      <c r="E346" s="115">
        <f t="shared" si="284"/>
        <v>6455.85</v>
      </c>
      <c r="F346" s="116">
        <f t="shared" si="285"/>
        <v>44732</v>
      </c>
      <c r="G346" s="117">
        <f t="shared" si="296"/>
        <v>6.7005775876050055E-3</v>
      </c>
      <c r="H346" s="118">
        <f t="shared" si="309"/>
        <v>44824</v>
      </c>
      <c r="I346" s="118">
        <f t="shared" si="297"/>
        <v>44795</v>
      </c>
      <c r="J346" s="119">
        <f t="shared" si="304"/>
        <v>23</v>
      </c>
      <c r="K346" s="119">
        <f t="shared" si="286"/>
        <v>23</v>
      </c>
      <c r="L346" s="8">
        <f t="shared" si="305"/>
        <v>1.00670057</v>
      </c>
      <c r="M346" s="120">
        <f t="shared" si="287"/>
        <v>1.0047000699999999</v>
      </c>
      <c r="N346" s="120">
        <f t="shared" si="281"/>
        <v>1.0958699796766393</v>
      </c>
      <c r="O346" s="113">
        <f t="shared" si="283"/>
        <v>1.10321293</v>
      </c>
      <c r="P346" s="113">
        <f t="shared" si="298"/>
        <v>1042.7324669</v>
      </c>
      <c r="Q346" s="11">
        <f t="shared" si="310"/>
        <v>11</v>
      </c>
      <c r="R346" s="30">
        <f t="shared" si="306"/>
        <v>0</v>
      </c>
      <c r="S346" s="8">
        <f t="shared" si="299"/>
        <v>0</v>
      </c>
      <c r="T346" s="122">
        <f t="shared" si="307"/>
        <v>9.5000000000000001E-2</v>
      </c>
      <c r="U346" s="121">
        <f t="shared" si="282"/>
        <v>16</v>
      </c>
      <c r="V346" s="121">
        <v>252</v>
      </c>
      <c r="W346" s="120">
        <f t="shared" si="300"/>
        <v>1.005778815</v>
      </c>
      <c r="X346" s="176">
        <f t="shared" si="294"/>
        <v>8.6877766928688942</v>
      </c>
      <c r="Y346" s="113">
        <f t="shared" si="301"/>
        <v>8.6877766928688942</v>
      </c>
      <c r="Z346" s="125" t="str">
        <f t="shared" si="311"/>
        <v>A+J=</v>
      </c>
      <c r="AA346" s="118">
        <f t="shared" si="312"/>
        <v>44795</v>
      </c>
      <c r="AB346" s="4"/>
      <c r="AD346" s="173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02"/>
        <v>44796</v>
      </c>
      <c r="B347" s="113">
        <f t="shared" si="295"/>
        <v>1043.10806017</v>
      </c>
      <c r="C347" s="113">
        <f t="shared" si="308"/>
        <v>945.17788773999996</v>
      </c>
      <c r="D347" s="114">
        <f t="shared" si="303"/>
        <v>6455.85</v>
      </c>
      <c r="E347" s="115">
        <f t="shared" si="284"/>
        <v>6411.95</v>
      </c>
      <c r="F347" s="116">
        <f t="shared" si="285"/>
        <v>44764</v>
      </c>
      <c r="G347" s="117">
        <f t="shared" si="296"/>
        <v>-6.8000340776196433E-3</v>
      </c>
      <c r="H347" s="118">
        <f t="shared" si="309"/>
        <v>44824</v>
      </c>
      <c r="I347" s="118">
        <f t="shared" si="297"/>
        <v>44824</v>
      </c>
      <c r="J347" s="119">
        <f t="shared" si="304"/>
        <v>20</v>
      </c>
      <c r="K347" s="119">
        <f t="shared" si="286"/>
        <v>1</v>
      </c>
      <c r="L347" s="8">
        <f t="shared" si="305"/>
        <v>1</v>
      </c>
      <c r="M347" s="120">
        <f t="shared" si="287"/>
        <v>1.00670057</v>
      </c>
      <c r="N347" s="120">
        <f t="shared" si="281"/>
        <v>1.1032129331863614</v>
      </c>
      <c r="O347" s="113">
        <f t="shared" si="283"/>
        <v>1.10321293</v>
      </c>
      <c r="P347" s="113">
        <f t="shared" si="298"/>
        <v>1042.7324669</v>
      </c>
      <c r="Q347" s="11">
        <f t="shared" si="310"/>
        <v>0</v>
      </c>
      <c r="R347" s="30">
        <f t="shared" si="306"/>
        <v>0</v>
      </c>
      <c r="S347" s="8">
        <f t="shared" si="299"/>
        <v>0</v>
      </c>
      <c r="T347" s="122">
        <f t="shared" si="307"/>
        <v>9.5000000000000001E-2</v>
      </c>
      <c r="U347" s="121">
        <f t="shared" si="282"/>
        <v>1</v>
      </c>
      <c r="V347" s="121">
        <v>252</v>
      </c>
      <c r="W347" s="120">
        <f t="shared" si="300"/>
        <v>1.0003602009999999</v>
      </c>
      <c r="X347" s="113">
        <f t="shared" ref="X347:X393" si="313">TRUNC((P347*(W347-1)),8)</f>
        <v>0.37559326999999998</v>
      </c>
      <c r="Y347" s="113">
        <f t="shared" si="301"/>
        <v>0</v>
      </c>
      <c r="Z347" s="125" t="str">
        <f t="shared" si="311"/>
        <v>A+J=</v>
      </c>
      <c r="AA347" s="118">
        <f t="shared" si="312"/>
        <v>44824</v>
      </c>
      <c r="AB347" s="4"/>
      <c r="AD347" s="173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02"/>
        <v>44797</v>
      </c>
      <c r="B348" s="113">
        <f t="shared" si="295"/>
        <v>1043.4837889999999</v>
      </c>
      <c r="C348" s="113">
        <f t="shared" si="308"/>
        <v>945.17788773999996</v>
      </c>
      <c r="D348" s="114">
        <f t="shared" si="303"/>
        <v>6455.85</v>
      </c>
      <c r="E348" s="115">
        <f t="shared" si="284"/>
        <v>6411.95</v>
      </c>
      <c r="F348" s="116">
        <f t="shared" si="285"/>
        <v>44764</v>
      </c>
      <c r="G348" s="117">
        <f t="shared" si="296"/>
        <v>-6.8000340776196433E-3</v>
      </c>
      <c r="H348" s="118">
        <f t="shared" si="309"/>
        <v>44824</v>
      </c>
      <c r="I348" s="118">
        <f t="shared" si="297"/>
        <v>44824</v>
      </c>
      <c r="J348" s="119">
        <f t="shared" si="304"/>
        <v>20</v>
      </c>
      <c r="K348" s="119">
        <f t="shared" si="286"/>
        <v>2</v>
      </c>
      <c r="L348" s="8">
        <f t="shared" si="305"/>
        <v>1</v>
      </c>
      <c r="M348" s="120">
        <f t="shared" si="287"/>
        <v>1.00670057</v>
      </c>
      <c r="N348" s="120">
        <f t="shared" si="281"/>
        <v>1.1032129331863614</v>
      </c>
      <c r="O348" s="113">
        <f t="shared" si="283"/>
        <v>1.10321293</v>
      </c>
      <c r="P348" s="113">
        <f t="shared" si="298"/>
        <v>1042.7324669</v>
      </c>
      <c r="Q348" s="11">
        <f t="shared" si="310"/>
        <v>0</v>
      </c>
      <c r="R348" s="30">
        <f t="shared" si="306"/>
        <v>0</v>
      </c>
      <c r="S348" s="8">
        <f t="shared" si="299"/>
        <v>0</v>
      </c>
      <c r="T348" s="122">
        <f t="shared" si="307"/>
        <v>9.5000000000000001E-2</v>
      </c>
      <c r="U348" s="121">
        <f t="shared" si="282"/>
        <v>2</v>
      </c>
      <c r="V348" s="121">
        <v>252</v>
      </c>
      <c r="W348" s="120">
        <f t="shared" si="300"/>
        <v>1.0007205320000001</v>
      </c>
      <c r="X348" s="113">
        <f t="shared" si="313"/>
        <v>0.75132209999999999</v>
      </c>
      <c r="Y348" s="113">
        <f t="shared" si="301"/>
        <v>0</v>
      </c>
      <c r="Z348" s="125" t="str">
        <f t="shared" si="311"/>
        <v>A+J=</v>
      </c>
      <c r="AA348" s="118">
        <f t="shared" si="312"/>
        <v>44824</v>
      </c>
      <c r="AB348" s="4"/>
      <c r="AD348" s="173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02"/>
        <v>44798</v>
      </c>
      <c r="B349" s="113">
        <f t="shared" si="295"/>
        <v>1043.8596533899999</v>
      </c>
      <c r="C349" s="113">
        <f t="shared" si="308"/>
        <v>945.17788773999996</v>
      </c>
      <c r="D349" s="114">
        <f t="shared" si="303"/>
        <v>6455.85</v>
      </c>
      <c r="E349" s="115">
        <f t="shared" si="284"/>
        <v>6411.95</v>
      </c>
      <c r="F349" s="116">
        <f t="shared" si="285"/>
        <v>44764</v>
      </c>
      <c r="G349" s="117">
        <f t="shared" si="296"/>
        <v>-6.8000340776196433E-3</v>
      </c>
      <c r="H349" s="118">
        <f t="shared" si="309"/>
        <v>44824</v>
      </c>
      <c r="I349" s="118">
        <f t="shared" si="297"/>
        <v>44824</v>
      </c>
      <c r="J349" s="119">
        <f t="shared" si="304"/>
        <v>20</v>
      </c>
      <c r="K349" s="119">
        <f t="shared" si="286"/>
        <v>3</v>
      </c>
      <c r="L349" s="8">
        <f t="shared" si="305"/>
        <v>1</v>
      </c>
      <c r="M349" s="120">
        <f t="shared" si="287"/>
        <v>1.00670057</v>
      </c>
      <c r="N349" s="120">
        <f t="shared" si="281"/>
        <v>1.1032129331863614</v>
      </c>
      <c r="O349" s="113">
        <f t="shared" si="283"/>
        <v>1.10321293</v>
      </c>
      <c r="P349" s="113">
        <f t="shared" si="298"/>
        <v>1042.7324669</v>
      </c>
      <c r="Q349" s="11">
        <f t="shared" si="310"/>
        <v>0</v>
      </c>
      <c r="R349" s="30">
        <f t="shared" si="306"/>
        <v>0</v>
      </c>
      <c r="S349" s="8">
        <f t="shared" si="299"/>
        <v>0</v>
      </c>
      <c r="T349" s="122">
        <f t="shared" si="307"/>
        <v>9.5000000000000001E-2</v>
      </c>
      <c r="U349" s="121">
        <f t="shared" si="282"/>
        <v>3</v>
      </c>
      <c r="V349" s="121">
        <v>252</v>
      </c>
      <c r="W349" s="120">
        <f t="shared" si="300"/>
        <v>1.001080993</v>
      </c>
      <c r="X349" s="113">
        <f t="shared" si="313"/>
        <v>1.1271864899999999</v>
      </c>
      <c r="Y349" s="113">
        <f t="shared" si="301"/>
        <v>0</v>
      </c>
      <c r="Z349" s="125" t="str">
        <f t="shared" si="311"/>
        <v>A+J=</v>
      </c>
      <c r="AA349" s="118">
        <f t="shared" si="312"/>
        <v>44824</v>
      </c>
      <c r="AB349" s="4"/>
      <c r="AD349" s="173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02"/>
        <v>44799</v>
      </c>
      <c r="B350" s="113">
        <f t="shared" si="295"/>
        <v>1044.23565229</v>
      </c>
      <c r="C350" s="113">
        <f t="shared" si="308"/>
        <v>945.17788773999996</v>
      </c>
      <c r="D350" s="114">
        <f t="shared" si="303"/>
        <v>6455.85</v>
      </c>
      <c r="E350" s="115">
        <f t="shared" si="284"/>
        <v>6411.95</v>
      </c>
      <c r="F350" s="116">
        <f t="shared" si="285"/>
        <v>44764</v>
      </c>
      <c r="G350" s="117">
        <f t="shared" si="296"/>
        <v>-6.8000340776196433E-3</v>
      </c>
      <c r="H350" s="118">
        <f t="shared" si="309"/>
        <v>44824</v>
      </c>
      <c r="I350" s="118">
        <f t="shared" si="297"/>
        <v>44824</v>
      </c>
      <c r="J350" s="119">
        <f t="shared" si="304"/>
        <v>20</v>
      </c>
      <c r="K350" s="119">
        <f t="shared" si="286"/>
        <v>4</v>
      </c>
      <c r="L350" s="8">
        <f t="shared" si="305"/>
        <v>1</v>
      </c>
      <c r="M350" s="120">
        <f t="shared" si="287"/>
        <v>1.00670057</v>
      </c>
      <c r="N350" s="120">
        <f t="shared" si="281"/>
        <v>1.1032129331863614</v>
      </c>
      <c r="O350" s="113">
        <f t="shared" si="283"/>
        <v>1.10321293</v>
      </c>
      <c r="P350" s="113">
        <f t="shared" si="298"/>
        <v>1042.7324669</v>
      </c>
      <c r="Q350" s="11">
        <f t="shared" si="310"/>
        <v>0</v>
      </c>
      <c r="R350" s="30">
        <f t="shared" si="306"/>
        <v>0</v>
      </c>
      <c r="S350" s="8">
        <f t="shared" si="299"/>
        <v>0</v>
      </c>
      <c r="T350" s="122">
        <f t="shared" si="307"/>
        <v>9.5000000000000001E-2</v>
      </c>
      <c r="U350" s="121">
        <f t="shared" si="282"/>
        <v>4</v>
      </c>
      <c r="V350" s="121">
        <v>252</v>
      </c>
      <c r="W350" s="120">
        <f t="shared" si="300"/>
        <v>1.0014415830000001</v>
      </c>
      <c r="X350" s="113">
        <f t="shared" si="313"/>
        <v>1.5031853900000001</v>
      </c>
      <c r="Y350" s="113">
        <f t="shared" si="301"/>
        <v>0</v>
      </c>
      <c r="Z350" s="125" t="str">
        <f t="shared" si="311"/>
        <v>A+J=</v>
      </c>
      <c r="AA350" s="118">
        <f t="shared" si="312"/>
        <v>44824</v>
      </c>
      <c r="AB350" s="4"/>
      <c r="AD350" s="173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5" x14ac:dyDescent="0.2">
      <c r="A351" s="112">
        <f t="shared" si="302"/>
        <v>44800</v>
      </c>
      <c r="B351" s="113">
        <f t="shared" si="295"/>
        <v>1044.6117877899999</v>
      </c>
      <c r="C351" s="113">
        <f t="shared" si="308"/>
        <v>945.17788773999996</v>
      </c>
      <c r="D351" s="114">
        <f t="shared" si="303"/>
        <v>6455.85</v>
      </c>
      <c r="E351" s="115">
        <f t="shared" si="284"/>
        <v>6411.95</v>
      </c>
      <c r="F351" s="116">
        <f t="shared" si="285"/>
        <v>44764</v>
      </c>
      <c r="G351" s="117">
        <f t="shared" si="296"/>
        <v>-6.8000340776196433E-3</v>
      </c>
      <c r="H351" s="118">
        <f t="shared" si="309"/>
        <v>44824</v>
      </c>
      <c r="I351" s="118">
        <f t="shared" si="297"/>
        <v>44824</v>
      </c>
      <c r="J351" s="119">
        <f t="shared" si="304"/>
        <v>20</v>
      </c>
      <c r="K351" s="119">
        <f t="shared" si="286"/>
        <v>5</v>
      </c>
      <c r="L351" s="8">
        <f t="shared" si="305"/>
        <v>1</v>
      </c>
      <c r="M351" s="120">
        <f t="shared" si="287"/>
        <v>1.00670057</v>
      </c>
      <c r="N351" s="120">
        <f t="shared" ref="N351:N414" si="314">IF(I351&gt;I350,N350*M351,N350)</f>
        <v>1.1032129331863614</v>
      </c>
      <c r="O351" s="113">
        <f t="shared" si="283"/>
        <v>1.10321293</v>
      </c>
      <c r="P351" s="113">
        <f t="shared" si="298"/>
        <v>1042.7324669</v>
      </c>
      <c r="Q351" s="11">
        <f t="shared" si="310"/>
        <v>0</v>
      </c>
      <c r="R351" s="30">
        <f t="shared" si="306"/>
        <v>0</v>
      </c>
      <c r="S351" s="8">
        <f t="shared" si="299"/>
        <v>0</v>
      </c>
      <c r="T351" s="122">
        <f t="shared" si="307"/>
        <v>9.5000000000000001E-2</v>
      </c>
      <c r="U351" s="121">
        <f t="shared" si="282"/>
        <v>5</v>
      </c>
      <c r="V351" s="121">
        <v>252</v>
      </c>
      <c r="W351" s="120">
        <f t="shared" si="300"/>
        <v>1.0018023039999999</v>
      </c>
      <c r="X351" s="113">
        <f t="shared" si="313"/>
        <v>1.87932089</v>
      </c>
      <c r="Y351" s="113">
        <f t="shared" si="301"/>
        <v>0</v>
      </c>
      <c r="Z351" s="125" t="str">
        <f t="shared" si="311"/>
        <v>A+J=</v>
      </c>
      <c r="AA351" s="118">
        <f t="shared" si="312"/>
        <v>44824</v>
      </c>
      <c r="AB351" s="181" t="s">
        <v>114</v>
      </c>
      <c r="AD351" s="173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5" x14ac:dyDescent="0.25">
      <c r="A352" s="112">
        <f t="shared" si="302"/>
        <v>44801</v>
      </c>
      <c r="B352" s="113">
        <f t="shared" si="295"/>
        <v>1044.6117877899999</v>
      </c>
      <c r="C352" s="113">
        <f t="shared" si="308"/>
        <v>945.17788773999996</v>
      </c>
      <c r="D352" s="114">
        <f t="shared" si="303"/>
        <v>6455.85</v>
      </c>
      <c r="E352" s="115">
        <f t="shared" si="284"/>
        <v>6411.95</v>
      </c>
      <c r="F352" s="116">
        <f t="shared" si="285"/>
        <v>44764</v>
      </c>
      <c r="G352" s="117">
        <f t="shared" si="296"/>
        <v>-6.8000340776196433E-3</v>
      </c>
      <c r="H352" s="118">
        <f t="shared" si="309"/>
        <v>44824</v>
      </c>
      <c r="I352" s="118">
        <f t="shared" si="297"/>
        <v>44824</v>
      </c>
      <c r="J352" s="119">
        <f t="shared" si="304"/>
        <v>20</v>
      </c>
      <c r="K352" s="119">
        <f t="shared" si="286"/>
        <v>5</v>
      </c>
      <c r="L352" s="8">
        <f t="shared" si="305"/>
        <v>1</v>
      </c>
      <c r="M352" s="120">
        <f t="shared" si="287"/>
        <v>1.00670057</v>
      </c>
      <c r="N352" s="120">
        <f t="shared" si="314"/>
        <v>1.1032129331863614</v>
      </c>
      <c r="O352" s="113">
        <f t="shared" si="283"/>
        <v>1.10321293</v>
      </c>
      <c r="P352" s="113">
        <f t="shared" si="298"/>
        <v>1042.7324669</v>
      </c>
      <c r="Q352" s="11">
        <f t="shared" si="310"/>
        <v>0</v>
      </c>
      <c r="R352" s="30">
        <f t="shared" si="306"/>
        <v>0</v>
      </c>
      <c r="S352" s="8">
        <f t="shared" si="299"/>
        <v>0</v>
      </c>
      <c r="T352" s="122">
        <f t="shared" si="307"/>
        <v>9.5000000000000001E-2</v>
      </c>
      <c r="U352" s="121">
        <f t="shared" si="282"/>
        <v>5</v>
      </c>
      <c r="V352" s="121">
        <v>252</v>
      </c>
      <c r="W352" s="120">
        <f t="shared" si="300"/>
        <v>1.0018023039999999</v>
      </c>
      <c r="X352" s="113">
        <f t="shared" si="313"/>
        <v>1.87932089</v>
      </c>
      <c r="Y352" s="113">
        <f t="shared" si="301"/>
        <v>0</v>
      </c>
      <c r="Z352" s="125" t="str">
        <f t="shared" si="311"/>
        <v>A+J=</v>
      </c>
      <c r="AA352" s="118">
        <f t="shared" si="312"/>
        <v>44824</v>
      </c>
      <c r="AB352" s="187">
        <v>2.2555909000000001</v>
      </c>
      <c r="AD352" s="173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5" x14ac:dyDescent="0.2">
      <c r="A353" s="112">
        <f t="shared" si="302"/>
        <v>44802</v>
      </c>
      <c r="B353" s="113">
        <f t="shared" si="295"/>
        <v>1044.6117877899999</v>
      </c>
      <c r="C353" s="113">
        <f t="shared" si="308"/>
        <v>945.17788773999996</v>
      </c>
      <c r="D353" s="114">
        <f t="shared" si="303"/>
        <v>6455.85</v>
      </c>
      <c r="E353" s="115">
        <f t="shared" si="284"/>
        <v>6411.95</v>
      </c>
      <c r="F353" s="116">
        <f t="shared" si="285"/>
        <v>44764</v>
      </c>
      <c r="G353" s="117">
        <f t="shared" si="296"/>
        <v>-6.8000340776196433E-3</v>
      </c>
      <c r="H353" s="118">
        <f t="shared" si="309"/>
        <v>44824</v>
      </c>
      <c r="I353" s="118">
        <f t="shared" si="297"/>
        <v>44824</v>
      </c>
      <c r="J353" s="119">
        <f t="shared" si="304"/>
        <v>20</v>
      </c>
      <c r="K353" s="119">
        <f t="shared" si="286"/>
        <v>5</v>
      </c>
      <c r="L353" s="8">
        <f t="shared" si="305"/>
        <v>1</v>
      </c>
      <c r="M353" s="120">
        <f t="shared" si="287"/>
        <v>1.00670057</v>
      </c>
      <c r="N353" s="120">
        <f t="shared" si="314"/>
        <v>1.1032129331863614</v>
      </c>
      <c r="O353" s="113">
        <f t="shared" si="283"/>
        <v>1.10321293</v>
      </c>
      <c r="P353" s="113">
        <f t="shared" si="298"/>
        <v>1042.7324669</v>
      </c>
      <c r="Q353" s="11">
        <f t="shared" si="310"/>
        <v>0</v>
      </c>
      <c r="R353" s="30">
        <f t="shared" si="306"/>
        <v>0</v>
      </c>
      <c r="S353" s="8">
        <f t="shared" si="299"/>
        <v>0</v>
      </c>
      <c r="T353" s="122">
        <f t="shared" si="307"/>
        <v>9.5000000000000001E-2</v>
      </c>
      <c r="U353" s="121">
        <f t="shared" si="282"/>
        <v>5</v>
      </c>
      <c r="V353" s="121">
        <v>252</v>
      </c>
      <c r="W353" s="120">
        <f t="shared" si="300"/>
        <v>1.0018023039999999</v>
      </c>
      <c r="X353" s="113">
        <f t="shared" si="313"/>
        <v>1.87932089</v>
      </c>
      <c r="Y353" s="113">
        <f t="shared" si="301"/>
        <v>0</v>
      </c>
      <c r="Z353" s="125" t="str">
        <f t="shared" si="311"/>
        <v>A+J=</v>
      </c>
      <c r="AA353" s="118">
        <f t="shared" si="312"/>
        <v>44824</v>
      </c>
      <c r="AB353" s="181" t="s">
        <v>113</v>
      </c>
      <c r="AD353" s="173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5" x14ac:dyDescent="0.25">
      <c r="A354" s="175">
        <f t="shared" si="302"/>
        <v>44803</v>
      </c>
      <c r="B354" s="176">
        <f t="shared" si="295"/>
        <v>1044.9880578</v>
      </c>
      <c r="C354" s="176">
        <f t="shared" si="308"/>
        <v>945.17788773999996</v>
      </c>
      <c r="D354" s="177">
        <f t="shared" si="303"/>
        <v>6455.85</v>
      </c>
      <c r="E354" s="178">
        <f t="shared" si="284"/>
        <v>6411.95</v>
      </c>
      <c r="F354" s="179">
        <f t="shared" si="285"/>
        <v>44764</v>
      </c>
      <c r="G354" s="180">
        <f t="shared" si="296"/>
        <v>-6.8000340776196433E-3</v>
      </c>
      <c r="H354" s="175">
        <f t="shared" si="309"/>
        <v>44824</v>
      </c>
      <c r="I354" s="175">
        <f t="shared" si="297"/>
        <v>44824</v>
      </c>
      <c r="J354" s="181">
        <f t="shared" si="304"/>
        <v>20</v>
      </c>
      <c r="K354" s="181">
        <f t="shared" si="286"/>
        <v>6</v>
      </c>
      <c r="L354" s="176">
        <f t="shared" si="305"/>
        <v>1</v>
      </c>
      <c r="M354" s="182">
        <f t="shared" si="287"/>
        <v>1.00670057</v>
      </c>
      <c r="N354" s="182">
        <f t="shared" si="314"/>
        <v>1.1032129331863614</v>
      </c>
      <c r="O354" s="176">
        <f t="shared" si="283"/>
        <v>1.10321293</v>
      </c>
      <c r="P354" s="176">
        <f t="shared" si="298"/>
        <v>1042.7324669</v>
      </c>
      <c r="Q354" s="183">
        <v>11.5</v>
      </c>
      <c r="R354" s="184">
        <f>S354/P354</f>
        <v>3.378810597961252E-3</v>
      </c>
      <c r="S354" s="176">
        <v>3.5231955100000003</v>
      </c>
      <c r="T354" s="185">
        <f t="shared" si="307"/>
        <v>9.5000000000000001E-2</v>
      </c>
      <c r="U354" s="183">
        <f t="shared" si="282"/>
        <v>6</v>
      </c>
      <c r="V354" s="183">
        <v>252</v>
      </c>
      <c r="W354" s="182">
        <f t="shared" si="300"/>
        <v>1.002163154</v>
      </c>
      <c r="X354" s="176">
        <f t="shared" si="313"/>
        <v>2.2555909000000001</v>
      </c>
      <c r="Y354" s="176">
        <f t="shared" si="301"/>
        <v>5.7787864100000004</v>
      </c>
      <c r="Z354" s="186" t="str">
        <f t="shared" si="311"/>
        <v>A+J=</v>
      </c>
      <c r="AA354" s="175">
        <f t="shared" si="312"/>
        <v>44824</v>
      </c>
      <c r="AB354" s="176">
        <f>P354-S354+(X354-AB352)</f>
        <v>1039.2092713899999</v>
      </c>
      <c r="AD354" s="173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5" x14ac:dyDescent="0.2">
      <c r="A355" s="112">
        <f t="shared" si="302"/>
        <v>44804</v>
      </c>
      <c r="B355" s="113">
        <f t="shared" si="295"/>
        <v>1039.5835955999999</v>
      </c>
      <c r="C355" s="176">
        <f>C354-(S354/O354)+((X354-AB352)/O354)</f>
        <v>941.98431067596027</v>
      </c>
      <c r="D355" s="114">
        <f t="shared" si="303"/>
        <v>6455.85</v>
      </c>
      <c r="E355" s="115">
        <f t="shared" si="284"/>
        <v>6411.95</v>
      </c>
      <c r="F355" s="116">
        <f t="shared" si="285"/>
        <v>44764</v>
      </c>
      <c r="G355" s="117">
        <f t="shared" si="296"/>
        <v>-6.8000340776196433E-3</v>
      </c>
      <c r="H355" s="118">
        <f t="shared" si="309"/>
        <v>44824</v>
      </c>
      <c r="I355" s="118">
        <f t="shared" si="297"/>
        <v>44824</v>
      </c>
      <c r="J355" s="119">
        <f t="shared" si="304"/>
        <v>20</v>
      </c>
      <c r="K355" s="119">
        <f t="shared" si="286"/>
        <v>7</v>
      </c>
      <c r="L355" s="8">
        <f t="shared" si="305"/>
        <v>1</v>
      </c>
      <c r="M355" s="120">
        <f t="shared" si="287"/>
        <v>1.00670057</v>
      </c>
      <c r="N355" s="120">
        <f t="shared" si="314"/>
        <v>1.1032129331863614</v>
      </c>
      <c r="O355" s="113">
        <f t="shared" si="283"/>
        <v>1.10321293</v>
      </c>
      <c r="P355" s="113">
        <f t="shared" si="298"/>
        <v>1039.2092713899999</v>
      </c>
      <c r="Q355" s="11">
        <f t="shared" si="310"/>
        <v>0</v>
      </c>
      <c r="R355" s="30">
        <f t="shared" si="306"/>
        <v>0</v>
      </c>
      <c r="S355" s="8">
        <f t="shared" si="299"/>
        <v>0</v>
      </c>
      <c r="T355" s="122">
        <f t="shared" si="307"/>
        <v>9.5000000000000001E-2</v>
      </c>
      <c r="U355" s="121">
        <f t="shared" si="282"/>
        <v>1</v>
      </c>
      <c r="V355" s="121">
        <v>252</v>
      </c>
      <c r="W355" s="120">
        <f t="shared" si="300"/>
        <v>1.0003602009999999</v>
      </c>
      <c r="X355" s="113">
        <f t="shared" si="313"/>
        <v>0.37432420999999999</v>
      </c>
      <c r="Y355" s="113">
        <f t="shared" si="301"/>
        <v>0</v>
      </c>
      <c r="Z355" s="125" t="str">
        <f t="shared" si="311"/>
        <v>A+J=</v>
      </c>
      <c r="AA355" s="118">
        <f t="shared" si="312"/>
        <v>44824</v>
      </c>
      <c r="AB355" s="4"/>
      <c r="AD355" s="173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02"/>
        <v>44805</v>
      </c>
      <c r="B356" s="113">
        <f t="shared" si="295"/>
        <v>1039.9580549100001</v>
      </c>
      <c r="C356" s="113">
        <f t="shared" si="308"/>
        <v>941.98431067000001</v>
      </c>
      <c r="D356" s="114">
        <f t="shared" si="303"/>
        <v>6455.85</v>
      </c>
      <c r="E356" s="115">
        <f t="shared" si="284"/>
        <v>6411.95</v>
      </c>
      <c r="F356" s="116">
        <f t="shared" si="285"/>
        <v>44764</v>
      </c>
      <c r="G356" s="117">
        <f t="shared" si="296"/>
        <v>-6.8000340776196433E-3</v>
      </c>
      <c r="H356" s="118">
        <f t="shared" si="309"/>
        <v>44824</v>
      </c>
      <c r="I356" s="118">
        <f t="shared" si="297"/>
        <v>44824</v>
      </c>
      <c r="J356" s="119">
        <f t="shared" si="304"/>
        <v>20</v>
      </c>
      <c r="K356" s="119">
        <f t="shared" si="286"/>
        <v>8</v>
      </c>
      <c r="L356" s="8">
        <f t="shared" si="305"/>
        <v>1</v>
      </c>
      <c r="M356" s="120">
        <f t="shared" si="287"/>
        <v>1.00670057</v>
      </c>
      <c r="N356" s="120">
        <f t="shared" si="314"/>
        <v>1.1032129331863614</v>
      </c>
      <c r="O356" s="113">
        <f t="shared" si="283"/>
        <v>1.10321293</v>
      </c>
      <c r="P356" s="113">
        <f t="shared" si="298"/>
        <v>1039.20927138</v>
      </c>
      <c r="Q356" s="11">
        <f t="shared" si="310"/>
        <v>0</v>
      </c>
      <c r="R356" s="30">
        <f t="shared" si="306"/>
        <v>0</v>
      </c>
      <c r="S356" s="8">
        <f t="shared" si="299"/>
        <v>0</v>
      </c>
      <c r="T356" s="122">
        <f t="shared" si="307"/>
        <v>9.5000000000000001E-2</v>
      </c>
      <c r="U356" s="121">
        <f t="shared" si="282"/>
        <v>2</v>
      </c>
      <c r="V356" s="121">
        <v>252</v>
      </c>
      <c r="W356" s="120">
        <f t="shared" si="300"/>
        <v>1.0007205320000001</v>
      </c>
      <c r="X356" s="113">
        <f t="shared" si="313"/>
        <v>0.74878352999999997</v>
      </c>
      <c r="Y356" s="113">
        <f t="shared" si="301"/>
        <v>0</v>
      </c>
      <c r="Z356" s="125" t="str">
        <f t="shared" si="311"/>
        <v>A+J=</v>
      </c>
      <c r="AA356" s="118">
        <f t="shared" si="312"/>
        <v>44824</v>
      </c>
      <c r="AB356" s="4"/>
      <c r="AD356" s="173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02"/>
        <v>44806</v>
      </c>
      <c r="B357" s="113">
        <f t="shared" si="295"/>
        <v>1040.33264932</v>
      </c>
      <c r="C357" s="113">
        <f t="shared" si="308"/>
        <v>941.98431067000001</v>
      </c>
      <c r="D357" s="114">
        <f t="shared" si="303"/>
        <v>6455.85</v>
      </c>
      <c r="E357" s="115">
        <f t="shared" si="284"/>
        <v>6411.95</v>
      </c>
      <c r="F357" s="116">
        <f t="shared" si="285"/>
        <v>44764</v>
      </c>
      <c r="G357" s="117">
        <f t="shared" si="296"/>
        <v>-6.8000340776196433E-3</v>
      </c>
      <c r="H357" s="118">
        <f t="shared" si="309"/>
        <v>44824</v>
      </c>
      <c r="I357" s="118">
        <f t="shared" si="297"/>
        <v>44824</v>
      </c>
      <c r="J357" s="119">
        <f t="shared" si="304"/>
        <v>20</v>
      </c>
      <c r="K357" s="119">
        <f t="shared" si="286"/>
        <v>9</v>
      </c>
      <c r="L357" s="8">
        <f t="shared" si="305"/>
        <v>1</v>
      </c>
      <c r="M357" s="120">
        <f t="shared" si="287"/>
        <v>1.00670057</v>
      </c>
      <c r="N357" s="120">
        <f t="shared" si="314"/>
        <v>1.1032129331863614</v>
      </c>
      <c r="O357" s="113">
        <f t="shared" si="283"/>
        <v>1.10321293</v>
      </c>
      <c r="P357" s="113">
        <f t="shared" si="298"/>
        <v>1039.20927138</v>
      </c>
      <c r="Q357" s="11">
        <f t="shared" si="310"/>
        <v>0</v>
      </c>
      <c r="R357" s="30">
        <f t="shared" si="306"/>
        <v>0</v>
      </c>
      <c r="S357" s="8">
        <f t="shared" si="299"/>
        <v>0</v>
      </c>
      <c r="T357" s="122">
        <f t="shared" si="307"/>
        <v>9.5000000000000001E-2</v>
      </c>
      <c r="U357" s="121">
        <f t="shared" ref="U357:U420" si="315">IF(Q356&gt;0,1,IF(K357=K356,U356,U356+1))</f>
        <v>3</v>
      </c>
      <c r="V357" s="121">
        <v>252</v>
      </c>
      <c r="W357" s="120">
        <f t="shared" si="300"/>
        <v>1.001080993</v>
      </c>
      <c r="X357" s="113">
        <f t="shared" si="313"/>
        <v>1.1233779399999999</v>
      </c>
      <c r="Y357" s="113">
        <f t="shared" si="301"/>
        <v>0</v>
      </c>
      <c r="Z357" s="125" t="str">
        <f t="shared" si="311"/>
        <v>A+J=</v>
      </c>
      <c r="AA357" s="118">
        <f t="shared" si="312"/>
        <v>44824</v>
      </c>
      <c r="AB357" s="4"/>
      <c r="AD357" s="173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02"/>
        <v>44807</v>
      </c>
      <c r="B358" s="113">
        <f t="shared" si="295"/>
        <v>1040.70737779</v>
      </c>
      <c r="C358" s="113">
        <f t="shared" si="308"/>
        <v>941.98431067000001</v>
      </c>
      <c r="D358" s="114">
        <f t="shared" si="303"/>
        <v>6455.85</v>
      </c>
      <c r="E358" s="115">
        <f t="shared" si="284"/>
        <v>6411.95</v>
      </c>
      <c r="F358" s="116">
        <f t="shared" si="285"/>
        <v>44764</v>
      </c>
      <c r="G358" s="117">
        <f t="shared" si="296"/>
        <v>-6.8000340776196433E-3</v>
      </c>
      <c r="H358" s="118">
        <f t="shared" si="309"/>
        <v>44824</v>
      </c>
      <c r="I358" s="118">
        <f t="shared" si="297"/>
        <v>44824</v>
      </c>
      <c r="J358" s="119">
        <f t="shared" si="304"/>
        <v>20</v>
      </c>
      <c r="K358" s="119">
        <f t="shared" si="286"/>
        <v>10</v>
      </c>
      <c r="L358" s="8">
        <f t="shared" si="305"/>
        <v>1</v>
      </c>
      <c r="M358" s="120">
        <f t="shared" si="287"/>
        <v>1.00670057</v>
      </c>
      <c r="N358" s="120">
        <f t="shared" si="314"/>
        <v>1.1032129331863614</v>
      </c>
      <c r="O358" s="113">
        <f t="shared" si="283"/>
        <v>1.10321293</v>
      </c>
      <c r="P358" s="113">
        <f t="shared" si="298"/>
        <v>1039.20927138</v>
      </c>
      <c r="Q358" s="11">
        <f t="shared" si="310"/>
        <v>0</v>
      </c>
      <c r="R358" s="30">
        <f t="shared" si="306"/>
        <v>0</v>
      </c>
      <c r="S358" s="8">
        <f t="shared" si="299"/>
        <v>0</v>
      </c>
      <c r="T358" s="122">
        <f t="shared" si="307"/>
        <v>9.5000000000000001E-2</v>
      </c>
      <c r="U358" s="121">
        <f t="shared" si="315"/>
        <v>4</v>
      </c>
      <c r="V358" s="121">
        <v>252</v>
      </c>
      <c r="W358" s="120">
        <f t="shared" si="300"/>
        <v>1.0014415830000001</v>
      </c>
      <c r="X358" s="113">
        <f t="shared" si="313"/>
        <v>1.4981064100000001</v>
      </c>
      <c r="Y358" s="113">
        <f t="shared" si="301"/>
        <v>0</v>
      </c>
      <c r="Z358" s="125" t="str">
        <f t="shared" si="311"/>
        <v>A+J=</v>
      </c>
      <c r="AA358" s="118">
        <f t="shared" si="312"/>
        <v>44824</v>
      </c>
      <c r="AB358" s="4"/>
      <c r="AD358" s="173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02"/>
        <v>44808</v>
      </c>
      <c r="B359" s="113">
        <f t="shared" si="295"/>
        <v>1040.70737779</v>
      </c>
      <c r="C359" s="113">
        <f t="shared" si="308"/>
        <v>941.98431067000001</v>
      </c>
      <c r="D359" s="114">
        <f t="shared" si="303"/>
        <v>6455.85</v>
      </c>
      <c r="E359" s="115">
        <f t="shared" si="284"/>
        <v>6411.95</v>
      </c>
      <c r="F359" s="116">
        <f t="shared" si="285"/>
        <v>44764</v>
      </c>
      <c r="G359" s="117">
        <f t="shared" si="296"/>
        <v>-6.8000340776196433E-3</v>
      </c>
      <c r="H359" s="118">
        <f t="shared" si="309"/>
        <v>44824</v>
      </c>
      <c r="I359" s="118">
        <f t="shared" si="297"/>
        <v>44824</v>
      </c>
      <c r="J359" s="119">
        <f t="shared" si="304"/>
        <v>20</v>
      </c>
      <c r="K359" s="119">
        <f t="shared" si="286"/>
        <v>10</v>
      </c>
      <c r="L359" s="8">
        <f t="shared" si="305"/>
        <v>1</v>
      </c>
      <c r="M359" s="120">
        <f t="shared" si="287"/>
        <v>1.00670057</v>
      </c>
      <c r="N359" s="120">
        <f t="shared" si="314"/>
        <v>1.1032129331863614</v>
      </c>
      <c r="O359" s="113">
        <f t="shared" si="283"/>
        <v>1.10321293</v>
      </c>
      <c r="P359" s="113">
        <f t="shared" si="298"/>
        <v>1039.20927138</v>
      </c>
      <c r="Q359" s="11">
        <f t="shared" si="310"/>
        <v>0</v>
      </c>
      <c r="R359" s="30">
        <f t="shared" si="306"/>
        <v>0</v>
      </c>
      <c r="S359" s="8">
        <f t="shared" si="299"/>
        <v>0</v>
      </c>
      <c r="T359" s="122">
        <f t="shared" si="307"/>
        <v>9.5000000000000001E-2</v>
      </c>
      <c r="U359" s="121">
        <f t="shared" si="315"/>
        <v>4</v>
      </c>
      <c r="V359" s="121">
        <v>252</v>
      </c>
      <c r="W359" s="120">
        <f t="shared" si="300"/>
        <v>1.0014415830000001</v>
      </c>
      <c r="X359" s="113">
        <f t="shared" si="313"/>
        <v>1.4981064100000001</v>
      </c>
      <c r="Y359" s="113">
        <f t="shared" si="301"/>
        <v>0</v>
      </c>
      <c r="Z359" s="125" t="str">
        <f t="shared" si="311"/>
        <v>A+J=</v>
      </c>
      <c r="AA359" s="118">
        <f t="shared" si="312"/>
        <v>44824</v>
      </c>
      <c r="AB359" s="4"/>
      <c r="AD359" s="173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02"/>
        <v>44809</v>
      </c>
      <c r="B360" s="113">
        <f t="shared" si="295"/>
        <v>1040.70737779</v>
      </c>
      <c r="C360" s="113">
        <f t="shared" si="308"/>
        <v>941.98431067000001</v>
      </c>
      <c r="D360" s="114">
        <f t="shared" si="303"/>
        <v>6455.85</v>
      </c>
      <c r="E360" s="115">
        <f t="shared" si="284"/>
        <v>6411.95</v>
      </c>
      <c r="F360" s="116">
        <f t="shared" si="285"/>
        <v>44764</v>
      </c>
      <c r="G360" s="117">
        <f t="shared" si="296"/>
        <v>-6.8000340776196433E-3</v>
      </c>
      <c r="H360" s="118">
        <f t="shared" si="309"/>
        <v>44824</v>
      </c>
      <c r="I360" s="118">
        <f t="shared" si="297"/>
        <v>44824</v>
      </c>
      <c r="J360" s="119">
        <f t="shared" si="304"/>
        <v>20</v>
      </c>
      <c r="K360" s="119">
        <f t="shared" si="286"/>
        <v>10</v>
      </c>
      <c r="L360" s="8">
        <f t="shared" si="305"/>
        <v>1</v>
      </c>
      <c r="M360" s="120">
        <f t="shared" si="287"/>
        <v>1.00670057</v>
      </c>
      <c r="N360" s="120">
        <f t="shared" si="314"/>
        <v>1.1032129331863614</v>
      </c>
      <c r="O360" s="113">
        <f t="shared" si="283"/>
        <v>1.10321293</v>
      </c>
      <c r="P360" s="113">
        <f t="shared" si="298"/>
        <v>1039.20927138</v>
      </c>
      <c r="Q360" s="11">
        <f t="shared" si="310"/>
        <v>0</v>
      </c>
      <c r="R360" s="30">
        <f t="shared" si="306"/>
        <v>0</v>
      </c>
      <c r="S360" s="8">
        <f t="shared" si="299"/>
        <v>0</v>
      </c>
      <c r="T360" s="122">
        <f t="shared" si="307"/>
        <v>9.5000000000000001E-2</v>
      </c>
      <c r="U360" s="121">
        <f t="shared" si="315"/>
        <v>4</v>
      </c>
      <c r="V360" s="121">
        <v>252</v>
      </c>
      <c r="W360" s="120">
        <f t="shared" si="300"/>
        <v>1.0014415830000001</v>
      </c>
      <c r="X360" s="113">
        <f t="shared" si="313"/>
        <v>1.4981064100000001</v>
      </c>
      <c r="Y360" s="113">
        <f t="shared" si="301"/>
        <v>0</v>
      </c>
      <c r="Z360" s="125" t="str">
        <f t="shared" si="311"/>
        <v>A+J=</v>
      </c>
      <c r="AA360" s="118">
        <f t="shared" si="312"/>
        <v>44824</v>
      </c>
      <c r="AB360" s="4"/>
      <c r="AD360" s="173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02"/>
        <v>44810</v>
      </c>
      <c r="B361" s="113">
        <f t="shared" si="295"/>
        <v>1041.0822424</v>
      </c>
      <c r="C361" s="113">
        <f t="shared" si="308"/>
        <v>941.98431067000001</v>
      </c>
      <c r="D361" s="114">
        <f t="shared" si="303"/>
        <v>6455.85</v>
      </c>
      <c r="E361" s="115">
        <f t="shared" si="284"/>
        <v>6411.95</v>
      </c>
      <c r="F361" s="116">
        <f t="shared" si="285"/>
        <v>44764</v>
      </c>
      <c r="G361" s="117">
        <f t="shared" si="296"/>
        <v>-6.8000340776196433E-3</v>
      </c>
      <c r="H361" s="118">
        <f t="shared" si="309"/>
        <v>44824</v>
      </c>
      <c r="I361" s="118">
        <f t="shared" si="297"/>
        <v>44824</v>
      </c>
      <c r="J361" s="119">
        <f t="shared" si="304"/>
        <v>20</v>
      </c>
      <c r="K361" s="119">
        <f t="shared" si="286"/>
        <v>11</v>
      </c>
      <c r="L361" s="8">
        <f t="shared" si="305"/>
        <v>1</v>
      </c>
      <c r="M361" s="120">
        <f t="shared" si="287"/>
        <v>1.00670057</v>
      </c>
      <c r="N361" s="120">
        <f t="shared" si="314"/>
        <v>1.1032129331863614</v>
      </c>
      <c r="O361" s="113">
        <f t="shared" ref="O361:O424" si="316">TRUNC(TRUNC((L361*N361),15),8)</f>
        <v>1.10321293</v>
      </c>
      <c r="P361" s="113">
        <f t="shared" si="298"/>
        <v>1039.20927138</v>
      </c>
      <c r="Q361" s="11">
        <f t="shared" si="310"/>
        <v>0</v>
      </c>
      <c r="R361" s="30">
        <f t="shared" si="306"/>
        <v>0</v>
      </c>
      <c r="S361" s="8">
        <f t="shared" si="299"/>
        <v>0</v>
      </c>
      <c r="T361" s="122">
        <f t="shared" si="307"/>
        <v>9.5000000000000001E-2</v>
      </c>
      <c r="U361" s="121">
        <f t="shared" si="315"/>
        <v>5</v>
      </c>
      <c r="V361" s="121">
        <v>252</v>
      </c>
      <c r="W361" s="120">
        <f t="shared" si="300"/>
        <v>1.0018023039999999</v>
      </c>
      <c r="X361" s="113">
        <f t="shared" si="313"/>
        <v>1.87297102</v>
      </c>
      <c r="Y361" s="113">
        <f t="shared" si="301"/>
        <v>0</v>
      </c>
      <c r="Z361" s="125" t="str">
        <f t="shared" si="311"/>
        <v>A+J=</v>
      </c>
      <c r="AA361" s="118">
        <f t="shared" si="312"/>
        <v>44824</v>
      </c>
      <c r="AB361" s="4"/>
      <c r="AD361" s="173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02"/>
        <v>44811</v>
      </c>
      <c r="B362" s="113">
        <f t="shared" si="295"/>
        <v>1041.45724107</v>
      </c>
      <c r="C362" s="113">
        <f t="shared" si="308"/>
        <v>941.98431067000001</v>
      </c>
      <c r="D362" s="114">
        <f t="shared" si="303"/>
        <v>6455.85</v>
      </c>
      <c r="E362" s="115">
        <f t="shared" ref="E362:E425" si="317">IF($K362=1,VLOOKUP($A361,$AO$10:$AS$131,4),E361)</f>
        <v>6411.95</v>
      </c>
      <c r="F362" s="116">
        <f t="shared" ref="F362:F425" si="318">IF($K362=1,VLOOKUP($A361,$AO$10:$AS$131,5),F361)</f>
        <v>44764</v>
      </c>
      <c r="G362" s="117">
        <f t="shared" si="296"/>
        <v>-6.8000340776196433E-3</v>
      </c>
      <c r="H362" s="118">
        <f t="shared" si="309"/>
        <v>44824</v>
      </c>
      <c r="I362" s="118">
        <f t="shared" si="297"/>
        <v>44824</v>
      </c>
      <c r="J362" s="119">
        <f t="shared" si="304"/>
        <v>20</v>
      </c>
      <c r="K362" s="119">
        <f t="shared" ref="K362:K425" si="319">(J362-(NETWORKDAYS(A362,I362,AD$176:AD$502)-1))</f>
        <v>12</v>
      </c>
      <c r="L362" s="8">
        <f t="shared" si="305"/>
        <v>1</v>
      </c>
      <c r="M362" s="120">
        <f t="shared" ref="M362:M425" si="320">IF(I362&gt;I361,L361,M361)</f>
        <v>1.00670057</v>
      </c>
      <c r="N362" s="120">
        <f t="shared" si="314"/>
        <v>1.1032129331863614</v>
      </c>
      <c r="O362" s="113">
        <f t="shared" si="316"/>
        <v>1.10321293</v>
      </c>
      <c r="P362" s="113">
        <f t="shared" si="298"/>
        <v>1039.20927138</v>
      </c>
      <c r="Q362" s="11">
        <f t="shared" si="310"/>
        <v>0</v>
      </c>
      <c r="R362" s="30">
        <f t="shared" si="306"/>
        <v>0</v>
      </c>
      <c r="S362" s="8">
        <f t="shared" si="299"/>
        <v>0</v>
      </c>
      <c r="T362" s="122">
        <f t="shared" si="307"/>
        <v>9.5000000000000001E-2</v>
      </c>
      <c r="U362" s="121">
        <f t="shared" si="315"/>
        <v>6</v>
      </c>
      <c r="V362" s="121">
        <v>252</v>
      </c>
      <c r="W362" s="120">
        <f t="shared" si="300"/>
        <v>1.002163154</v>
      </c>
      <c r="X362" s="113">
        <f t="shared" si="313"/>
        <v>2.2479696900000001</v>
      </c>
      <c r="Y362" s="113">
        <f t="shared" si="301"/>
        <v>0</v>
      </c>
      <c r="Z362" s="125" t="str">
        <f t="shared" si="311"/>
        <v>A+J=</v>
      </c>
      <c r="AA362" s="118">
        <f t="shared" si="312"/>
        <v>44824</v>
      </c>
      <c r="AB362" s="4"/>
      <c r="AD362" s="173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02"/>
        <v>44812</v>
      </c>
      <c r="B363" s="113">
        <f t="shared" si="295"/>
        <v>1041.45724107</v>
      </c>
      <c r="C363" s="113">
        <f t="shared" si="308"/>
        <v>941.98431067000001</v>
      </c>
      <c r="D363" s="114">
        <f t="shared" si="303"/>
        <v>6455.85</v>
      </c>
      <c r="E363" s="115">
        <f t="shared" si="317"/>
        <v>6411.95</v>
      </c>
      <c r="F363" s="116">
        <f t="shared" si="318"/>
        <v>44764</v>
      </c>
      <c r="G363" s="117">
        <f t="shared" si="296"/>
        <v>-6.8000340776196433E-3</v>
      </c>
      <c r="H363" s="118">
        <f t="shared" si="309"/>
        <v>44824</v>
      </c>
      <c r="I363" s="118">
        <f t="shared" si="297"/>
        <v>44824</v>
      </c>
      <c r="J363" s="119">
        <f t="shared" si="304"/>
        <v>20</v>
      </c>
      <c r="K363" s="119">
        <f t="shared" si="319"/>
        <v>12</v>
      </c>
      <c r="L363" s="8">
        <f t="shared" si="305"/>
        <v>1</v>
      </c>
      <c r="M363" s="120">
        <f t="shared" si="320"/>
        <v>1.00670057</v>
      </c>
      <c r="N363" s="120">
        <f t="shared" si="314"/>
        <v>1.1032129331863614</v>
      </c>
      <c r="O363" s="113">
        <f t="shared" si="316"/>
        <v>1.10321293</v>
      </c>
      <c r="P363" s="113">
        <f t="shared" si="298"/>
        <v>1039.20927138</v>
      </c>
      <c r="Q363" s="11">
        <f t="shared" si="310"/>
        <v>0</v>
      </c>
      <c r="R363" s="30">
        <f t="shared" si="306"/>
        <v>0</v>
      </c>
      <c r="S363" s="8">
        <f t="shared" si="299"/>
        <v>0</v>
      </c>
      <c r="T363" s="122">
        <f t="shared" si="307"/>
        <v>9.5000000000000001E-2</v>
      </c>
      <c r="U363" s="121">
        <f t="shared" si="315"/>
        <v>6</v>
      </c>
      <c r="V363" s="121">
        <v>252</v>
      </c>
      <c r="W363" s="120">
        <f t="shared" si="300"/>
        <v>1.002163154</v>
      </c>
      <c r="X363" s="113">
        <f t="shared" si="313"/>
        <v>2.2479696900000001</v>
      </c>
      <c r="Y363" s="113">
        <f t="shared" si="301"/>
        <v>0</v>
      </c>
      <c r="Z363" s="125" t="str">
        <f t="shared" si="311"/>
        <v>A+J=</v>
      </c>
      <c r="AA363" s="118">
        <f t="shared" si="312"/>
        <v>44824</v>
      </c>
      <c r="AB363" s="4"/>
      <c r="AD363" s="173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02"/>
        <v>44813</v>
      </c>
      <c r="B364" s="113">
        <f t="shared" si="295"/>
        <v>1041.8323758700001</v>
      </c>
      <c r="C364" s="113">
        <f t="shared" si="308"/>
        <v>941.98431067000001</v>
      </c>
      <c r="D364" s="114">
        <f t="shared" si="303"/>
        <v>6455.85</v>
      </c>
      <c r="E364" s="115">
        <f t="shared" si="317"/>
        <v>6411.95</v>
      </c>
      <c r="F364" s="116">
        <f t="shared" si="318"/>
        <v>44764</v>
      </c>
      <c r="G364" s="117">
        <f t="shared" si="296"/>
        <v>-6.8000340776196433E-3</v>
      </c>
      <c r="H364" s="118">
        <f t="shared" si="309"/>
        <v>44824</v>
      </c>
      <c r="I364" s="118">
        <f t="shared" si="297"/>
        <v>44824</v>
      </c>
      <c r="J364" s="119">
        <f t="shared" si="304"/>
        <v>20</v>
      </c>
      <c r="K364" s="119">
        <f t="shared" si="319"/>
        <v>13</v>
      </c>
      <c r="L364" s="8">
        <f t="shared" si="305"/>
        <v>1</v>
      </c>
      <c r="M364" s="120">
        <f t="shared" si="320"/>
        <v>1.00670057</v>
      </c>
      <c r="N364" s="120">
        <f t="shared" si="314"/>
        <v>1.1032129331863614</v>
      </c>
      <c r="O364" s="113">
        <f t="shared" si="316"/>
        <v>1.10321293</v>
      </c>
      <c r="P364" s="113">
        <f t="shared" si="298"/>
        <v>1039.20927138</v>
      </c>
      <c r="Q364" s="11">
        <f t="shared" si="310"/>
        <v>0</v>
      </c>
      <c r="R364" s="30">
        <f t="shared" si="306"/>
        <v>0</v>
      </c>
      <c r="S364" s="8">
        <f t="shared" si="299"/>
        <v>0</v>
      </c>
      <c r="T364" s="122">
        <f t="shared" si="307"/>
        <v>9.5000000000000001E-2</v>
      </c>
      <c r="U364" s="121">
        <f t="shared" si="315"/>
        <v>7</v>
      </c>
      <c r="V364" s="121">
        <v>252</v>
      </c>
      <c r="W364" s="120">
        <f t="shared" si="300"/>
        <v>1.002524135</v>
      </c>
      <c r="X364" s="113">
        <f t="shared" si="313"/>
        <v>2.6231044899999998</v>
      </c>
      <c r="Y364" s="113">
        <f t="shared" si="301"/>
        <v>0</v>
      </c>
      <c r="Z364" s="125" t="str">
        <f t="shared" si="311"/>
        <v>A+J=</v>
      </c>
      <c r="AA364" s="118">
        <f t="shared" si="312"/>
        <v>44824</v>
      </c>
      <c r="AB364" s="4"/>
      <c r="AD364" s="173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02"/>
        <v>44814</v>
      </c>
      <c r="B365" s="113">
        <f t="shared" si="295"/>
        <v>1042.2076447300001</v>
      </c>
      <c r="C365" s="113">
        <f t="shared" si="308"/>
        <v>941.98431067000001</v>
      </c>
      <c r="D365" s="114">
        <f t="shared" si="303"/>
        <v>6455.85</v>
      </c>
      <c r="E365" s="115">
        <f t="shared" si="317"/>
        <v>6411.95</v>
      </c>
      <c r="F365" s="116">
        <f t="shared" si="318"/>
        <v>44764</v>
      </c>
      <c r="G365" s="117">
        <f t="shared" si="296"/>
        <v>-6.8000340776196433E-3</v>
      </c>
      <c r="H365" s="118">
        <f t="shared" si="309"/>
        <v>44824</v>
      </c>
      <c r="I365" s="118">
        <f t="shared" si="297"/>
        <v>44824</v>
      </c>
      <c r="J365" s="119">
        <f t="shared" si="304"/>
        <v>20</v>
      </c>
      <c r="K365" s="119">
        <f t="shared" si="319"/>
        <v>14</v>
      </c>
      <c r="L365" s="8">
        <f t="shared" si="305"/>
        <v>1</v>
      </c>
      <c r="M365" s="120">
        <f t="shared" si="320"/>
        <v>1.00670057</v>
      </c>
      <c r="N365" s="120">
        <f t="shared" si="314"/>
        <v>1.1032129331863614</v>
      </c>
      <c r="O365" s="113">
        <f t="shared" si="316"/>
        <v>1.10321293</v>
      </c>
      <c r="P365" s="113">
        <f t="shared" si="298"/>
        <v>1039.20927138</v>
      </c>
      <c r="Q365" s="11">
        <f t="shared" si="310"/>
        <v>0</v>
      </c>
      <c r="R365" s="30">
        <f t="shared" si="306"/>
        <v>0</v>
      </c>
      <c r="S365" s="8">
        <f t="shared" si="299"/>
        <v>0</v>
      </c>
      <c r="T365" s="122">
        <f t="shared" si="307"/>
        <v>9.5000000000000001E-2</v>
      </c>
      <c r="U365" s="121">
        <f t="shared" si="315"/>
        <v>8</v>
      </c>
      <c r="V365" s="121">
        <v>252</v>
      </c>
      <c r="W365" s="120">
        <f t="shared" si="300"/>
        <v>1.0028852450000001</v>
      </c>
      <c r="X365" s="113">
        <f t="shared" si="313"/>
        <v>2.99837335</v>
      </c>
      <c r="Y365" s="113">
        <f t="shared" si="301"/>
        <v>0</v>
      </c>
      <c r="Z365" s="125" t="str">
        <f t="shared" si="311"/>
        <v>A+J=</v>
      </c>
      <c r="AA365" s="118">
        <f t="shared" si="312"/>
        <v>44824</v>
      </c>
      <c r="AB365" s="4"/>
      <c r="AD365" s="173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02"/>
        <v>44815</v>
      </c>
      <c r="B366" s="113">
        <f t="shared" si="295"/>
        <v>1042.2076447300001</v>
      </c>
      <c r="C366" s="113">
        <f t="shared" si="308"/>
        <v>941.98431067000001</v>
      </c>
      <c r="D366" s="114">
        <f t="shared" si="303"/>
        <v>6455.85</v>
      </c>
      <c r="E366" s="115">
        <f t="shared" si="317"/>
        <v>6411.95</v>
      </c>
      <c r="F366" s="116">
        <f t="shared" si="318"/>
        <v>44764</v>
      </c>
      <c r="G366" s="117">
        <f t="shared" si="296"/>
        <v>-6.8000340776196433E-3</v>
      </c>
      <c r="H366" s="118">
        <f t="shared" si="309"/>
        <v>44824</v>
      </c>
      <c r="I366" s="118">
        <f t="shared" si="297"/>
        <v>44824</v>
      </c>
      <c r="J366" s="119">
        <f t="shared" si="304"/>
        <v>20</v>
      </c>
      <c r="K366" s="119">
        <f t="shared" si="319"/>
        <v>14</v>
      </c>
      <c r="L366" s="8">
        <f t="shared" si="305"/>
        <v>1</v>
      </c>
      <c r="M366" s="120">
        <f t="shared" si="320"/>
        <v>1.00670057</v>
      </c>
      <c r="N366" s="120">
        <f t="shared" si="314"/>
        <v>1.1032129331863614</v>
      </c>
      <c r="O366" s="113">
        <f t="shared" si="316"/>
        <v>1.10321293</v>
      </c>
      <c r="P366" s="113">
        <f t="shared" si="298"/>
        <v>1039.20927138</v>
      </c>
      <c r="Q366" s="11">
        <f t="shared" si="310"/>
        <v>0</v>
      </c>
      <c r="R366" s="30">
        <f t="shared" si="306"/>
        <v>0</v>
      </c>
      <c r="S366" s="8">
        <f t="shared" si="299"/>
        <v>0</v>
      </c>
      <c r="T366" s="122">
        <f t="shared" si="307"/>
        <v>9.5000000000000001E-2</v>
      </c>
      <c r="U366" s="121">
        <f t="shared" si="315"/>
        <v>8</v>
      </c>
      <c r="V366" s="121">
        <v>252</v>
      </c>
      <c r="W366" s="120">
        <f t="shared" si="300"/>
        <v>1.0028852450000001</v>
      </c>
      <c r="X366" s="113">
        <f t="shared" si="313"/>
        <v>2.99837335</v>
      </c>
      <c r="Y366" s="113">
        <f t="shared" si="301"/>
        <v>0</v>
      </c>
      <c r="Z366" s="125" t="str">
        <f t="shared" si="311"/>
        <v>A+J=</v>
      </c>
      <c r="AA366" s="118">
        <f t="shared" si="312"/>
        <v>44824</v>
      </c>
      <c r="AB366" s="4"/>
      <c r="AD366" s="173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02"/>
        <v>44816</v>
      </c>
      <c r="B367" s="113">
        <f t="shared" si="295"/>
        <v>1042.2076447300001</v>
      </c>
      <c r="C367" s="113">
        <f t="shared" si="308"/>
        <v>941.98431067000001</v>
      </c>
      <c r="D367" s="114">
        <f t="shared" si="303"/>
        <v>6455.85</v>
      </c>
      <c r="E367" s="115">
        <f t="shared" si="317"/>
        <v>6411.95</v>
      </c>
      <c r="F367" s="116">
        <f t="shared" si="318"/>
        <v>44764</v>
      </c>
      <c r="G367" s="117">
        <f t="shared" si="296"/>
        <v>-6.8000340776196433E-3</v>
      </c>
      <c r="H367" s="118">
        <f t="shared" si="309"/>
        <v>44824</v>
      </c>
      <c r="I367" s="118">
        <f t="shared" si="297"/>
        <v>44824</v>
      </c>
      <c r="J367" s="119">
        <f t="shared" si="304"/>
        <v>20</v>
      </c>
      <c r="K367" s="119">
        <f t="shared" si="319"/>
        <v>14</v>
      </c>
      <c r="L367" s="8">
        <f t="shared" si="305"/>
        <v>1</v>
      </c>
      <c r="M367" s="120">
        <f t="shared" si="320"/>
        <v>1.00670057</v>
      </c>
      <c r="N367" s="120">
        <f t="shared" si="314"/>
        <v>1.1032129331863614</v>
      </c>
      <c r="O367" s="113">
        <f t="shared" si="316"/>
        <v>1.10321293</v>
      </c>
      <c r="P367" s="113">
        <f t="shared" si="298"/>
        <v>1039.20927138</v>
      </c>
      <c r="Q367" s="11">
        <f t="shared" si="310"/>
        <v>0</v>
      </c>
      <c r="R367" s="30">
        <f t="shared" si="306"/>
        <v>0</v>
      </c>
      <c r="S367" s="8">
        <f t="shared" si="299"/>
        <v>0</v>
      </c>
      <c r="T367" s="122">
        <f t="shared" si="307"/>
        <v>9.5000000000000001E-2</v>
      </c>
      <c r="U367" s="121">
        <f t="shared" si="315"/>
        <v>8</v>
      </c>
      <c r="V367" s="121">
        <v>252</v>
      </c>
      <c r="W367" s="120">
        <f t="shared" si="300"/>
        <v>1.0028852450000001</v>
      </c>
      <c r="X367" s="113">
        <f t="shared" si="313"/>
        <v>2.99837335</v>
      </c>
      <c r="Y367" s="113">
        <f t="shared" si="301"/>
        <v>0</v>
      </c>
      <c r="Z367" s="125" t="str">
        <f t="shared" si="311"/>
        <v>A+J=</v>
      </c>
      <c r="AA367" s="118">
        <f t="shared" si="312"/>
        <v>44824</v>
      </c>
      <c r="AB367" s="4"/>
      <c r="AD367" s="173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02"/>
        <v>44817</v>
      </c>
      <c r="B368" s="113">
        <f t="shared" si="295"/>
        <v>1042.5830497300001</v>
      </c>
      <c r="C368" s="113">
        <f t="shared" si="308"/>
        <v>941.98431067000001</v>
      </c>
      <c r="D368" s="114">
        <f t="shared" si="303"/>
        <v>6455.85</v>
      </c>
      <c r="E368" s="115">
        <f t="shared" si="317"/>
        <v>6411.95</v>
      </c>
      <c r="F368" s="116">
        <f t="shared" si="318"/>
        <v>44764</v>
      </c>
      <c r="G368" s="117">
        <f t="shared" si="296"/>
        <v>-6.8000340776196433E-3</v>
      </c>
      <c r="H368" s="118">
        <f t="shared" si="309"/>
        <v>44824</v>
      </c>
      <c r="I368" s="118">
        <f t="shared" si="297"/>
        <v>44824</v>
      </c>
      <c r="J368" s="119">
        <f t="shared" si="304"/>
        <v>20</v>
      </c>
      <c r="K368" s="119">
        <f t="shared" si="319"/>
        <v>15</v>
      </c>
      <c r="L368" s="8">
        <f t="shared" si="305"/>
        <v>1</v>
      </c>
      <c r="M368" s="120">
        <f t="shared" si="320"/>
        <v>1.00670057</v>
      </c>
      <c r="N368" s="120">
        <f t="shared" si="314"/>
        <v>1.1032129331863614</v>
      </c>
      <c r="O368" s="113">
        <f t="shared" si="316"/>
        <v>1.10321293</v>
      </c>
      <c r="P368" s="113">
        <f t="shared" si="298"/>
        <v>1039.20927138</v>
      </c>
      <c r="Q368" s="11">
        <f t="shared" si="310"/>
        <v>0</v>
      </c>
      <c r="R368" s="30">
        <f t="shared" si="306"/>
        <v>0</v>
      </c>
      <c r="S368" s="8">
        <f t="shared" si="299"/>
        <v>0</v>
      </c>
      <c r="T368" s="122">
        <f t="shared" si="307"/>
        <v>9.5000000000000001E-2</v>
      </c>
      <c r="U368" s="121">
        <f t="shared" si="315"/>
        <v>9</v>
      </c>
      <c r="V368" s="121">
        <v>252</v>
      </c>
      <c r="W368" s="120">
        <f t="shared" si="300"/>
        <v>1.0032464860000001</v>
      </c>
      <c r="X368" s="113">
        <f t="shared" si="313"/>
        <v>3.3737783499999998</v>
      </c>
      <c r="Y368" s="113">
        <f t="shared" si="301"/>
        <v>0</v>
      </c>
      <c r="Z368" s="125" t="str">
        <f t="shared" si="311"/>
        <v>A+J=</v>
      </c>
      <c r="AA368" s="118">
        <f t="shared" si="312"/>
        <v>44824</v>
      </c>
      <c r="AB368" s="4"/>
      <c r="AD368" s="173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02"/>
        <v>44818</v>
      </c>
      <c r="B369" s="113">
        <f t="shared" si="295"/>
        <v>1042.9585887800001</v>
      </c>
      <c r="C369" s="113">
        <f t="shared" si="308"/>
        <v>941.98431067000001</v>
      </c>
      <c r="D369" s="114">
        <f t="shared" si="303"/>
        <v>6455.85</v>
      </c>
      <c r="E369" s="115">
        <f t="shared" si="317"/>
        <v>6411.95</v>
      </c>
      <c r="F369" s="116">
        <f t="shared" si="318"/>
        <v>44764</v>
      </c>
      <c r="G369" s="117">
        <f t="shared" si="296"/>
        <v>-6.8000340776196433E-3</v>
      </c>
      <c r="H369" s="118">
        <f t="shared" si="309"/>
        <v>44824</v>
      </c>
      <c r="I369" s="118">
        <f t="shared" si="297"/>
        <v>44824</v>
      </c>
      <c r="J369" s="119">
        <f t="shared" si="304"/>
        <v>20</v>
      </c>
      <c r="K369" s="119">
        <f t="shared" si="319"/>
        <v>16</v>
      </c>
      <c r="L369" s="8">
        <f t="shared" si="305"/>
        <v>1</v>
      </c>
      <c r="M369" s="120">
        <f t="shared" si="320"/>
        <v>1.00670057</v>
      </c>
      <c r="N369" s="120">
        <f t="shared" si="314"/>
        <v>1.1032129331863614</v>
      </c>
      <c r="O369" s="113">
        <f t="shared" si="316"/>
        <v>1.10321293</v>
      </c>
      <c r="P369" s="113">
        <f t="shared" si="298"/>
        <v>1039.20927138</v>
      </c>
      <c r="Q369" s="11">
        <f t="shared" si="310"/>
        <v>0</v>
      </c>
      <c r="R369" s="30">
        <f t="shared" si="306"/>
        <v>0</v>
      </c>
      <c r="S369" s="8">
        <f t="shared" si="299"/>
        <v>0</v>
      </c>
      <c r="T369" s="122">
        <f t="shared" si="307"/>
        <v>9.5000000000000001E-2</v>
      </c>
      <c r="U369" s="121">
        <f t="shared" si="315"/>
        <v>10</v>
      </c>
      <c r="V369" s="121">
        <v>252</v>
      </c>
      <c r="W369" s="120">
        <f t="shared" si="300"/>
        <v>1.0036078559999999</v>
      </c>
      <c r="X369" s="113">
        <f t="shared" si="313"/>
        <v>3.7493173999999998</v>
      </c>
      <c r="Y369" s="113">
        <f t="shared" si="301"/>
        <v>0</v>
      </c>
      <c r="Z369" s="125" t="str">
        <f t="shared" si="311"/>
        <v>A+J=</v>
      </c>
      <c r="AA369" s="118">
        <f t="shared" si="312"/>
        <v>44824</v>
      </c>
      <c r="AB369" s="4"/>
      <c r="AD369" s="173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02"/>
        <v>44819</v>
      </c>
      <c r="B370" s="113">
        <f t="shared" si="295"/>
        <v>1043.3342639699999</v>
      </c>
      <c r="C370" s="113">
        <f t="shared" si="308"/>
        <v>941.98431067000001</v>
      </c>
      <c r="D370" s="114">
        <f t="shared" si="303"/>
        <v>6455.85</v>
      </c>
      <c r="E370" s="115">
        <f t="shared" si="317"/>
        <v>6411.95</v>
      </c>
      <c r="F370" s="116">
        <f t="shared" si="318"/>
        <v>44764</v>
      </c>
      <c r="G370" s="117">
        <f t="shared" si="296"/>
        <v>-6.8000340776196433E-3</v>
      </c>
      <c r="H370" s="118">
        <f t="shared" si="309"/>
        <v>44824</v>
      </c>
      <c r="I370" s="118">
        <f t="shared" si="297"/>
        <v>44824</v>
      </c>
      <c r="J370" s="119">
        <f t="shared" si="304"/>
        <v>20</v>
      </c>
      <c r="K370" s="119">
        <f t="shared" si="319"/>
        <v>17</v>
      </c>
      <c r="L370" s="8">
        <f t="shared" si="305"/>
        <v>1</v>
      </c>
      <c r="M370" s="120">
        <f t="shared" si="320"/>
        <v>1.00670057</v>
      </c>
      <c r="N370" s="120">
        <f t="shared" si="314"/>
        <v>1.1032129331863614</v>
      </c>
      <c r="O370" s="113">
        <f t="shared" si="316"/>
        <v>1.10321293</v>
      </c>
      <c r="P370" s="113">
        <f t="shared" si="298"/>
        <v>1039.20927138</v>
      </c>
      <c r="Q370" s="11">
        <f t="shared" si="310"/>
        <v>0</v>
      </c>
      <c r="R370" s="30">
        <f t="shared" si="306"/>
        <v>0</v>
      </c>
      <c r="S370" s="8">
        <f t="shared" si="299"/>
        <v>0</v>
      </c>
      <c r="T370" s="122">
        <f t="shared" si="307"/>
        <v>9.5000000000000001E-2</v>
      </c>
      <c r="U370" s="121">
        <f t="shared" si="315"/>
        <v>11</v>
      </c>
      <c r="V370" s="121">
        <v>252</v>
      </c>
      <c r="W370" s="120">
        <f t="shared" si="300"/>
        <v>1.0039693569999999</v>
      </c>
      <c r="X370" s="113">
        <f t="shared" si="313"/>
        <v>4.1249925899999997</v>
      </c>
      <c r="Y370" s="113">
        <f t="shared" si="301"/>
        <v>0</v>
      </c>
      <c r="Z370" s="125" t="str">
        <f t="shared" si="311"/>
        <v>A+J=</v>
      </c>
      <c r="AA370" s="118">
        <f t="shared" si="312"/>
        <v>44824</v>
      </c>
      <c r="AB370" s="4"/>
      <c r="AD370" s="173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02"/>
        <v>44820</v>
      </c>
      <c r="B371" s="113">
        <f t="shared" si="295"/>
        <v>1043.7100742600001</v>
      </c>
      <c r="C371" s="113">
        <f t="shared" si="308"/>
        <v>941.98431067000001</v>
      </c>
      <c r="D371" s="114">
        <f t="shared" si="303"/>
        <v>6455.85</v>
      </c>
      <c r="E371" s="115">
        <f t="shared" si="317"/>
        <v>6411.95</v>
      </c>
      <c r="F371" s="116">
        <f t="shared" si="318"/>
        <v>44764</v>
      </c>
      <c r="G371" s="117">
        <f t="shared" si="296"/>
        <v>-6.8000340776196433E-3</v>
      </c>
      <c r="H371" s="118">
        <f t="shared" si="309"/>
        <v>44824</v>
      </c>
      <c r="I371" s="118">
        <f t="shared" si="297"/>
        <v>44824</v>
      </c>
      <c r="J371" s="119">
        <f t="shared" si="304"/>
        <v>20</v>
      </c>
      <c r="K371" s="119">
        <f t="shared" si="319"/>
        <v>18</v>
      </c>
      <c r="L371" s="8">
        <f t="shared" si="305"/>
        <v>1</v>
      </c>
      <c r="M371" s="120">
        <f t="shared" si="320"/>
        <v>1.00670057</v>
      </c>
      <c r="N371" s="120">
        <f t="shared" si="314"/>
        <v>1.1032129331863614</v>
      </c>
      <c r="O371" s="113">
        <f t="shared" si="316"/>
        <v>1.10321293</v>
      </c>
      <c r="P371" s="113">
        <f t="shared" si="298"/>
        <v>1039.20927138</v>
      </c>
      <c r="Q371" s="11">
        <f t="shared" si="310"/>
        <v>0</v>
      </c>
      <c r="R371" s="30">
        <f t="shared" si="306"/>
        <v>0</v>
      </c>
      <c r="S371" s="8">
        <f t="shared" si="299"/>
        <v>0</v>
      </c>
      <c r="T371" s="122">
        <f t="shared" si="307"/>
        <v>9.5000000000000001E-2</v>
      </c>
      <c r="U371" s="121">
        <f t="shared" si="315"/>
        <v>12</v>
      </c>
      <c r="V371" s="121">
        <v>252</v>
      </c>
      <c r="W371" s="120">
        <f t="shared" si="300"/>
        <v>1.004330988</v>
      </c>
      <c r="X371" s="113">
        <f t="shared" si="313"/>
        <v>4.5008028800000002</v>
      </c>
      <c r="Y371" s="113">
        <f t="shared" si="301"/>
        <v>0</v>
      </c>
      <c r="Z371" s="125" t="str">
        <f t="shared" si="311"/>
        <v>A+J=</v>
      </c>
      <c r="AA371" s="118">
        <f t="shared" si="312"/>
        <v>44824</v>
      </c>
      <c r="AB371" s="4"/>
      <c r="AD371" s="173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5" x14ac:dyDescent="0.2">
      <c r="A372" s="112">
        <f t="shared" si="302"/>
        <v>44821</v>
      </c>
      <c r="B372" s="113">
        <f t="shared" si="295"/>
        <v>1044.0860196400001</v>
      </c>
      <c r="C372" s="113">
        <f t="shared" si="308"/>
        <v>941.98431067000001</v>
      </c>
      <c r="D372" s="114">
        <f t="shared" si="303"/>
        <v>6455.85</v>
      </c>
      <c r="E372" s="115">
        <f t="shared" si="317"/>
        <v>6411.95</v>
      </c>
      <c r="F372" s="116">
        <f t="shared" si="318"/>
        <v>44764</v>
      </c>
      <c r="G372" s="117">
        <f t="shared" si="296"/>
        <v>-6.8000340776196433E-3</v>
      </c>
      <c r="H372" s="118">
        <f t="shared" si="309"/>
        <v>44824</v>
      </c>
      <c r="I372" s="118">
        <f t="shared" si="297"/>
        <v>44824</v>
      </c>
      <c r="J372" s="119">
        <f t="shared" si="304"/>
        <v>20</v>
      </c>
      <c r="K372" s="119">
        <f t="shared" si="319"/>
        <v>19</v>
      </c>
      <c r="L372" s="8">
        <f t="shared" si="305"/>
        <v>1</v>
      </c>
      <c r="M372" s="120">
        <f t="shared" si="320"/>
        <v>1.00670057</v>
      </c>
      <c r="N372" s="120">
        <f t="shared" si="314"/>
        <v>1.1032129331863614</v>
      </c>
      <c r="O372" s="113">
        <f t="shared" si="316"/>
        <v>1.10321293</v>
      </c>
      <c r="P372" s="113">
        <f t="shared" si="298"/>
        <v>1039.20927138</v>
      </c>
      <c r="Q372" s="11">
        <f t="shared" si="310"/>
        <v>0</v>
      </c>
      <c r="R372" s="30">
        <f t="shared" si="306"/>
        <v>0</v>
      </c>
      <c r="S372" s="8">
        <f t="shared" si="299"/>
        <v>0</v>
      </c>
      <c r="T372" s="122">
        <f t="shared" si="307"/>
        <v>9.5000000000000001E-2</v>
      </c>
      <c r="U372" s="121">
        <f t="shared" si="315"/>
        <v>13</v>
      </c>
      <c r="V372" s="121">
        <v>252</v>
      </c>
      <c r="W372" s="120">
        <f t="shared" si="300"/>
        <v>1.0046927489999999</v>
      </c>
      <c r="X372" s="113">
        <f t="shared" si="313"/>
        <v>4.8767482600000003</v>
      </c>
      <c r="Y372" s="113">
        <f t="shared" si="301"/>
        <v>0</v>
      </c>
      <c r="Z372" s="125" t="str">
        <f t="shared" si="311"/>
        <v>A+J=</v>
      </c>
      <c r="AA372" s="118">
        <f t="shared" si="312"/>
        <v>44824</v>
      </c>
      <c r="AB372" s="181" t="s">
        <v>114</v>
      </c>
      <c r="AD372" s="173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5" x14ac:dyDescent="0.25">
      <c r="A373" s="112">
        <f t="shared" si="302"/>
        <v>44822</v>
      </c>
      <c r="B373" s="113">
        <f t="shared" si="295"/>
        <v>1044.0860196400001</v>
      </c>
      <c r="C373" s="113">
        <f t="shared" si="308"/>
        <v>941.98431067000001</v>
      </c>
      <c r="D373" s="114">
        <f t="shared" si="303"/>
        <v>6455.85</v>
      </c>
      <c r="E373" s="115">
        <f t="shared" si="317"/>
        <v>6411.95</v>
      </c>
      <c r="F373" s="116">
        <f t="shared" si="318"/>
        <v>44764</v>
      </c>
      <c r="G373" s="117">
        <f t="shared" si="296"/>
        <v>-6.8000340776196433E-3</v>
      </c>
      <c r="H373" s="118">
        <f t="shared" si="309"/>
        <v>44824</v>
      </c>
      <c r="I373" s="118">
        <f t="shared" si="297"/>
        <v>44824</v>
      </c>
      <c r="J373" s="119">
        <f t="shared" si="304"/>
        <v>20</v>
      </c>
      <c r="K373" s="119">
        <f t="shared" si="319"/>
        <v>19</v>
      </c>
      <c r="L373" s="8">
        <f t="shared" si="305"/>
        <v>1</v>
      </c>
      <c r="M373" s="120">
        <f t="shared" si="320"/>
        <v>1.00670057</v>
      </c>
      <c r="N373" s="120">
        <f t="shared" si="314"/>
        <v>1.1032129331863614</v>
      </c>
      <c r="O373" s="113">
        <f t="shared" si="316"/>
        <v>1.10321293</v>
      </c>
      <c r="P373" s="113">
        <f t="shared" si="298"/>
        <v>1039.20927138</v>
      </c>
      <c r="Q373" s="11">
        <f t="shared" si="310"/>
        <v>0</v>
      </c>
      <c r="R373" s="30">
        <f t="shared" si="306"/>
        <v>0</v>
      </c>
      <c r="S373" s="8">
        <f t="shared" si="299"/>
        <v>0</v>
      </c>
      <c r="T373" s="122">
        <f t="shared" si="307"/>
        <v>9.5000000000000001E-2</v>
      </c>
      <c r="U373" s="121">
        <f t="shared" si="315"/>
        <v>13</v>
      </c>
      <c r="V373" s="121">
        <v>252</v>
      </c>
      <c r="W373" s="120">
        <f t="shared" si="300"/>
        <v>1.0046927489999999</v>
      </c>
      <c r="X373" s="113">
        <f t="shared" si="313"/>
        <v>4.8767482600000003</v>
      </c>
      <c r="Y373" s="113">
        <f t="shared" si="301"/>
        <v>0</v>
      </c>
      <c r="Z373" s="125" t="str">
        <f t="shared" si="311"/>
        <v>A+J=</v>
      </c>
      <c r="AA373" s="118">
        <f t="shared" si="312"/>
        <v>44824</v>
      </c>
      <c r="AB373" s="188">
        <f>X375</f>
        <v>5.2528297899999998</v>
      </c>
      <c r="AD373" s="173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5" x14ac:dyDescent="0.2">
      <c r="A374" s="112">
        <f t="shared" si="302"/>
        <v>44823</v>
      </c>
      <c r="B374" s="113">
        <f t="shared" si="295"/>
        <v>1044.0860196400001</v>
      </c>
      <c r="C374" s="113">
        <f t="shared" si="308"/>
        <v>941.98431067000001</v>
      </c>
      <c r="D374" s="114">
        <f t="shared" si="303"/>
        <v>6455.85</v>
      </c>
      <c r="E374" s="115">
        <f t="shared" si="317"/>
        <v>6411.95</v>
      </c>
      <c r="F374" s="116">
        <f t="shared" si="318"/>
        <v>44764</v>
      </c>
      <c r="G374" s="117">
        <f t="shared" si="296"/>
        <v>-6.8000340776196433E-3</v>
      </c>
      <c r="H374" s="118">
        <f t="shared" si="309"/>
        <v>44824</v>
      </c>
      <c r="I374" s="118">
        <f t="shared" si="297"/>
        <v>44824</v>
      </c>
      <c r="J374" s="119">
        <f t="shared" si="304"/>
        <v>20</v>
      </c>
      <c r="K374" s="119">
        <f t="shared" si="319"/>
        <v>19</v>
      </c>
      <c r="L374" s="8">
        <f t="shared" si="305"/>
        <v>1</v>
      </c>
      <c r="M374" s="120">
        <f t="shared" si="320"/>
        <v>1.00670057</v>
      </c>
      <c r="N374" s="120">
        <f t="shared" si="314"/>
        <v>1.1032129331863614</v>
      </c>
      <c r="O374" s="113">
        <f t="shared" si="316"/>
        <v>1.10321293</v>
      </c>
      <c r="P374" s="113">
        <f t="shared" si="298"/>
        <v>1039.20927138</v>
      </c>
      <c r="Q374" s="11">
        <f t="shared" si="310"/>
        <v>0</v>
      </c>
      <c r="R374" s="30">
        <f t="shared" si="306"/>
        <v>0</v>
      </c>
      <c r="S374" s="8">
        <f t="shared" si="299"/>
        <v>0</v>
      </c>
      <c r="T374" s="122">
        <f t="shared" si="307"/>
        <v>9.5000000000000001E-2</v>
      </c>
      <c r="U374" s="121">
        <f t="shared" si="315"/>
        <v>13</v>
      </c>
      <c r="V374" s="121">
        <v>252</v>
      </c>
      <c r="W374" s="120">
        <f t="shared" si="300"/>
        <v>1.0046927489999999</v>
      </c>
      <c r="X374" s="113">
        <f t="shared" si="313"/>
        <v>4.8767482600000003</v>
      </c>
      <c r="Y374" s="113">
        <f t="shared" si="301"/>
        <v>0</v>
      </c>
      <c r="Z374" s="125" t="str">
        <f t="shared" si="311"/>
        <v>A+J=</v>
      </c>
      <c r="AA374" s="118">
        <f t="shared" si="312"/>
        <v>44824</v>
      </c>
      <c r="AB374" s="181" t="s">
        <v>113</v>
      </c>
      <c r="AD374" s="173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12">
        <f t="shared" si="302"/>
        <v>44824</v>
      </c>
      <c r="B375" s="113">
        <f t="shared" si="295"/>
        <v>1044.4621011700001</v>
      </c>
      <c r="C375" s="113">
        <f t="shared" si="308"/>
        <v>941.98431067000001</v>
      </c>
      <c r="D375" s="114">
        <f t="shared" si="303"/>
        <v>6455.85</v>
      </c>
      <c r="E375" s="115">
        <f t="shared" si="317"/>
        <v>6411.95</v>
      </c>
      <c r="F375" s="116">
        <f t="shared" si="318"/>
        <v>44764</v>
      </c>
      <c r="G375" s="117">
        <f t="shared" si="296"/>
        <v>-6.8000340776196433E-3</v>
      </c>
      <c r="H375" s="118">
        <f t="shared" si="309"/>
        <v>44854</v>
      </c>
      <c r="I375" s="118">
        <f t="shared" si="297"/>
        <v>44824</v>
      </c>
      <c r="J375" s="119">
        <f t="shared" si="304"/>
        <v>20</v>
      </c>
      <c r="K375" s="119">
        <f t="shared" si="319"/>
        <v>20</v>
      </c>
      <c r="L375" s="8">
        <f t="shared" si="305"/>
        <v>1</v>
      </c>
      <c r="M375" s="120">
        <f t="shared" si="320"/>
        <v>1.00670057</v>
      </c>
      <c r="N375" s="120">
        <f t="shared" si="314"/>
        <v>1.1032129331863614</v>
      </c>
      <c r="O375" s="113">
        <f t="shared" si="316"/>
        <v>1.10321293</v>
      </c>
      <c r="P375" s="113">
        <f t="shared" si="298"/>
        <v>1039.20927138</v>
      </c>
      <c r="Q375" s="11">
        <f t="shared" si="310"/>
        <v>12</v>
      </c>
      <c r="R375" s="30">
        <f t="shared" si="306"/>
        <v>0</v>
      </c>
      <c r="S375" s="8">
        <f t="shared" si="299"/>
        <v>0</v>
      </c>
      <c r="T375" s="122">
        <f t="shared" si="307"/>
        <v>9.5000000000000001E-2</v>
      </c>
      <c r="U375" s="121">
        <f t="shared" si="315"/>
        <v>14</v>
      </c>
      <c r="V375" s="121">
        <v>252</v>
      </c>
      <c r="W375" s="120">
        <f t="shared" si="300"/>
        <v>1.0050546410000001</v>
      </c>
      <c r="X375" s="113">
        <f t="shared" si="313"/>
        <v>5.2528297899999998</v>
      </c>
      <c r="Y375" s="113">
        <f t="shared" si="301"/>
        <v>5.2528297899999998</v>
      </c>
      <c r="Z375" s="125" t="str">
        <f t="shared" si="311"/>
        <v>A+J=</v>
      </c>
      <c r="AA375" s="118">
        <f t="shared" si="312"/>
        <v>44824</v>
      </c>
      <c r="AB375" s="176">
        <f>P375-S375+(X375-AB373)</f>
        <v>1039.20927138</v>
      </c>
      <c r="AD375" s="173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12">
        <f t="shared" si="302"/>
        <v>44825</v>
      </c>
      <c r="B376" s="113">
        <f t="shared" si="295"/>
        <v>1039.58359559</v>
      </c>
      <c r="C376" s="176">
        <f>C375-(S375/O375)+((X375-AB373)/O375)</f>
        <v>941.98431067000001</v>
      </c>
      <c r="D376" s="114">
        <f t="shared" si="303"/>
        <v>6411.95</v>
      </c>
      <c r="E376" s="115">
        <f t="shared" si="317"/>
        <v>6388.87</v>
      </c>
      <c r="F376" s="116">
        <f t="shared" si="318"/>
        <v>44793</v>
      </c>
      <c r="G376" s="117">
        <f t="shared" si="296"/>
        <v>-3.599529004437052E-3</v>
      </c>
      <c r="H376" s="118">
        <f t="shared" si="309"/>
        <v>44854</v>
      </c>
      <c r="I376" s="118">
        <f t="shared" si="297"/>
        <v>44854</v>
      </c>
      <c r="J376" s="119">
        <f t="shared" si="304"/>
        <v>21</v>
      </c>
      <c r="K376" s="119">
        <f t="shared" si="319"/>
        <v>1</v>
      </c>
      <c r="L376" s="8">
        <f t="shared" si="305"/>
        <v>1</v>
      </c>
      <c r="M376" s="120">
        <f t="shared" si="320"/>
        <v>1</v>
      </c>
      <c r="N376" s="120">
        <f t="shared" si="314"/>
        <v>1.1032129331863614</v>
      </c>
      <c r="O376" s="113">
        <f t="shared" si="316"/>
        <v>1.10321293</v>
      </c>
      <c r="P376" s="113">
        <f t="shared" si="298"/>
        <v>1039.20927138</v>
      </c>
      <c r="Q376" s="11">
        <f t="shared" si="310"/>
        <v>0</v>
      </c>
      <c r="R376" s="30">
        <f t="shared" si="306"/>
        <v>0</v>
      </c>
      <c r="S376" s="8">
        <f t="shared" si="299"/>
        <v>0</v>
      </c>
      <c r="T376" s="122">
        <f t="shared" si="307"/>
        <v>9.5000000000000001E-2</v>
      </c>
      <c r="U376" s="121">
        <f t="shared" si="315"/>
        <v>1</v>
      </c>
      <c r="V376" s="121">
        <v>252</v>
      </c>
      <c r="W376" s="120">
        <f t="shared" si="300"/>
        <v>1.0003602009999999</v>
      </c>
      <c r="X376" s="113">
        <f t="shared" si="313"/>
        <v>0.37432420999999999</v>
      </c>
      <c r="Y376" s="113">
        <f t="shared" si="301"/>
        <v>0</v>
      </c>
      <c r="Z376" s="125" t="str">
        <f t="shared" si="311"/>
        <v>A+J=</v>
      </c>
      <c r="AA376" s="118">
        <f t="shared" si="312"/>
        <v>44854</v>
      </c>
      <c r="AB376" s="26"/>
      <c r="AD376" s="173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12">
        <f t="shared" si="302"/>
        <v>44826</v>
      </c>
      <c r="B377" s="113">
        <f t="shared" si="295"/>
        <v>1039.9580549100001</v>
      </c>
      <c r="C377" s="176">
        <f>C376-(S376/O376)</f>
        <v>941.98431067000001</v>
      </c>
      <c r="D377" s="114">
        <f t="shared" si="303"/>
        <v>6411.95</v>
      </c>
      <c r="E377" s="115">
        <f t="shared" si="317"/>
        <v>6388.87</v>
      </c>
      <c r="F377" s="116">
        <f t="shared" si="318"/>
        <v>44793</v>
      </c>
      <c r="G377" s="117">
        <f t="shared" si="296"/>
        <v>-3.599529004437052E-3</v>
      </c>
      <c r="H377" s="118">
        <f t="shared" si="309"/>
        <v>44854</v>
      </c>
      <c r="I377" s="118">
        <f t="shared" si="297"/>
        <v>44854</v>
      </c>
      <c r="J377" s="119">
        <f t="shared" si="304"/>
        <v>21</v>
      </c>
      <c r="K377" s="119">
        <f t="shared" si="319"/>
        <v>2</v>
      </c>
      <c r="L377" s="8">
        <f t="shared" si="305"/>
        <v>1</v>
      </c>
      <c r="M377" s="120">
        <f t="shared" si="320"/>
        <v>1</v>
      </c>
      <c r="N377" s="120">
        <f t="shared" si="314"/>
        <v>1.1032129331863614</v>
      </c>
      <c r="O377" s="113">
        <f t="shared" si="316"/>
        <v>1.10321293</v>
      </c>
      <c r="P377" s="113">
        <f t="shared" si="298"/>
        <v>1039.20927138</v>
      </c>
      <c r="Q377" s="11">
        <f t="shared" si="310"/>
        <v>0</v>
      </c>
      <c r="R377" s="30">
        <f t="shared" si="306"/>
        <v>0</v>
      </c>
      <c r="S377" s="8">
        <f t="shared" si="299"/>
        <v>0</v>
      </c>
      <c r="T377" s="122">
        <f t="shared" si="307"/>
        <v>9.5000000000000001E-2</v>
      </c>
      <c r="U377" s="121">
        <f t="shared" si="315"/>
        <v>2</v>
      </c>
      <c r="V377" s="121">
        <v>252</v>
      </c>
      <c r="W377" s="120">
        <f t="shared" si="300"/>
        <v>1.0007205320000001</v>
      </c>
      <c r="X377" s="113">
        <f t="shared" si="313"/>
        <v>0.74878352999999997</v>
      </c>
      <c r="Y377" s="113">
        <f t="shared" si="301"/>
        <v>0</v>
      </c>
      <c r="Z377" s="125" t="str">
        <f t="shared" si="311"/>
        <v>A+J=</v>
      </c>
      <c r="AA377" s="118">
        <f t="shared" si="312"/>
        <v>44854</v>
      </c>
      <c r="AB377" s="181" t="s">
        <v>113</v>
      </c>
      <c r="AD377" s="173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5">
      <c r="A378" s="112">
        <f t="shared" si="302"/>
        <v>44827</v>
      </c>
      <c r="B378" s="113">
        <f t="shared" si="295"/>
        <v>1040.33264932</v>
      </c>
      <c r="C378" s="113">
        <f t="shared" si="308"/>
        <v>941.98431067000001</v>
      </c>
      <c r="D378" s="114">
        <f t="shared" si="303"/>
        <v>6411.95</v>
      </c>
      <c r="E378" s="115">
        <f t="shared" si="317"/>
        <v>6388.87</v>
      </c>
      <c r="F378" s="116">
        <f t="shared" si="318"/>
        <v>44793</v>
      </c>
      <c r="G378" s="117">
        <f t="shared" si="296"/>
        <v>-3.599529004437052E-3</v>
      </c>
      <c r="H378" s="118">
        <f t="shared" si="309"/>
        <v>44854</v>
      </c>
      <c r="I378" s="118">
        <f t="shared" si="297"/>
        <v>44854</v>
      </c>
      <c r="J378" s="119">
        <f t="shared" si="304"/>
        <v>21</v>
      </c>
      <c r="K378" s="119">
        <f t="shared" si="319"/>
        <v>3</v>
      </c>
      <c r="L378" s="8">
        <f t="shared" si="305"/>
        <v>1</v>
      </c>
      <c r="M378" s="120">
        <f t="shared" si="320"/>
        <v>1</v>
      </c>
      <c r="N378" s="120">
        <f t="shared" si="314"/>
        <v>1.1032129331863614</v>
      </c>
      <c r="O378" s="113">
        <f t="shared" si="316"/>
        <v>1.10321293</v>
      </c>
      <c r="P378" s="113">
        <f t="shared" si="298"/>
        <v>1039.20927138</v>
      </c>
      <c r="Q378" s="11">
        <v>12.5</v>
      </c>
      <c r="R378" s="184">
        <f>S378/P378</f>
        <v>1.1594439899482105E-2</v>
      </c>
      <c r="S378" s="189">
        <v>12.049049439999999</v>
      </c>
      <c r="T378" s="122">
        <f t="shared" si="307"/>
        <v>9.5000000000000001E-2</v>
      </c>
      <c r="U378" s="121">
        <f t="shared" si="315"/>
        <v>3</v>
      </c>
      <c r="V378" s="121">
        <v>252</v>
      </c>
      <c r="W378" s="120">
        <f t="shared" si="300"/>
        <v>1.001080993</v>
      </c>
      <c r="X378" s="113">
        <f t="shared" si="313"/>
        <v>1.1233779399999999</v>
      </c>
      <c r="Y378" s="113">
        <f t="shared" si="301"/>
        <v>13.172427379999998</v>
      </c>
      <c r="Z378" s="125" t="str">
        <f t="shared" si="311"/>
        <v>A+J=</v>
      </c>
      <c r="AA378" s="118">
        <f t="shared" si="312"/>
        <v>44854</v>
      </c>
      <c r="AB378" s="176">
        <f>P378-S378</f>
        <v>1027.1602219399999</v>
      </c>
      <c r="AD378" s="173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5" x14ac:dyDescent="0.2">
      <c r="A379" s="112">
        <f t="shared" si="302"/>
        <v>44828</v>
      </c>
      <c r="B379" s="113">
        <f t="shared" si="295"/>
        <v>1027.5302060699998</v>
      </c>
      <c r="C379" s="176">
        <f>C378-(S378/O378)</f>
        <v>931.06253019376868</v>
      </c>
      <c r="D379" s="114">
        <f t="shared" si="303"/>
        <v>6411.95</v>
      </c>
      <c r="E379" s="115">
        <f t="shared" si="317"/>
        <v>6388.87</v>
      </c>
      <c r="F379" s="116">
        <f t="shared" si="318"/>
        <v>44793</v>
      </c>
      <c r="G379" s="117">
        <f t="shared" si="296"/>
        <v>-3.599529004437052E-3</v>
      </c>
      <c r="H379" s="118">
        <f t="shared" si="309"/>
        <v>44854</v>
      </c>
      <c r="I379" s="118">
        <f t="shared" si="297"/>
        <v>44854</v>
      </c>
      <c r="J379" s="119">
        <f t="shared" si="304"/>
        <v>21</v>
      </c>
      <c r="K379" s="119">
        <f t="shared" si="319"/>
        <v>4</v>
      </c>
      <c r="L379" s="8">
        <f t="shared" si="305"/>
        <v>1</v>
      </c>
      <c r="M379" s="120">
        <f t="shared" si="320"/>
        <v>1</v>
      </c>
      <c r="N379" s="120">
        <f t="shared" si="314"/>
        <v>1.1032129331863614</v>
      </c>
      <c r="O379" s="113">
        <f t="shared" si="316"/>
        <v>1.10321293</v>
      </c>
      <c r="P379" s="113">
        <f t="shared" si="298"/>
        <v>1027.1602219399999</v>
      </c>
      <c r="Q379" s="11">
        <f t="shared" si="310"/>
        <v>0</v>
      </c>
      <c r="R379" s="30">
        <f t="shared" si="306"/>
        <v>0</v>
      </c>
      <c r="S379" s="8">
        <f t="shared" si="299"/>
        <v>0</v>
      </c>
      <c r="T379" s="122">
        <f t="shared" si="307"/>
        <v>9.5000000000000001E-2</v>
      </c>
      <c r="U379" s="121">
        <f t="shared" si="315"/>
        <v>1</v>
      </c>
      <c r="V379" s="121">
        <v>252</v>
      </c>
      <c r="W379" s="120">
        <f t="shared" si="300"/>
        <v>1.0003602009999999</v>
      </c>
      <c r="X379" s="113">
        <f t="shared" si="313"/>
        <v>0.36998413000000002</v>
      </c>
      <c r="Y379" s="113">
        <f t="shared" si="301"/>
        <v>0</v>
      </c>
      <c r="Z379" s="125" t="str">
        <f t="shared" si="311"/>
        <v>A+J=</v>
      </c>
      <c r="AA379" s="118">
        <f t="shared" si="312"/>
        <v>44854</v>
      </c>
      <c r="AB379" s="4"/>
      <c r="AD379" s="173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5" x14ac:dyDescent="0.2">
      <c r="A380" s="112">
        <f t="shared" si="302"/>
        <v>44829</v>
      </c>
      <c r="B380" s="113">
        <f t="shared" si="295"/>
        <v>1027.5302060699998</v>
      </c>
      <c r="C380" s="176">
        <f t="shared" ref="C380:C443" si="321">C379-(S379/O379)</f>
        <v>931.06253019376868</v>
      </c>
      <c r="D380" s="114">
        <f t="shared" si="303"/>
        <v>6411.95</v>
      </c>
      <c r="E380" s="115">
        <f t="shared" si="317"/>
        <v>6388.87</v>
      </c>
      <c r="F380" s="116">
        <f t="shared" si="318"/>
        <v>44793</v>
      </c>
      <c r="G380" s="117">
        <f t="shared" si="296"/>
        <v>-3.599529004437052E-3</v>
      </c>
      <c r="H380" s="118">
        <f t="shared" si="309"/>
        <v>44854</v>
      </c>
      <c r="I380" s="118">
        <f t="shared" si="297"/>
        <v>44854</v>
      </c>
      <c r="J380" s="119">
        <f t="shared" si="304"/>
        <v>21</v>
      </c>
      <c r="K380" s="119">
        <f t="shared" si="319"/>
        <v>4</v>
      </c>
      <c r="L380" s="8">
        <f t="shared" si="305"/>
        <v>1</v>
      </c>
      <c r="M380" s="120">
        <f t="shared" si="320"/>
        <v>1</v>
      </c>
      <c r="N380" s="120">
        <f t="shared" si="314"/>
        <v>1.1032129331863614</v>
      </c>
      <c r="O380" s="113">
        <f t="shared" si="316"/>
        <v>1.10321293</v>
      </c>
      <c r="P380" s="113">
        <f t="shared" si="298"/>
        <v>1027.1602219399999</v>
      </c>
      <c r="Q380" s="11">
        <f t="shared" si="310"/>
        <v>0</v>
      </c>
      <c r="R380" s="30">
        <f t="shared" si="306"/>
        <v>0</v>
      </c>
      <c r="S380" s="8">
        <f t="shared" si="299"/>
        <v>0</v>
      </c>
      <c r="T380" s="122">
        <f t="shared" si="307"/>
        <v>9.5000000000000001E-2</v>
      </c>
      <c r="U380" s="121">
        <f t="shared" si="315"/>
        <v>1</v>
      </c>
      <c r="V380" s="121">
        <v>252</v>
      </c>
      <c r="W380" s="120">
        <f t="shared" si="300"/>
        <v>1.0003602009999999</v>
      </c>
      <c r="X380" s="113">
        <f t="shared" si="313"/>
        <v>0.36998413000000002</v>
      </c>
      <c r="Y380" s="113">
        <f t="shared" si="301"/>
        <v>0</v>
      </c>
      <c r="Z380" s="125" t="str">
        <f t="shared" si="311"/>
        <v>A+J=</v>
      </c>
      <c r="AA380" s="118">
        <f t="shared" si="312"/>
        <v>44854</v>
      </c>
      <c r="AB380" s="4"/>
      <c r="AD380" s="173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5" x14ac:dyDescent="0.2">
      <c r="A381" s="112">
        <f t="shared" si="302"/>
        <v>44830</v>
      </c>
      <c r="B381" s="113">
        <f t="shared" si="295"/>
        <v>1027.5302060699998</v>
      </c>
      <c r="C381" s="176">
        <f t="shared" si="321"/>
        <v>931.06253019376868</v>
      </c>
      <c r="D381" s="114">
        <f t="shared" si="303"/>
        <v>6411.95</v>
      </c>
      <c r="E381" s="115">
        <f t="shared" si="317"/>
        <v>6388.87</v>
      </c>
      <c r="F381" s="116">
        <f t="shared" si="318"/>
        <v>44793</v>
      </c>
      <c r="G381" s="117">
        <f t="shared" si="296"/>
        <v>-3.599529004437052E-3</v>
      </c>
      <c r="H381" s="118">
        <f t="shared" si="309"/>
        <v>44854</v>
      </c>
      <c r="I381" s="118">
        <f t="shared" si="297"/>
        <v>44854</v>
      </c>
      <c r="J381" s="119">
        <f t="shared" si="304"/>
        <v>21</v>
      </c>
      <c r="K381" s="119">
        <f t="shared" si="319"/>
        <v>4</v>
      </c>
      <c r="L381" s="8">
        <f t="shared" si="305"/>
        <v>1</v>
      </c>
      <c r="M381" s="120">
        <f t="shared" si="320"/>
        <v>1</v>
      </c>
      <c r="N381" s="120">
        <f t="shared" si="314"/>
        <v>1.1032129331863614</v>
      </c>
      <c r="O381" s="113">
        <f t="shared" si="316"/>
        <v>1.10321293</v>
      </c>
      <c r="P381" s="113">
        <f t="shared" si="298"/>
        <v>1027.1602219399999</v>
      </c>
      <c r="Q381" s="11">
        <f t="shared" si="310"/>
        <v>0</v>
      </c>
      <c r="R381" s="30">
        <f t="shared" si="306"/>
        <v>0</v>
      </c>
      <c r="S381" s="8">
        <f t="shared" si="299"/>
        <v>0</v>
      </c>
      <c r="T381" s="122">
        <f t="shared" si="307"/>
        <v>9.5000000000000001E-2</v>
      </c>
      <c r="U381" s="121">
        <f t="shared" si="315"/>
        <v>1</v>
      </c>
      <c r="V381" s="121">
        <v>252</v>
      </c>
      <c r="W381" s="120">
        <f t="shared" si="300"/>
        <v>1.0003602009999999</v>
      </c>
      <c r="X381" s="113">
        <f t="shared" si="313"/>
        <v>0.36998413000000002</v>
      </c>
      <c r="Y381" s="113">
        <f t="shared" si="301"/>
        <v>0</v>
      </c>
      <c r="Z381" s="125" t="str">
        <f t="shared" si="311"/>
        <v>A+J=</v>
      </c>
      <c r="AA381" s="118">
        <f t="shared" si="312"/>
        <v>44854</v>
      </c>
      <c r="AB381" s="4"/>
      <c r="AD381" s="173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5" x14ac:dyDescent="0.2">
      <c r="A382" s="112">
        <f t="shared" si="302"/>
        <v>44831</v>
      </c>
      <c r="B382" s="113">
        <f t="shared" si="295"/>
        <v>1027.90032374</v>
      </c>
      <c r="C382" s="176">
        <f t="shared" si="321"/>
        <v>931.06253019376868</v>
      </c>
      <c r="D382" s="114">
        <f t="shared" si="303"/>
        <v>6411.95</v>
      </c>
      <c r="E382" s="115">
        <f t="shared" si="317"/>
        <v>6388.87</v>
      </c>
      <c r="F382" s="116">
        <f t="shared" si="318"/>
        <v>44793</v>
      </c>
      <c r="G382" s="117">
        <f t="shared" si="296"/>
        <v>-3.599529004437052E-3</v>
      </c>
      <c r="H382" s="118">
        <f t="shared" si="309"/>
        <v>44854</v>
      </c>
      <c r="I382" s="118">
        <f t="shared" si="297"/>
        <v>44854</v>
      </c>
      <c r="J382" s="119">
        <f t="shared" si="304"/>
        <v>21</v>
      </c>
      <c r="K382" s="119">
        <f t="shared" si="319"/>
        <v>5</v>
      </c>
      <c r="L382" s="8">
        <f t="shared" si="305"/>
        <v>1</v>
      </c>
      <c r="M382" s="120">
        <f t="shared" si="320"/>
        <v>1</v>
      </c>
      <c r="N382" s="120">
        <f t="shared" si="314"/>
        <v>1.1032129331863614</v>
      </c>
      <c r="O382" s="113">
        <f t="shared" si="316"/>
        <v>1.10321293</v>
      </c>
      <c r="P382" s="113">
        <f t="shared" si="298"/>
        <v>1027.1602219399999</v>
      </c>
      <c r="Q382" s="11">
        <f t="shared" si="310"/>
        <v>0</v>
      </c>
      <c r="R382" s="30">
        <f t="shared" si="306"/>
        <v>0</v>
      </c>
      <c r="S382" s="8">
        <f t="shared" si="299"/>
        <v>0</v>
      </c>
      <c r="T382" s="122">
        <f t="shared" si="307"/>
        <v>9.5000000000000001E-2</v>
      </c>
      <c r="U382" s="121">
        <f t="shared" si="315"/>
        <v>2</v>
      </c>
      <c r="V382" s="121">
        <v>252</v>
      </c>
      <c r="W382" s="120">
        <f t="shared" si="300"/>
        <v>1.0007205320000001</v>
      </c>
      <c r="X382" s="113">
        <f t="shared" si="313"/>
        <v>0.74010180000000003</v>
      </c>
      <c r="Y382" s="113">
        <f t="shared" si="301"/>
        <v>0</v>
      </c>
      <c r="Z382" s="125" t="str">
        <f t="shared" si="311"/>
        <v>A+J=</v>
      </c>
      <c r="AA382" s="118">
        <f t="shared" si="312"/>
        <v>44854</v>
      </c>
      <c r="AB382" s="4"/>
      <c r="AD382" s="173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5" x14ac:dyDescent="0.2">
      <c r="A383" s="112">
        <f t="shared" si="302"/>
        <v>44832</v>
      </c>
      <c r="B383" s="113">
        <f t="shared" si="295"/>
        <v>1028.27057494</v>
      </c>
      <c r="C383" s="176">
        <f t="shared" si="321"/>
        <v>931.06253019376868</v>
      </c>
      <c r="D383" s="114">
        <f t="shared" si="303"/>
        <v>6411.95</v>
      </c>
      <c r="E383" s="115">
        <f t="shared" si="317"/>
        <v>6388.87</v>
      </c>
      <c r="F383" s="116">
        <f t="shared" si="318"/>
        <v>44793</v>
      </c>
      <c r="G383" s="117">
        <f t="shared" si="296"/>
        <v>-3.599529004437052E-3</v>
      </c>
      <c r="H383" s="118">
        <f t="shared" si="309"/>
        <v>44854</v>
      </c>
      <c r="I383" s="118">
        <f t="shared" si="297"/>
        <v>44854</v>
      </c>
      <c r="J383" s="119">
        <f t="shared" si="304"/>
        <v>21</v>
      </c>
      <c r="K383" s="119">
        <f t="shared" si="319"/>
        <v>6</v>
      </c>
      <c r="L383" s="8">
        <f t="shared" si="305"/>
        <v>1</v>
      </c>
      <c r="M383" s="120">
        <f t="shared" si="320"/>
        <v>1</v>
      </c>
      <c r="N383" s="120">
        <f t="shared" si="314"/>
        <v>1.1032129331863614</v>
      </c>
      <c r="O383" s="113">
        <f t="shared" si="316"/>
        <v>1.10321293</v>
      </c>
      <c r="P383" s="113">
        <f t="shared" si="298"/>
        <v>1027.1602219399999</v>
      </c>
      <c r="Q383" s="11">
        <f t="shared" si="310"/>
        <v>0</v>
      </c>
      <c r="R383" s="30">
        <f t="shared" si="306"/>
        <v>0</v>
      </c>
      <c r="S383" s="8">
        <f t="shared" si="299"/>
        <v>0</v>
      </c>
      <c r="T383" s="122">
        <f t="shared" si="307"/>
        <v>9.5000000000000001E-2</v>
      </c>
      <c r="U383" s="121">
        <f t="shared" si="315"/>
        <v>3</v>
      </c>
      <c r="V383" s="121">
        <v>252</v>
      </c>
      <c r="W383" s="120">
        <f t="shared" si="300"/>
        <v>1.001080993</v>
      </c>
      <c r="X383" s="113">
        <f t="shared" si="313"/>
        <v>1.1103529999999999</v>
      </c>
      <c r="Y383" s="113">
        <f t="shared" si="301"/>
        <v>0</v>
      </c>
      <c r="Z383" s="125" t="str">
        <f t="shared" si="311"/>
        <v>A+J=</v>
      </c>
      <c r="AA383" s="118">
        <f t="shared" si="312"/>
        <v>44854</v>
      </c>
      <c r="AB383" s="4"/>
      <c r="AD383" s="173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5" x14ac:dyDescent="0.2">
      <c r="A384" s="112">
        <f t="shared" si="302"/>
        <v>44833</v>
      </c>
      <c r="B384" s="113">
        <f t="shared" si="295"/>
        <v>1028.6409586499999</v>
      </c>
      <c r="C384" s="176">
        <f t="shared" si="321"/>
        <v>931.06253019376868</v>
      </c>
      <c r="D384" s="114">
        <f t="shared" si="303"/>
        <v>6411.95</v>
      </c>
      <c r="E384" s="115">
        <f t="shared" si="317"/>
        <v>6388.87</v>
      </c>
      <c r="F384" s="116">
        <f t="shared" si="318"/>
        <v>44793</v>
      </c>
      <c r="G384" s="117">
        <f t="shared" si="296"/>
        <v>-3.599529004437052E-3</v>
      </c>
      <c r="H384" s="118">
        <f t="shared" si="309"/>
        <v>44854</v>
      </c>
      <c r="I384" s="118">
        <f t="shared" si="297"/>
        <v>44854</v>
      </c>
      <c r="J384" s="119">
        <f t="shared" si="304"/>
        <v>21</v>
      </c>
      <c r="K384" s="119">
        <f t="shared" si="319"/>
        <v>7</v>
      </c>
      <c r="L384" s="8">
        <f t="shared" si="305"/>
        <v>1</v>
      </c>
      <c r="M384" s="120">
        <f t="shared" si="320"/>
        <v>1</v>
      </c>
      <c r="N384" s="120">
        <f t="shared" si="314"/>
        <v>1.1032129331863614</v>
      </c>
      <c r="O384" s="113">
        <f t="shared" si="316"/>
        <v>1.10321293</v>
      </c>
      <c r="P384" s="113">
        <f t="shared" si="298"/>
        <v>1027.1602219399999</v>
      </c>
      <c r="Q384" s="11">
        <f t="shared" si="310"/>
        <v>0</v>
      </c>
      <c r="R384" s="30">
        <f t="shared" si="306"/>
        <v>0</v>
      </c>
      <c r="S384" s="8">
        <f t="shared" si="299"/>
        <v>0</v>
      </c>
      <c r="T384" s="122">
        <f t="shared" si="307"/>
        <v>9.5000000000000001E-2</v>
      </c>
      <c r="U384" s="121">
        <f t="shared" si="315"/>
        <v>4</v>
      </c>
      <c r="V384" s="121">
        <v>252</v>
      </c>
      <c r="W384" s="120">
        <f t="shared" si="300"/>
        <v>1.0014415830000001</v>
      </c>
      <c r="X384" s="113">
        <f t="shared" si="313"/>
        <v>1.48073671</v>
      </c>
      <c r="Y384" s="113">
        <f t="shared" si="301"/>
        <v>0</v>
      </c>
      <c r="Z384" s="125" t="str">
        <f t="shared" si="311"/>
        <v>A+J=</v>
      </c>
      <c r="AA384" s="118">
        <f t="shared" si="312"/>
        <v>44854</v>
      </c>
      <c r="AB384" s="4"/>
      <c r="AD384" s="173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5" x14ac:dyDescent="0.2">
      <c r="A385" s="112">
        <f t="shared" si="302"/>
        <v>44834</v>
      </c>
      <c r="B385" s="113">
        <f t="shared" si="295"/>
        <v>1029.0114769099998</v>
      </c>
      <c r="C385" s="176">
        <f t="shared" si="321"/>
        <v>931.06253019376868</v>
      </c>
      <c r="D385" s="114">
        <f t="shared" si="303"/>
        <v>6411.95</v>
      </c>
      <c r="E385" s="115">
        <f t="shared" si="317"/>
        <v>6388.87</v>
      </c>
      <c r="F385" s="116">
        <f t="shared" si="318"/>
        <v>44793</v>
      </c>
      <c r="G385" s="117">
        <f t="shared" si="296"/>
        <v>-3.599529004437052E-3</v>
      </c>
      <c r="H385" s="118">
        <f t="shared" si="309"/>
        <v>44854</v>
      </c>
      <c r="I385" s="118">
        <f t="shared" si="297"/>
        <v>44854</v>
      </c>
      <c r="J385" s="119">
        <f t="shared" si="304"/>
        <v>21</v>
      </c>
      <c r="K385" s="119">
        <f t="shared" si="319"/>
        <v>8</v>
      </c>
      <c r="L385" s="8">
        <f t="shared" si="305"/>
        <v>1</v>
      </c>
      <c r="M385" s="120">
        <f t="shared" si="320"/>
        <v>1</v>
      </c>
      <c r="N385" s="120">
        <f t="shared" si="314"/>
        <v>1.1032129331863614</v>
      </c>
      <c r="O385" s="113">
        <f t="shared" si="316"/>
        <v>1.10321293</v>
      </c>
      <c r="P385" s="113">
        <f t="shared" si="298"/>
        <v>1027.1602219399999</v>
      </c>
      <c r="Q385" s="11">
        <f t="shared" si="310"/>
        <v>0</v>
      </c>
      <c r="R385" s="30">
        <f t="shared" si="306"/>
        <v>0</v>
      </c>
      <c r="S385" s="8">
        <f t="shared" si="299"/>
        <v>0</v>
      </c>
      <c r="T385" s="122">
        <f t="shared" si="307"/>
        <v>9.5000000000000001E-2</v>
      </c>
      <c r="U385" s="121">
        <f t="shared" si="315"/>
        <v>5</v>
      </c>
      <c r="V385" s="121">
        <v>252</v>
      </c>
      <c r="W385" s="120">
        <f t="shared" si="300"/>
        <v>1.0018023039999999</v>
      </c>
      <c r="X385" s="113">
        <f t="shared" si="313"/>
        <v>1.8512549700000001</v>
      </c>
      <c r="Y385" s="113">
        <f t="shared" si="301"/>
        <v>0</v>
      </c>
      <c r="Z385" s="125" t="str">
        <f t="shared" si="311"/>
        <v>A+J=</v>
      </c>
      <c r="AA385" s="118">
        <f t="shared" si="312"/>
        <v>44854</v>
      </c>
      <c r="AB385" s="4"/>
      <c r="AD385" s="173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5" x14ac:dyDescent="0.2">
      <c r="A386" s="112">
        <f t="shared" si="302"/>
        <v>44835</v>
      </c>
      <c r="B386" s="113">
        <f t="shared" si="295"/>
        <v>1029.3821276799999</v>
      </c>
      <c r="C386" s="176">
        <f t="shared" si="321"/>
        <v>931.06253019376868</v>
      </c>
      <c r="D386" s="114">
        <f t="shared" si="303"/>
        <v>6411.95</v>
      </c>
      <c r="E386" s="115">
        <f t="shared" si="317"/>
        <v>6388.87</v>
      </c>
      <c r="F386" s="116">
        <f t="shared" si="318"/>
        <v>44793</v>
      </c>
      <c r="G386" s="117">
        <f t="shared" si="296"/>
        <v>-3.599529004437052E-3</v>
      </c>
      <c r="H386" s="118">
        <f t="shared" si="309"/>
        <v>44854</v>
      </c>
      <c r="I386" s="118">
        <f t="shared" si="297"/>
        <v>44854</v>
      </c>
      <c r="J386" s="119">
        <f t="shared" si="304"/>
        <v>21</v>
      </c>
      <c r="K386" s="119">
        <f t="shared" si="319"/>
        <v>9</v>
      </c>
      <c r="L386" s="8">
        <f t="shared" si="305"/>
        <v>1</v>
      </c>
      <c r="M386" s="120">
        <f t="shared" si="320"/>
        <v>1</v>
      </c>
      <c r="N386" s="120">
        <f t="shared" si="314"/>
        <v>1.1032129331863614</v>
      </c>
      <c r="O386" s="113">
        <f t="shared" si="316"/>
        <v>1.10321293</v>
      </c>
      <c r="P386" s="113">
        <f t="shared" si="298"/>
        <v>1027.1602219399999</v>
      </c>
      <c r="Q386" s="11">
        <f t="shared" si="310"/>
        <v>0</v>
      </c>
      <c r="R386" s="30">
        <f t="shared" si="306"/>
        <v>0</v>
      </c>
      <c r="S386" s="8">
        <f t="shared" si="299"/>
        <v>0</v>
      </c>
      <c r="T386" s="122">
        <f t="shared" si="307"/>
        <v>9.5000000000000001E-2</v>
      </c>
      <c r="U386" s="121">
        <f t="shared" si="315"/>
        <v>6</v>
      </c>
      <c r="V386" s="121">
        <v>252</v>
      </c>
      <c r="W386" s="120">
        <f t="shared" si="300"/>
        <v>1.002163154</v>
      </c>
      <c r="X386" s="113">
        <f t="shared" si="313"/>
        <v>2.22190574</v>
      </c>
      <c r="Y386" s="113">
        <f t="shared" si="301"/>
        <v>0</v>
      </c>
      <c r="Z386" s="125" t="str">
        <f t="shared" si="311"/>
        <v>A+J=</v>
      </c>
      <c r="AA386" s="118">
        <f t="shared" si="312"/>
        <v>44854</v>
      </c>
      <c r="AB386" s="4"/>
      <c r="AD386" s="173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5" x14ac:dyDescent="0.2">
      <c r="A387" s="112">
        <f t="shared" si="302"/>
        <v>44836</v>
      </c>
      <c r="B387" s="113">
        <f t="shared" si="295"/>
        <v>1029.3821276799999</v>
      </c>
      <c r="C387" s="176">
        <f t="shared" si="321"/>
        <v>931.06253019376868</v>
      </c>
      <c r="D387" s="114">
        <f t="shared" si="303"/>
        <v>6411.95</v>
      </c>
      <c r="E387" s="115">
        <f t="shared" si="317"/>
        <v>6388.87</v>
      </c>
      <c r="F387" s="116">
        <f t="shared" si="318"/>
        <v>44793</v>
      </c>
      <c r="G387" s="117">
        <f t="shared" si="296"/>
        <v>-3.599529004437052E-3</v>
      </c>
      <c r="H387" s="118">
        <f t="shared" si="309"/>
        <v>44854</v>
      </c>
      <c r="I387" s="118">
        <f t="shared" si="297"/>
        <v>44854</v>
      </c>
      <c r="J387" s="119">
        <f t="shared" si="304"/>
        <v>21</v>
      </c>
      <c r="K387" s="119">
        <f t="shared" si="319"/>
        <v>9</v>
      </c>
      <c r="L387" s="8">
        <f t="shared" si="305"/>
        <v>1</v>
      </c>
      <c r="M387" s="120">
        <f t="shared" si="320"/>
        <v>1</v>
      </c>
      <c r="N387" s="120">
        <f t="shared" si="314"/>
        <v>1.1032129331863614</v>
      </c>
      <c r="O387" s="113">
        <f t="shared" si="316"/>
        <v>1.10321293</v>
      </c>
      <c r="P387" s="113">
        <f t="shared" si="298"/>
        <v>1027.1602219399999</v>
      </c>
      <c r="Q387" s="11">
        <f t="shared" si="310"/>
        <v>0</v>
      </c>
      <c r="R387" s="30">
        <f t="shared" si="306"/>
        <v>0</v>
      </c>
      <c r="S387" s="8">
        <f t="shared" si="299"/>
        <v>0</v>
      </c>
      <c r="T387" s="122">
        <f t="shared" si="307"/>
        <v>9.5000000000000001E-2</v>
      </c>
      <c r="U387" s="121">
        <f t="shared" si="315"/>
        <v>6</v>
      </c>
      <c r="V387" s="121">
        <v>252</v>
      </c>
      <c r="W387" s="120">
        <f t="shared" si="300"/>
        <v>1.002163154</v>
      </c>
      <c r="X387" s="113">
        <f t="shared" si="313"/>
        <v>2.22190574</v>
      </c>
      <c r="Y387" s="113">
        <f t="shared" si="301"/>
        <v>0</v>
      </c>
      <c r="Z387" s="125" t="str">
        <f t="shared" si="311"/>
        <v>A+J=</v>
      </c>
      <c r="AA387" s="118">
        <f t="shared" si="312"/>
        <v>44854</v>
      </c>
      <c r="AB387" s="4"/>
      <c r="AD387" s="173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5" x14ac:dyDescent="0.2">
      <c r="A388" s="112">
        <f t="shared" si="302"/>
        <v>44837</v>
      </c>
      <c r="B388" s="113">
        <f t="shared" si="295"/>
        <v>1029.3821276799999</v>
      </c>
      <c r="C388" s="176">
        <f t="shared" si="321"/>
        <v>931.06253019376868</v>
      </c>
      <c r="D388" s="114">
        <f t="shared" si="303"/>
        <v>6411.95</v>
      </c>
      <c r="E388" s="115">
        <f t="shared" si="317"/>
        <v>6388.87</v>
      </c>
      <c r="F388" s="116">
        <f t="shared" si="318"/>
        <v>44793</v>
      </c>
      <c r="G388" s="117">
        <f t="shared" si="296"/>
        <v>-3.599529004437052E-3</v>
      </c>
      <c r="H388" s="118">
        <f t="shared" si="309"/>
        <v>44854</v>
      </c>
      <c r="I388" s="118">
        <f t="shared" si="297"/>
        <v>44854</v>
      </c>
      <c r="J388" s="119">
        <f t="shared" si="304"/>
        <v>21</v>
      </c>
      <c r="K388" s="119">
        <f t="shared" si="319"/>
        <v>9</v>
      </c>
      <c r="L388" s="8">
        <f t="shared" si="305"/>
        <v>1</v>
      </c>
      <c r="M388" s="120">
        <f t="shared" si="320"/>
        <v>1</v>
      </c>
      <c r="N388" s="120">
        <f t="shared" si="314"/>
        <v>1.1032129331863614</v>
      </c>
      <c r="O388" s="113">
        <f t="shared" si="316"/>
        <v>1.10321293</v>
      </c>
      <c r="P388" s="113">
        <f t="shared" si="298"/>
        <v>1027.1602219399999</v>
      </c>
      <c r="Q388" s="11">
        <f t="shared" si="310"/>
        <v>0</v>
      </c>
      <c r="R388" s="30">
        <f t="shared" si="306"/>
        <v>0</v>
      </c>
      <c r="S388" s="8">
        <f t="shared" si="299"/>
        <v>0</v>
      </c>
      <c r="T388" s="122">
        <f t="shared" si="307"/>
        <v>9.5000000000000001E-2</v>
      </c>
      <c r="U388" s="121">
        <f t="shared" si="315"/>
        <v>6</v>
      </c>
      <c r="V388" s="121">
        <v>252</v>
      </c>
      <c r="W388" s="120">
        <f t="shared" si="300"/>
        <v>1.002163154</v>
      </c>
      <c r="X388" s="113">
        <f t="shared" si="313"/>
        <v>2.22190574</v>
      </c>
      <c r="Y388" s="113">
        <f t="shared" si="301"/>
        <v>0</v>
      </c>
      <c r="Z388" s="125" t="str">
        <f t="shared" si="311"/>
        <v>A+J=</v>
      </c>
      <c r="AA388" s="118">
        <f t="shared" si="312"/>
        <v>44854</v>
      </c>
      <c r="AB388" s="4"/>
      <c r="AD388" s="173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5" x14ac:dyDescent="0.2">
      <c r="A389" s="112">
        <f t="shared" si="302"/>
        <v>44838</v>
      </c>
      <c r="B389" s="113">
        <f t="shared" si="295"/>
        <v>1029.752913</v>
      </c>
      <c r="C389" s="176">
        <f t="shared" si="321"/>
        <v>931.06253019376868</v>
      </c>
      <c r="D389" s="114">
        <f t="shared" si="303"/>
        <v>6411.95</v>
      </c>
      <c r="E389" s="115">
        <f t="shared" si="317"/>
        <v>6388.87</v>
      </c>
      <c r="F389" s="116">
        <f t="shared" si="318"/>
        <v>44793</v>
      </c>
      <c r="G389" s="117">
        <f t="shared" si="296"/>
        <v>-3.599529004437052E-3</v>
      </c>
      <c r="H389" s="118">
        <f t="shared" si="309"/>
        <v>44854</v>
      </c>
      <c r="I389" s="118">
        <f t="shared" si="297"/>
        <v>44854</v>
      </c>
      <c r="J389" s="119">
        <f t="shared" si="304"/>
        <v>21</v>
      </c>
      <c r="K389" s="119">
        <f t="shared" si="319"/>
        <v>10</v>
      </c>
      <c r="L389" s="8">
        <f t="shared" si="305"/>
        <v>1</v>
      </c>
      <c r="M389" s="120">
        <f t="shared" si="320"/>
        <v>1</v>
      </c>
      <c r="N389" s="120">
        <f t="shared" si="314"/>
        <v>1.1032129331863614</v>
      </c>
      <c r="O389" s="113">
        <f t="shared" si="316"/>
        <v>1.10321293</v>
      </c>
      <c r="P389" s="113">
        <f t="shared" si="298"/>
        <v>1027.1602219399999</v>
      </c>
      <c r="Q389" s="11">
        <f t="shared" si="310"/>
        <v>0</v>
      </c>
      <c r="R389" s="30">
        <f t="shared" si="306"/>
        <v>0</v>
      </c>
      <c r="S389" s="8">
        <f t="shared" si="299"/>
        <v>0</v>
      </c>
      <c r="T389" s="122">
        <f t="shared" si="307"/>
        <v>9.5000000000000001E-2</v>
      </c>
      <c r="U389" s="121">
        <f t="shared" si="315"/>
        <v>7</v>
      </c>
      <c r="V389" s="121">
        <v>252</v>
      </c>
      <c r="W389" s="120">
        <f t="shared" si="300"/>
        <v>1.002524135</v>
      </c>
      <c r="X389" s="113">
        <f t="shared" si="313"/>
        <v>2.5926910599999999</v>
      </c>
      <c r="Y389" s="113">
        <f t="shared" si="301"/>
        <v>0</v>
      </c>
      <c r="Z389" s="125" t="str">
        <f t="shared" si="311"/>
        <v>A+J=</v>
      </c>
      <c r="AA389" s="118">
        <f t="shared" si="312"/>
        <v>44854</v>
      </c>
      <c r="AB389" s="4"/>
      <c r="AD389" s="173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5" x14ac:dyDescent="0.2">
      <c r="A390" s="112">
        <f t="shared" si="302"/>
        <v>44839</v>
      </c>
      <c r="B390" s="113">
        <f t="shared" si="295"/>
        <v>1030.1238308299999</v>
      </c>
      <c r="C390" s="176">
        <f t="shared" si="321"/>
        <v>931.06253019376868</v>
      </c>
      <c r="D390" s="114">
        <f t="shared" si="303"/>
        <v>6411.95</v>
      </c>
      <c r="E390" s="115">
        <f t="shared" si="317"/>
        <v>6388.87</v>
      </c>
      <c r="F390" s="116">
        <f t="shared" si="318"/>
        <v>44793</v>
      </c>
      <c r="G390" s="117">
        <f t="shared" si="296"/>
        <v>-3.599529004437052E-3</v>
      </c>
      <c r="H390" s="118">
        <f t="shared" si="309"/>
        <v>44854</v>
      </c>
      <c r="I390" s="118">
        <f t="shared" si="297"/>
        <v>44854</v>
      </c>
      <c r="J390" s="119">
        <f t="shared" si="304"/>
        <v>21</v>
      </c>
      <c r="K390" s="119">
        <f t="shared" si="319"/>
        <v>11</v>
      </c>
      <c r="L390" s="8">
        <f t="shared" si="305"/>
        <v>1</v>
      </c>
      <c r="M390" s="120">
        <f t="shared" si="320"/>
        <v>1</v>
      </c>
      <c r="N390" s="120">
        <f t="shared" si="314"/>
        <v>1.1032129331863614</v>
      </c>
      <c r="O390" s="113">
        <f t="shared" si="316"/>
        <v>1.10321293</v>
      </c>
      <c r="P390" s="113">
        <f t="shared" si="298"/>
        <v>1027.1602219399999</v>
      </c>
      <c r="Q390" s="11">
        <f t="shared" si="310"/>
        <v>0</v>
      </c>
      <c r="R390" s="30">
        <f t="shared" si="306"/>
        <v>0</v>
      </c>
      <c r="S390" s="8">
        <f t="shared" si="299"/>
        <v>0</v>
      </c>
      <c r="T390" s="122">
        <f t="shared" si="307"/>
        <v>9.5000000000000001E-2</v>
      </c>
      <c r="U390" s="121">
        <f t="shared" si="315"/>
        <v>8</v>
      </c>
      <c r="V390" s="121">
        <v>252</v>
      </c>
      <c r="W390" s="120">
        <f t="shared" si="300"/>
        <v>1.0028852450000001</v>
      </c>
      <c r="X390" s="113">
        <f t="shared" si="313"/>
        <v>2.9636088900000002</v>
      </c>
      <c r="Y390" s="113">
        <f t="shared" si="301"/>
        <v>0</v>
      </c>
      <c r="Z390" s="125" t="str">
        <f t="shared" si="311"/>
        <v>A+J=</v>
      </c>
      <c r="AA390" s="118">
        <f t="shared" si="312"/>
        <v>44854</v>
      </c>
      <c r="AB390" s="4"/>
      <c r="AD390" s="173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5" x14ac:dyDescent="0.2">
      <c r="A391" s="112">
        <f t="shared" si="302"/>
        <v>44840</v>
      </c>
      <c r="B391" s="113">
        <f t="shared" si="295"/>
        <v>1030.49488322</v>
      </c>
      <c r="C391" s="176">
        <f t="shared" si="321"/>
        <v>931.06253019376868</v>
      </c>
      <c r="D391" s="114">
        <f t="shared" si="303"/>
        <v>6411.95</v>
      </c>
      <c r="E391" s="115">
        <f t="shared" si="317"/>
        <v>6388.87</v>
      </c>
      <c r="F391" s="116">
        <f t="shared" si="318"/>
        <v>44793</v>
      </c>
      <c r="G391" s="117">
        <f t="shared" si="296"/>
        <v>-3.599529004437052E-3</v>
      </c>
      <c r="H391" s="118">
        <f t="shared" si="309"/>
        <v>44854</v>
      </c>
      <c r="I391" s="118">
        <f t="shared" si="297"/>
        <v>44854</v>
      </c>
      <c r="J391" s="119">
        <f t="shared" si="304"/>
        <v>21</v>
      </c>
      <c r="K391" s="119">
        <f t="shared" si="319"/>
        <v>12</v>
      </c>
      <c r="L391" s="8">
        <f t="shared" si="305"/>
        <v>1</v>
      </c>
      <c r="M391" s="120">
        <f t="shared" si="320"/>
        <v>1</v>
      </c>
      <c r="N391" s="120">
        <f t="shared" si="314"/>
        <v>1.1032129331863614</v>
      </c>
      <c r="O391" s="113">
        <f t="shared" si="316"/>
        <v>1.10321293</v>
      </c>
      <c r="P391" s="113">
        <f t="shared" si="298"/>
        <v>1027.1602219399999</v>
      </c>
      <c r="Q391" s="11">
        <f t="shared" si="310"/>
        <v>0</v>
      </c>
      <c r="R391" s="30">
        <f t="shared" si="306"/>
        <v>0</v>
      </c>
      <c r="S391" s="8">
        <f t="shared" si="299"/>
        <v>0</v>
      </c>
      <c r="T391" s="122">
        <f t="shared" si="307"/>
        <v>9.5000000000000001E-2</v>
      </c>
      <c r="U391" s="121">
        <f t="shared" si="315"/>
        <v>9</v>
      </c>
      <c r="V391" s="121">
        <v>252</v>
      </c>
      <c r="W391" s="120">
        <f t="shared" si="300"/>
        <v>1.0032464860000001</v>
      </c>
      <c r="X391" s="113">
        <f t="shared" si="313"/>
        <v>3.3346612800000002</v>
      </c>
      <c r="Y391" s="113">
        <f t="shared" si="301"/>
        <v>0</v>
      </c>
      <c r="Z391" s="125" t="str">
        <f t="shared" si="311"/>
        <v>A+J=</v>
      </c>
      <c r="AA391" s="118">
        <f t="shared" si="312"/>
        <v>44854</v>
      </c>
      <c r="AB391" s="4"/>
      <c r="AD391" s="173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5" x14ac:dyDescent="0.2">
      <c r="A392" s="112">
        <f t="shared" si="302"/>
        <v>44841</v>
      </c>
      <c r="B392" s="113">
        <f t="shared" si="295"/>
        <v>1030.8660680999999</v>
      </c>
      <c r="C392" s="176">
        <f t="shared" si="321"/>
        <v>931.06253019376868</v>
      </c>
      <c r="D392" s="114">
        <f t="shared" si="303"/>
        <v>6411.95</v>
      </c>
      <c r="E392" s="115">
        <f t="shared" si="317"/>
        <v>6388.87</v>
      </c>
      <c r="F392" s="116">
        <f t="shared" si="318"/>
        <v>44793</v>
      </c>
      <c r="G392" s="117">
        <f t="shared" si="296"/>
        <v>-3.599529004437052E-3</v>
      </c>
      <c r="H392" s="118">
        <f t="shared" si="309"/>
        <v>44854</v>
      </c>
      <c r="I392" s="118">
        <f t="shared" si="297"/>
        <v>44854</v>
      </c>
      <c r="J392" s="119">
        <f t="shared" si="304"/>
        <v>21</v>
      </c>
      <c r="K392" s="119">
        <f t="shared" si="319"/>
        <v>13</v>
      </c>
      <c r="L392" s="8">
        <f t="shared" si="305"/>
        <v>1</v>
      </c>
      <c r="M392" s="120">
        <f t="shared" si="320"/>
        <v>1</v>
      </c>
      <c r="N392" s="120">
        <f t="shared" si="314"/>
        <v>1.1032129331863614</v>
      </c>
      <c r="O392" s="113">
        <f t="shared" si="316"/>
        <v>1.10321293</v>
      </c>
      <c r="P392" s="113">
        <f t="shared" si="298"/>
        <v>1027.1602219399999</v>
      </c>
      <c r="Q392" s="11">
        <f t="shared" si="310"/>
        <v>0</v>
      </c>
      <c r="R392" s="30">
        <f t="shared" si="306"/>
        <v>0</v>
      </c>
      <c r="S392" s="8">
        <f t="shared" si="299"/>
        <v>0</v>
      </c>
      <c r="T392" s="122">
        <f t="shared" si="307"/>
        <v>9.5000000000000001E-2</v>
      </c>
      <c r="U392" s="121">
        <f t="shared" si="315"/>
        <v>10</v>
      </c>
      <c r="V392" s="121">
        <v>252</v>
      </c>
      <c r="W392" s="120">
        <f t="shared" si="300"/>
        <v>1.0036078559999999</v>
      </c>
      <c r="X392" s="113">
        <f t="shared" si="313"/>
        <v>3.7058461600000001</v>
      </c>
      <c r="Y392" s="113">
        <f t="shared" si="301"/>
        <v>0</v>
      </c>
      <c r="Z392" s="125" t="str">
        <f t="shared" si="311"/>
        <v>A+J=</v>
      </c>
      <c r="AA392" s="118">
        <f t="shared" si="312"/>
        <v>44854</v>
      </c>
      <c r="AB392" s="4"/>
      <c r="AD392" s="173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5" x14ac:dyDescent="0.2">
      <c r="A393" s="112">
        <f t="shared" si="302"/>
        <v>44842</v>
      </c>
      <c r="B393" s="113">
        <f t="shared" si="295"/>
        <v>1031.23738755</v>
      </c>
      <c r="C393" s="176">
        <f t="shared" si="321"/>
        <v>931.06253019376868</v>
      </c>
      <c r="D393" s="114">
        <f t="shared" si="303"/>
        <v>6411.95</v>
      </c>
      <c r="E393" s="115">
        <f t="shared" si="317"/>
        <v>6388.87</v>
      </c>
      <c r="F393" s="116">
        <f t="shared" si="318"/>
        <v>44793</v>
      </c>
      <c r="G393" s="117">
        <f t="shared" si="296"/>
        <v>-3.599529004437052E-3</v>
      </c>
      <c r="H393" s="118">
        <f t="shared" si="309"/>
        <v>44854</v>
      </c>
      <c r="I393" s="118">
        <f t="shared" si="297"/>
        <v>44854</v>
      </c>
      <c r="J393" s="119">
        <f t="shared" si="304"/>
        <v>21</v>
      </c>
      <c r="K393" s="119">
        <f t="shared" si="319"/>
        <v>14</v>
      </c>
      <c r="L393" s="8">
        <f t="shared" si="305"/>
        <v>1</v>
      </c>
      <c r="M393" s="120">
        <f t="shared" si="320"/>
        <v>1</v>
      </c>
      <c r="N393" s="120">
        <f t="shared" si="314"/>
        <v>1.1032129331863614</v>
      </c>
      <c r="O393" s="113">
        <f t="shared" si="316"/>
        <v>1.10321293</v>
      </c>
      <c r="P393" s="113">
        <f t="shared" si="298"/>
        <v>1027.1602219399999</v>
      </c>
      <c r="Q393" s="11">
        <f t="shared" si="310"/>
        <v>0</v>
      </c>
      <c r="R393" s="30">
        <f t="shared" si="306"/>
        <v>0</v>
      </c>
      <c r="S393" s="8">
        <f t="shared" si="299"/>
        <v>0</v>
      </c>
      <c r="T393" s="122">
        <f t="shared" si="307"/>
        <v>9.5000000000000001E-2</v>
      </c>
      <c r="U393" s="121">
        <f t="shared" si="315"/>
        <v>11</v>
      </c>
      <c r="V393" s="121">
        <v>252</v>
      </c>
      <c r="W393" s="120">
        <f t="shared" si="300"/>
        <v>1.0039693569999999</v>
      </c>
      <c r="X393" s="113">
        <f t="shared" si="313"/>
        <v>4.0771656099999998</v>
      </c>
      <c r="Y393" s="113">
        <f t="shared" si="301"/>
        <v>0</v>
      </c>
      <c r="Z393" s="125" t="str">
        <f t="shared" si="311"/>
        <v>A+J=</v>
      </c>
      <c r="AA393" s="118">
        <f t="shared" si="312"/>
        <v>44854</v>
      </c>
      <c r="AB393" s="4"/>
      <c r="AD393" s="173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5" x14ac:dyDescent="0.2">
      <c r="A394" s="112">
        <f t="shared" si="302"/>
        <v>44843</v>
      </c>
      <c r="B394" s="113">
        <f t="shared" ref="B394:B457" si="322">(P394+X394)</f>
        <v>1031.23738755</v>
      </c>
      <c r="C394" s="176">
        <f t="shared" si="321"/>
        <v>931.06253019376868</v>
      </c>
      <c r="D394" s="114">
        <f t="shared" si="303"/>
        <v>6411.95</v>
      </c>
      <c r="E394" s="115">
        <f t="shared" si="317"/>
        <v>6388.87</v>
      </c>
      <c r="F394" s="116">
        <f t="shared" si="318"/>
        <v>44793</v>
      </c>
      <c r="G394" s="117">
        <f t="shared" ref="G394:G457" si="323">(E394/D394)-1</f>
        <v>-3.599529004437052E-3</v>
      </c>
      <c r="H394" s="118">
        <f t="shared" si="309"/>
        <v>44854</v>
      </c>
      <c r="I394" s="118">
        <f t="shared" ref="I394:I457" si="324">IF(A394&gt;I393,H394,I393)</f>
        <v>44854</v>
      </c>
      <c r="J394" s="119">
        <f t="shared" si="304"/>
        <v>21</v>
      </c>
      <c r="K394" s="119">
        <f t="shared" si="319"/>
        <v>14</v>
      </c>
      <c r="L394" s="8">
        <f t="shared" si="305"/>
        <v>1</v>
      </c>
      <c r="M394" s="120">
        <f t="shared" si="320"/>
        <v>1</v>
      </c>
      <c r="N394" s="120">
        <f t="shared" si="314"/>
        <v>1.1032129331863614</v>
      </c>
      <c r="O394" s="113">
        <f t="shared" si="316"/>
        <v>1.10321293</v>
      </c>
      <c r="P394" s="113">
        <f t="shared" ref="P394:P457" si="325">TRUNC(C394*O394,8)</f>
        <v>1027.1602219399999</v>
      </c>
      <c r="Q394" s="11">
        <f t="shared" si="310"/>
        <v>0</v>
      </c>
      <c r="R394" s="30">
        <f t="shared" si="306"/>
        <v>0</v>
      </c>
      <c r="S394" s="8">
        <f t="shared" ref="S394:S457" si="326">IF(R394&gt;0,TRUNC(R394*P394,8),0)</f>
        <v>0</v>
      </c>
      <c r="T394" s="122">
        <f t="shared" si="307"/>
        <v>9.5000000000000001E-2</v>
      </c>
      <c r="U394" s="121">
        <f t="shared" si="315"/>
        <v>11</v>
      </c>
      <c r="V394" s="121">
        <v>252</v>
      </c>
      <c r="W394" s="120">
        <f t="shared" ref="W394:W457" si="327">ROUND((1+T394)^TRUNC((U394/V394),9),9)</f>
        <v>1.0039693569999999</v>
      </c>
      <c r="X394" s="113">
        <f t="shared" ref="X394:X457" si="328">TRUNC((P394*(W394-1)),8)</f>
        <v>4.0771656099999998</v>
      </c>
      <c r="Y394" s="113">
        <f t="shared" ref="Y394:Y457" si="329">IF(Q394&gt;0,S394+X394,0)</f>
        <v>0</v>
      </c>
      <c r="Z394" s="125" t="str">
        <f t="shared" si="311"/>
        <v>A+J=</v>
      </c>
      <c r="AA394" s="118">
        <f t="shared" si="312"/>
        <v>44854</v>
      </c>
      <c r="AB394" s="4"/>
      <c r="AD394" s="173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5" x14ac:dyDescent="0.2">
      <c r="A395" s="112">
        <f t="shared" ref="A395:A458" si="330">(A394+1)</f>
        <v>44844</v>
      </c>
      <c r="B395" s="113">
        <f t="shared" si="322"/>
        <v>1031.23738755</v>
      </c>
      <c r="C395" s="176">
        <f t="shared" si="321"/>
        <v>931.06253019376868</v>
      </c>
      <c r="D395" s="114">
        <f t="shared" ref="D395:D458" si="331">IF(E395=E394,D394,E394)</f>
        <v>6411.95</v>
      </c>
      <c r="E395" s="115">
        <f t="shared" si="317"/>
        <v>6388.87</v>
      </c>
      <c r="F395" s="116">
        <f t="shared" si="318"/>
        <v>44793</v>
      </c>
      <c r="G395" s="117">
        <f t="shared" si="323"/>
        <v>-3.599529004437052E-3</v>
      </c>
      <c r="H395" s="118">
        <f t="shared" si="309"/>
        <v>44854</v>
      </c>
      <c r="I395" s="118">
        <f t="shared" si="324"/>
        <v>44854</v>
      </c>
      <c r="J395" s="119">
        <f t="shared" ref="J395:J458" si="332">IF(I395=I394,J394,NETWORKDAYS(I394,I395,$AD$176:$AD$502)-1)</f>
        <v>21</v>
      </c>
      <c r="K395" s="119">
        <f t="shared" si="319"/>
        <v>14</v>
      </c>
      <c r="L395" s="8">
        <f t="shared" ref="L395:L458" si="333">IF(E395&lt;D395,1,TRUNC((E395/D395)^TRUNC((K395/J395),9),8))</f>
        <v>1</v>
      </c>
      <c r="M395" s="120">
        <f t="shared" si="320"/>
        <v>1</v>
      </c>
      <c r="N395" s="120">
        <f t="shared" si="314"/>
        <v>1.1032129331863614</v>
      </c>
      <c r="O395" s="113">
        <f t="shared" si="316"/>
        <v>1.10321293</v>
      </c>
      <c r="P395" s="113">
        <f t="shared" si="325"/>
        <v>1027.1602219399999</v>
      </c>
      <c r="Q395" s="11">
        <f t="shared" si="310"/>
        <v>0</v>
      </c>
      <c r="R395" s="30">
        <f t="shared" ref="R395:R458" si="334">IF(Q395&gt;0,VLOOKUP($A395,$AD$10:$AI$170,6),0)</f>
        <v>0</v>
      </c>
      <c r="S395" s="8">
        <f t="shared" si="326"/>
        <v>0</v>
      </c>
      <c r="T395" s="122">
        <f t="shared" ref="T395:T458" si="335">(T394)</f>
        <v>9.5000000000000001E-2</v>
      </c>
      <c r="U395" s="121">
        <f t="shared" si="315"/>
        <v>11</v>
      </c>
      <c r="V395" s="121">
        <v>252</v>
      </c>
      <c r="W395" s="120">
        <f t="shared" si="327"/>
        <v>1.0039693569999999</v>
      </c>
      <c r="X395" s="113">
        <f t="shared" si="328"/>
        <v>4.0771656099999998</v>
      </c>
      <c r="Y395" s="113">
        <f t="shared" si="329"/>
        <v>0</v>
      </c>
      <c r="Z395" s="125" t="str">
        <f t="shared" si="311"/>
        <v>A+J=</v>
      </c>
      <c r="AA395" s="118">
        <f t="shared" si="312"/>
        <v>44854</v>
      </c>
      <c r="AB395" s="4"/>
      <c r="AD395" s="173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5" x14ac:dyDescent="0.2">
      <c r="A396" s="112">
        <f t="shared" si="330"/>
        <v>44845</v>
      </c>
      <c r="B396" s="113">
        <f t="shared" si="322"/>
        <v>1031.60884053</v>
      </c>
      <c r="C396" s="176">
        <f t="shared" si="321"/>
        <v>931.06253019376868</v>
      </c>
      <c r="D396" s="114">
        <f t="shared" si="331"/>
        <v>6411.95</v>
      </c>
      <c r="E396" s="115">
        <f t="shared" si="317"/>
        <v>6388.87</v>
      </c>
      <c r="F396" s="116">
        <f t="shared" si="318"/>
        <v>44793</v>
      </c>
      <c r="G396" s="117">
        <f t="shared" si="323"/>
        <v>-3.599529004437052E-3</v>
      </c>
      <c r="H396" s="118">
        <f t="shared" ref="H396:H459" si="336">IF(DAY(A396)=H$9,VLOOKUP(A396,AH$118:AN$450,4),H395)</f>
        <v>44854</v>
      </c>
      <c r="I396" s="118">
        <f t="shared" si="324"/>
        <v>44854</v>
      </c>
      <c r="J396" s="119">
        <f t="shared" si="332"/>
        <v>21</v>
      </c>
      <c r="K396" s="119">
        <f t="shared" si="319"/>
        <v>15</v>
      </c>
      <c r="L396" s="8">
        <f t="shared" si="333"/>
        <v>1</v>
      </c>
      <c r="M396" s="120">
        <f t="shared" si="320"/>
        <v>1</v>
      </c>
      <c r="N396" s="120">
        <f t="shared" si="314"/>
        <v>1.1032129331863614</v>
      </c>
      <c r="O396" s="113">
        <f t="shared" si="316"/>
        <v>1.10321293</v>
      </c>
      <c r="P396" s="113">
        <f t="shared" si="325"/>
        <v>1027.1602219399999</v>
      </c>
      <c r="Q396" s="11">
        <f t="shared" ref="Q396:Q459" si="337">IF(VLOOKUP(A396,AD$10:AK$170,8)=VLOOKUP(A395,AD$10:AK$170,8),0,VLOOKUP(A396,AD$10:AK$170,8))</f>
        <v>0</v>
      </c>
      <c r="R396" s="30">
        <f t="shared" si="334"/>
        <v>0</v>
      </c>
      <c r="S396" s="8">
        <f t="shared" si="326"/>
        <v>0</v>
      </c>
      <c r="T396" s="122">
        <f t="shared" si="335"/>
        <v>9.5000000000000001E-2</v>
      </c>
      <c r="U396" s="121">
        <f t="shared" si="315"/>
        <v>12</v>
      </c>
      <c r="V396" s="121">
        <v>252</v>
      </c>
      <c r="W396" s="120">
        <f t="shared" si="327"/>
        <v>1.004330988</v>
      </c>
      <c r="X396" s="113">
        <f t="shared" si="328"/>
        <v>4.4486185899999997</v>
      </c>
      <c r="Y396" s="113">
        <f t="shared" si="329"/>
        <v>0</v>
      </c>
      <c r="Z396" s="125" t="str">
        <f t="shared" ref="Z396:Z459" si="338">IF($Q395&gt;0,VLOOKUP($A395,$AD$10:$AM$170,9),Z395)</f>
        <v>A+J=</v>
      </c>
      <c r="AA396" s="118">
        <f t="shared" ref="AA396:AA459" si="339">IF($Q395&gt;0,VLOOKUP($A395,$AD$10:$AM$170,10),AA395)</f>
        <v>44854</v>
      </c>
      <c r="AB396" s="4"/>
      <c r="AD396" s="173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5" x14ac:dyDescent="0.2">
      <c r="A397" s="112">
        <f t="shared" si="330"/>
        <v>44846</v>
      </c>
      <c r="B397" s="113">
        <f t="shared" si="322"/>
        <v>1031.98042704</v>
      </c>
      <c r="C397" s="176">
        <f t="shared" si="321"/>
        <v>931.06253019376868</v>
      </c>
      <c r="D397" s="114">
        <f t="shared" si="331"/>
        <v>6411.95</v>
      </c>
      <c r="E397" s="115">
        <f t="shared" si="317"/>
        <v>6388.87</v>
      </c>
      <c r="F397" s="116">
        <f t="shared" si="318"/>
        <v>44793</v>
      </c>
      <c r="G397" s="117">
        <f t="shared" si="323"/>
        <v>-3.599529004437052E-3</v>
      </c>
      <c r="H397" s="118">
        <f t="shared" si="336"/>
        <v>44854</v>
      </c>
      <c r="I397" s="118">
        <f t="shared" si="324"/>
        <v>44854</v>
      </c>
      <c r="J397" s="119">
        <f t="shared" si="332"/>
        <v>21</v>
      </c>
      <c r="K397" s="119">
        <f t="shared" si="319"/>
        <v>16</v>
      </c>
      <c r="L397" s="8">
        <f t="shared" si="333"/>
        <v>1</v>
      </c>
      <c r="M397" s="120">
        <f t="shared" si="320"/>
        <v>1</v>
      </c>
      <c r="N397" s="120">
        <f t="shared" si="314"/>
        <v>1.1032129331863614</v>
      </c>
      <c r="O397" s="113">
        <f t="shared" si="316"/>
        <v>1.10321293</v>
      </c>
      <c r="P397" s="113">
        <f t="shared" si="325"/>
        <v>1027.1602219399999</v>
      </c>
      <c r="Q397" s="11">
        <f t="shared" si="337"/>
        <v>0</v>
      </c>
      <c r="R397" s="30">
        <f t="shared" si="334"/>
        <v>0</v>
      </c>
      <c r="S397" s="8">
        <f t="shared" si="326"/>
        <v>0</v>
      </c>
      <c r="T397" s="122">
        <f t="shared" si="335"/>
        <v>9.5000000000000001E-2</v>
      </c>
      <c r="U397" s="121">
        <f t="shared" si="315"/>
        <v>13</v>
      </c>
      <c r="V397" s="121">
        <v>252</v>
      </c>
      <c r="W397" s="120">
        <f t="shared" si="327"/>
        <v>1.0046927489999999</v>
      </c>
      <c r="X397" s="113">
        <f t="shared" si="328"/>
        <v>4.8202050999999999</v>
      </c>
      <c r="Y397" s="113">
        <f t="shared" si="329"/>
        <v>0</v>
      </c>
      <c r="Z397" s="125" t="str">
        <f t="shared" si="338"/>
        <v>A+J=</v>
      </c>
      <c r="AA397" s="118">
        <f t="shared" si="339"/>
        <v>44854</v>
      </c>
      <c r="AB397" s="4"/>
      <c r="AD397" s="173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5" x14ac:dyDescent="0.2">
      <c r="A398" s="112">
        <f t="shared" si="330"/>
        <v>44847</v>
      </c>
      <c r="B398" s="113">
        <f t="shared" si="322"/>
        <v>1031.98042704</v>
      </c>
      <c r="C398" s="176">
        <f t="shared" si="321"/>
        <v>931.06253019376868</v>
      </c>
      <c r="D398" s="114">
        <f t="shared" si="331"/>
        <v>6411.95</v>
      </c>
      <c r="E398" s="115">
        <f t="shared" si="317"/>
        <v>6388.87</v>
      </c>
      <c r="F398" s="116">
        <f t="shared" si="318"/>
        <v>44793</v>
      </c>
      <c r="G398" s="117">
        <f t="shared" si="323"/>
        <v>-3.599529004437052E-3</v>
      </c>
      <c r="H398" s="118">
        <f t="shared" si="336"/>
        <v>44854</v>
      </c>
      <c r="I398" s="118">
        <f t="shared" si="324"/>
        <v>44854</v>
      </c>
      <c r="J398" s="119">
        <f t="shared" si="332"/>
        <v>21</v>
      </c>
      <c r="K398" s="119">
        <f t="shared" si="319"/>
        <v>16</v>
      </c>
      <c r="L398" s="8">
        <f t="shared" si="333"/>
        <v>1</v>
      </c>
      <c r="M398" s="120">
        <f t="shared" si="320"/>
        <v>1</v>
      </c>
      <c r="N398" s="120">
        <f t="shared" si="314"/>
        <v>1.1032129331863614</v>
      </c>
      <c r="O398" s="113">
        <f t="shared" si="316"/>
        <v>1.10321293</v>
      </c>
      <c r="P398" s="113">
        <f t="shared" si="325"/>
        <v>1027.1602219399999</v>
      </c>
      <c r="Q398" s="11">
        <f t="shared" si="337"/>
        <v>0</v>
      </c>
      <c r="R398" s="30">
        <f t="shared" si="334"/>
        <v>0</v>
      </c>
      <c r="S398" s="8">
        <f t="shared" si="326"/>
        <v>0</v>
      </c>
      <c r="T398" s="122">
        <f t="shared" si="335"/>
        <v>9.5000000000000001E-2</v>
      </c>
      <c r="U398" s="121">
        <f t="shared" si="315"/>
        <v>13</v>
      </c>
      <c r="V398" s="121">
        <v>252</v>
      </c>
      <c r="W398" s="120">
        <f t="shared" si="327"/>
        <v>1.0046927489999999</v>
      </c>
      <c r="X398" s="113">
        <f t="shared" si="328"/>
        <v>4.8202050999999999</v>
      </c>
      <c r="Y398" s="113">
        <f t="shared" si="329"/>
        <v>0</v>
      </c>
      <c r="Z398" s="125" t="str">
        <f t="shared" si="338"/>
        <v>A+J=</v>
      </c>
      <c r="AA398" s="118">
        <f t="shared" si="339"/>
        <v>44854</v>
      </c>
      <c r="AB398" s="4"/>
      <c r="AD398" s="173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5" x14ac:dyDescent="0.2">
      <c r="A399" s="112">
        <f t="shared" si="330"/>
        <v>44848</v>
      </c>
      <c r="B399" s="113">
        <f t="shared" si="322"/>
        <v>1032.3521481099999</v>
      </c>
      <c r="C399" s="176">
        <f t="shared" si="321"/>
        <v>931.06253019376868</v>
      </c>
      <c r="D399" s="114">
        <f t="shared" si="331"/>
        <v>6411.95</v>
      </c>
      <c r="E399" s="115">
        <f t="shared" si="317"/>
        <v>6388.87</v>
      </c>
      <c r="F399" s="116">
        <f t="shared" si="318"/>
        <v>44793</v>
      </c>
      <c r="G399" s="117">
        <f t="shared" si="323"/>
        <v>-3.599529004437052E-3</v>
      </c>
      <c r="H399" s="118">
        <f t="shared" si="336"/>
        <v>44854</v>
      </c>
      <c r="I399" s="118">
        <f t="shared" si="324"/>
        <v>44854</v>
      </c>
      <c r="J399" s="119">
        <f t="shared" si="332"/>
        <v>21</v>
      </c>
      <c r="K399" s="119">
        <f t="shared" si="319"/>
        <v>17</v>
      </c>
      <c r="L399" s="8">
        <f t="shared" si="333"/>
        <v>1</v>
      </c>
      <c r="M399" s="120">
        <f t="shared" si="320"/>
        <v>1</v>
      </c>
      <c r="N399" s="120">
        <f t="shared" si="314"/>
        <v>1.1032129331863614</v>
      </c>
      <c r="O399" s="113">
        <f t="shared" si="316"/>
        <v>1.10321293</v>
      </c>
      <c r="P399" s="113">
        <f t="shared" si="325"/>
        <v>1027.1602219399999</v>
      </c>
      <c r="Q399" s="11">
        <f t="shared" si="337"/>
        <v>0</v>
      </c>
      <c r="R399" s="30">
        <f t="shared" si="334"/>
        <v>0</v>
      </c>
      <c r="S399" s="8">
        <f t="shared" si="326"/>
        <v>0</v>
      </c>
      <c r="T399" s="122">
        <f t="shared" si="335"/>
        <v>9.5000000000000001E-2</v>
      </c>
      <c r="U399" s="121">
        <f t="shared" si="315"/>
        <v>14</v>
      </c>
      <c r="V399" s="121">
        <v>252</v>
      </c>
      <c r="W399" s="120">
        <f t="shared" si="327"/>
        <v>1.0050546410000001</v>
      </c>
      <c r="X399" s="113">
        <f t="shared" si="328"/>
        <v>5.1919261700000003</v>
      </c>
      <c r="Y399" s="113">
        <f t="shared" si="329"/>
        <v>0</v>
      </c>
      <c r="Z399" s="125" t="str">
        <f t="shared" si="338"/>
        <v>A+J=</v>
      </c>
      <c r="AA399" s="118">
        <f t="shared" si="339"/>
        <v>44854</v>
      </c>
      <c r="AB399" s="4"/>
      <c r="AD399" s="173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5" x14ac:dyDescent="0.2">
      <c r="A400" s="112">
        <f t="shared" si="330"/>
        <v>44849</v>
      </c>
      <c r="B400" s="113">
        <f t="shared" si="322"/>
        <v>1032.7240027</v>
      </c>
      <c r="C400" s="176">
        <f t="shared" si="321"/>
        <v>931.06253019376868</v>
      </c>
      <c r="D400" s="114">
        <f t="shared" si="331"/>
        <v>6411.95</v>
      </c>
      <c r="E400" s="115">
        <f t="shared" si="317"/>
        <v>6388.87</v>
      </c>
      <c r="F400" s="116">
        <f t="shared" si="318"/>
        <v>44793</v>
      </c>
      <c r="G400" s="117">
        <f t="shared" si="323"/>
        <v>-3.599529004437052E-3</v>
      </c>
      <c r="H400" s="118">
        <f t="shared" si="336"/>
        <v>44854</v>
      </c>
      <c r="I400" s="118">
        <f t="shared" si="324"/>
        <v>44854</v>
      </c>
      <c r="J400" s="119">
        <f t="shared" si="332"/>
        <v>21</v>
      </c>
      <c r="K400" s="119">
        <f t="shared" si="319"/>
        <v>18</v>
      </c>
      <c r="L400" s="8">
        <f t="shared" si="333"/>
        <v>1</v>
      </c>
      <c r="M400" s="120">
        <f t="shared" si="320"/>
        <v>1</v>
      </c>
      <c r="N400" s="120">
        <f t="shared" si="314"/>
        <v>1.1032129331863614</v>
      </c>
      <c r="O400" s="113">
        <f t="shared" si="316"/>
        <v>1.10321293</v>
      </c>
      <c r="P400" s="113">
        <f t="shared" si="325"/>
        <v>1027.1602219399999</v>
      </c>
      <c r="Q400" s="11">
        <f t="shared" si="337"/>
        <v>0</v>
      </c>
      <c r="R400" s="30">
        <f t="shared" si="334"/>
        <v>0</v>
      </c>
      <c r="S400" s="8">
        <f t="shared" si="326"/>
        <v>0</v>
      </c>
      <c r="T400" s="122">
        <f t="shared" si="335"/>
        <v>9.5000000000000001E-2</v>
      </c>
      <c r="U400" s="121">
        <f t="shared" si="315"/>
        <v>15</v>
      </c>
      <c r="V400" s="121">
        <v>252</v>
      </c>
      <c r="W400" s="120">
        <f t="shared" si="327"/>
        <v>1.0054166630000001</v>
      </c>
      <c r="X400" s="113">
        <f t="shared" si="328"/>
        <v>5.5637807600000002</v>
      </c>
      <c r="Y400" s="113">
        <f t="shared" si="329"/>
        <v>0</v>
      </c>
      <c r="Z400" s="125" t="str">
        <f t="shared" si="338"/>
        <v>A+J=</v>
      </c>
      <c r="AA400" s="118">
        <f t="shared" si="339"/>
        <v>44854</v>
      </c>
      <c r="AB400" s="4"/>
      <c r="AD400" s="173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215" ht="15" x14ac:dyDescent="0.2">
      <c r="A401" s="112">
        <f t="shared" si="330"/>
        <v>44850</v>
      </c>
      <c r="B401" s="113">
        <f t="shared" si="322"/>
        <v>1032.7240027</v>
      </c>
      <c r="C401" s="176">
        <f t="shared" si="321"/>
        <v>931.06253019376868</v>
      </c>
      <c r="D401" s="114">
        <f t="shared" si="331"/>
        <v>6411.95</v>
      </c>
      <c r="E401" s="115">
        <f t="shared" si="317"/>
        <v>6388.87</v>
      </c>
      <c r="F401" s="116">
        <f t="shared" si="318"/>
        <v>44793</v>
      </c>
      <c r="G401" s="117">
        <f t="shared" si="323"/>
        <v>-3.599529004437052E-3</v>
      </c>
      <c r="H401" s="118">
        <f t="shared" si="336"/>
        <v>44854</v>
      </c>
      <c r="I401" s="118">
        <f t="shared" si="324"/>
        <v>44854</v>
      </c>
      <c r="J401" s="119">
        <f t="shared" si="332"/>
        <v>21</v>
      </c>
      <c r="K401" s="119">
        <f t="shared" si="319"/>
        <v>18</v>
      </c>
      <c r="L401" s="8">
        <f t="shared" si="333"/>
        <v>1</v>
      </c>
      <c r="M401" s="120">
        <f t="shared" si="320"/>
        <v>1</v>
      </c>
      <c r="N401" s="120">
        <f t="shared" si="314"/>
        <v>1.1032129331863614</v>
      </c>
      <c r="O401" s="113">
        <f t="shared" si="316"/>
        <v>1.10321293</v>
      </c>
      <c r="P401" s="113">
        <f t="shared" si="325"/>
        <v>1027.1602219399999</v>
      </c>
      <c r="Q401" s="11">
        <f t="shared" si="337"/>
        <v>0</v>
      </c>
      <c r="R401" s="30">
        <f t="shared" si="334"/>
        <v>0</v>
      </c>
      <c r="S401" s="8">
        <f t="shared" si="326"/>
        <v>0</v>
      </c>
      <c r="T401" s="122">
        <f t="shared" si="335"/>
        <v>9.5000000000000001E-2</v>
      </c>
      <c r="U401" s="121">
        <f t="shared" si="315"/>
        <v>15</v>
      </c>
      <c r="V401" s="121">
        <v>252</v>
      </c>
      <c r="W401" s="120">
        <f t="shared" si="327"/>
        <v>1.0054166630000001</v>
      </c>
      <c r="X401" s="113">
        <f t="shared" si="328"/>
        <v>5.5637807600000002</v>
      </c>
      <c r="Y401" s="113">
        <f t="shared" si="329"/>
        <v>0</v>
      </c>
      <c r="Z401" s="125" t="str">
        <f t="shared" si="338"/>
        <v>A+J=</v>
      </c>
      <c r="AA401" s="118">
        <f t="shared" si="339"/>
        <v>44854</v>
      </c>
      <c r="AB401" s="4"/>
      <c r="AD401" s="173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215" ht="15" x14ac:dyDescent="0.2">
      <c r="A402" s="112">
        <f t="shared" si="330"/>
        <v>44851</v>
      </c>
      <c r="B402" s="113">
        <f t="shared" si="322"/>
        <v>1032.7240027</v>
      </c>
      <c r="C402" s="176">
        <f t="shared" si="321"/>
        <v>931.06253019376868</v>
      </c>
      <c r="D402" s="114">
        <f t="shared" si="331"/>
        <v>6411.95</v>
      </c>
      <c r="E402" s="115">
        <f t="shared" si="317"/>
        <v>6388.87</v>
      </c>
      <c r="F402" s="116">
        <f t="shared" si="318"/>
        <v>44793</v>
      </c>
      <c r="G402" s="117">
        <f t="shared" si="323"/>
        <v>-3.599529004437052E-3</v>
      </c>
      <c r="H402" s="118">
        <f t="shared" si="336"/>
        <v>44854</v>
      </c>
      <c r="I402" s="118">
        <f t="shared" si="324"/>
        <v>44854</v>
      </c>
      <c r="J402" s="119">
        <f t="shared" si="332"/>
        <v>21</v>
      </c>
      <c r="K402" s="119">
        <f t="shared" si="319"/>
        <v>18</v>
      </c>
      <c r="L402" s="8">
        <f t="shared" si="333"/>
        <v>1</v>
      </c>
      <c r="M402" s="120">
        <f t="shared" si="320"/>
        <v>1</v>
      </c>
      <c r="N402" s="120">
        <f t="shared" si="314"/>
        <v>1.1032129331863614</v>
      </c>
      <c r="O402" s="113">
        <f t="shared" si="316"/>
        <v>1.10321293</v>
      </c>
      <c r="P402" s="113">
        <f t="shared" si="325"/>
        <v>1027.1602219399999</v>
      </c>
      <c r="Q402" s="11">
        <f t="shared" si="337"/>
        <v>0</v>
      </c>
      <c r="R402" s="30">
        <f t="shared" si="334"/>
        <v>0</v>
      </c>
      <c r="S402" s="8">
        <f t="shared" si="326"/>
        <v>0</v>
      </c>
      <c r="T402" s="122">
        <f t="shared" si="335"/>
        <v>9.5000000000000001E-2</v>
      </c>
      <c r="U402" s="121">
        <f t="shared" si="315"/>
        <v>15</v>
      </c>
      <c r="V402" s="121">
        <v>252</v>
      </c>
      <c r="W402" s="120">
        <f t="shared" si="327"/>
        <v>1.0054166630000001</v>
      </c>
      <c r="X402" s="113">
        <f t="shared" si="328"/>
        <v>5.5637807600000002</v>
      </c>
      <c r="Y402" s="113">
        <f t="shared" si="329"/>
        <v>0</v>
      </c>
      <c r="Z402" s="125" t="str">
        <f t="shared" si="338"/>
        <v>A+J=</v>
      </c>
      <c r="AA402" s="118">
        <f t="shared" si="339"/>
        <v>44854</v>
      </c>
      <c r="AB402" s="4"/>
      <c r="AD402" s="173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215" ht="15" x14ac:dyDescent="0.2">
      <c r="A403" s="112">
        <f t="shared" si="330"/>
        <v>44852</v>
      </c>
      <c r="B403" s="113">
        <f t="shared" si="322"/>
        <v>1033.0959908299999</v>
      </c>
      <c r="C403" s="176">
        <f t="shared" si="321"/>
        <v>931.06253019376868</v>
      </c>
      <c r="D403" s="114">
        <f t="shared" si="331"/>
        <v>6411.95</v>
      </c>
      <c r="E403" s="115">
        <f t="shared" si="317"/>
        <v>6388.87</v>
      </c>
      <c r="F403" s="116">
        <f t="shared" si="318"/>
        <v>44793</v>
      </c>
      <c r="G403" s="117">
        <f t="shared" si="323"/>
        <v>-3.599529004437052E-3</v>
      </c>
      <c r="H403" s="118">
        <f t="shared" si="336"/>
        <v>44854</v>
      </c>
      <c r="I403" s="118">
        <f t="shared" si="324"/>
        <v>44854</v>
      </c>
      <c r="J403" s="119">
        <f t="shared" si="332"/>
        <v>21</v>
      </c>
      <c r="K403" s="119">
        <f t="shared" si="319"/>
        <v>19</v>
      </c>
      <c r="L403" s="8">
        <f t="shared" si="333"/>
        <v>1</v>
      </c>
      <c r="M403" s="120">
        <f t="shared" si="320"/>
        <v>1</v>
      </c>
      <c r="N403" s="120">
        <f t="shared" si="314"/>
        <v>1.1032129331863614</v>
      </c>
      <c r="O403" s="113">
        <f t="shared" si="316"/>
        <v>1.10321293</v>
      </c>
      <c r="P403" s="113">
        <f t="shared" si="325"/>
        <v>1027.1602219399999</v>
      </c>
      <c r="Q403" s="11">
        <f t="shared" si="337"/>
        <v>0</v>
      </c>
      <c r="R403" s="30">
        <f t="shared" si="334"/>
        <v>0</v>
      </c>
      <c r="S403" s="8">
        <f t="shared" si="326"/>
        <v>0</v>
      </c>
      <c r="T403" s="122">
        <f t="shared" si="335"/>
        <v>9.5000000000000001E-2</v>
      </c>
      <c r="U403" s="121">
        <f t="shared" si="315"/>
        <v>16</v>
      </c>
      <c r="V403" s="121">
        <v>252</v>
      </c>
      <c r="W403" s="120">
        <f t="shared" si="327"/>
        <v>1.005778815</v>
      </c>
      <c r="X403" s="113">
        <f t="shared" si="328"/>
        <v>5.9357688900000003</v>
      </c>
      <c r="Y403" s="113">
        <f t="shared" si="329"/>
        <v>0</v>
      </c>
      <c r="Z403" s="125" t="str">
        <f t="shared" si="338"/>
        <v>A+J=</v>
      </c>
      <c r="AA403" s="118">
        <f t="shared" si="339"/>
        <v>44854</v>
      </c>
      <c r="AB403" s="4"/>
      <c r="AD403" s="173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215" ht="15" x14ac:dyDescent="0.2">
      <c r="A404" s="112">
        <f t="shared" si="330"/>
        <v>44853</v>
      </c>
      <c r="B404" s="113">
        <f t="shared" si="322"/>
        <v>1033.4681135199999</v>
      </c>
      <c r="C404" s="176">
        <f t="shared" si="321"/>
        <v>931.06253019376868</v>
      </c>
      <c r="D404" s="114">
        <f t="shared" si="331"/>
        <v>6411.95</v>
      </c>
      <c r="E404" s="115">
        <f t="shared" si="317"/>
        <v>6388.87</v>
      </c>
      <c r="F404" s="116">
        <f t="shared" si="318"/>
        <v>44793</v>
      </c>
      <c r="G404" s="117">
        <f t="shared" si="323"/>
        <v>-3.599529004437052E-3</v>
      </c>
      <c r="H404" s="118">
        <f t="shared" si="336"/>
        <v>44854</v>
      </c>
      <c r="I404" s="118">
        <f t="shared" si="324"/>
        <v>44854</v>
      </c>
      <c r="J404" s="119">
        <f t="shared" si="332"/>
        <v>21</v>
      </c>
      <c r="K404" s="119">
        <f t="shared" si="319"/>
        <v>20</v>
      </c>
      <c r="L404" s="8">
        <f t="shared" si="333"/>
        <v>1</v>
      </c>
      <c r="M404" s="120">
        <f t="shared" si="320"/>
        <v>1</v>
      </c>
      <c r="N404" s="120">
        <f t="shared" si="314"/>
        <v>1.1032129331863614</v>
      </c>
      <c r="O404" s="113">
        <f t="shared" si="316"/>
        <v>1.10321293</v>
      </c>
      <c r="P404" s="113">
        <f t="shared" si="325"/>
        <v>1027.1602219399999</v>
      </c>
      <c r="Q404" s="11">
        <f t="shared" si="337"/>
        <v>0</v>
      </c>
      <c r="R404" s="30">
        <f t="shared" si="334"/>
        <v>0</v>
      </c>
      <c r="S404" s="8">
        <f t="shared" si="326"/>
        <v>0</v>
      </c>
      <c r="T404" s="122">
        <f t="shared" si="335"/>
        <v>9.5000000000000001E-2</v>
      </c>
      <c r="U404" s="121">
        <f t="shared" si="315"/>
        <v>17</v>
      </c>
      <c r="V404" s="121">
        <v>252</v>
      </c>
      <c r="W404" s="120">
        <f t="shared" si="327"/>
        <v>1.0061410980000001</v>
      </c>
      <c r="X404" s="113">
        <f t="shared" si="328"/>
        <v>6.3078915799999997</v>
      </c>
      <c r="Y404" s="113">
        <f t="shared" si="329"/>
        <v>0</v>
      </c>
      <c r="Z404" s="125" t="str">
        <f t="shared" si="338"/>
        <v>A+J=</v>
      </c>
      <c r="AA404" s="118">
        <f t="shared" si="339"/>
        <v>44854</v>
      </c>
      <c r="AB404" s="4"/>
      <c r="AD404" s="173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215" ht="15" x14ac:dyDescent="0.2">
      <c r="A405" s="112">
        <f t="shared" si="330"/>
        <v>44854</v>
      </c>
      <c r="B405" s="113">
        <f t="shared" si="322"/>
        <v>1033.8403697399999</v>
      </c>
      <c r="C405" s="176">
        <f t="shared" si="321"/>
        <v>931.06253019376868</v>
      </c>
      <c r="D405" s="114">
        <f t="shared" si="331"/>
        <v>6411.95</v>
      </c>
      <c r="E405" s="115">
        <f t="shared" si="317"/>
        <v>6388.87</v>
      </c>
      <c r="F405" s="116">
        <f t="shared" si="318"/>
        <v>44793</v>
      </c>
      <c r="G405" s="117">
        <f t="shared" si="323"/>
        <v>-3.599529004437052E-3</v>
      </c>
      <c r="H405" s="118">
        <f t="shared" si="336"/>
        <v>44886</v>
      </c>
      <c r="I405" s="118">
        <f t="shared" si="324"/>
        <v>44854</v>
      </c>
      <c r="J405" s="119">
        <f t="shared" si="332"/>
        <v>21</v>
      </c>
      <c r="K405" s="119">
        <f t="shared" si="319"/>
        <v>21</v>
      </c>
      <c r="L405" s="8">
        <f t="shared" si="333"/>
        <v>1</v>
      </c>
      <c r="M405" s="120">
        <f t="shared" si="320"/>
        <v>1</v>
      </c>
      <c r="N405" s="120">
        <f t="shared" si="314"/>
        <v>1.1032129331863614</v>
      </c>
      <c r="O405" s="113">
        <f t="shared" si="316"/>
        <v>1.10321293</v>
      </c>
      <c r="P405" s="113">
        <f t="shared" si="325"/>
        <v>1027.1602219399999</v>
      </c>
      <c r="Q405" s="11">
        <f t="shared" si="337"/>
        <v>13</v>
      </c>
      <c r="R405" s="30">
        <f t="shared" si="334"/>
        <v>0</v>
      </c>
      <c r="S405" s="8">
        <f t="shared" si="326"/>
        <v>0</v>
      </c>
      <c r="T405" s="122">
        <f t="shared" si="335"/>
        <v>9.5000000000000001E-2</v>
      </c>
      <c r="U405" s="121">
        <f t="shared" si="315"/>
        <v>18</v>
      </c>
      <c r="V405" s="121">
        <v>252</v>
      </c>
      <c r="W405" s="120">
        <f t="shared" si="327"/>
        <v>1.006503511</v>
      </c>
      <c r="X405" s="113">
        <f t="shared" si="328"/>
        <v>6.6801478000000003</v>
      </c>
      <c r="Y405" s="113">
        <f t="shared" si="329"/>
        <v>6.6801478000000003</v>
      </c>
      <c r="Z405" s="125" t="str">
        <f t="shared" si="338"/>
        <v>A+J=</v>
      </c>
      <c r="AA405" s="118">
        <f t="shared" si="339"/>
        <v>44854</v>
      </c>
      <c r="AB405" s="4"/>
      <c r="AD405" s="173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215" ht="15" x14ac:dyDescent="0.2">
      <c r="A406" s="112">
        <f t="shared" si="330"/>
        <v>44855</v>
      </c>
      <c r="B406" s="113">
        <f t="shared" si="322"/>
        <v>1027.5302060699998</v>
      </c>
      <c r="C406" s="176">
        <f t="shared" si="321"/>
        <v>931.06253019376868</v>
      </c>
      <c r="D406" s="114">
        <f t="shared" si="331"/>
        <v>6388.87</v>
      </c>
      <c r="E406" s="115">
        <f t="shared" si="317"/>
        <v>6370.34</v>
      </c>
      <c r="F406" s="116">
        <f t="shared" si="318"/>
        <v>44824</v>
      </c>
      <c r="G406" s="117">
        <f t="shared" si="323"/>
        <v>-2.9003564010536831E-3</v>
      </c>
      <c r="H406" s="118">
        <f t="shared" si="336"/>
        <v>44886</v>
      </c>
      <c r="I406" s="118">
        <f t="shared" si="324"/>
        <v>44886</v>
      </c>
      <c r="J406" s="119">
        <f t="shared" si="332"/>
        <v>20</v>
      </c>
      <c r="K406" s="119">
        <f t="shared" si="319"/>
        <v>1</v>
      </c>
      <c r="L406" s="8">
        <f t="shared" si="333"/>
        <v>1</v>
      </c>
      <c r="M406" s="120">
        <f t="shared" si="320"/>
        <v>1</v>
      </c>
      <c r="N406" s="120">
        <f t="shared" si="314"/>
        <v>1.1032129331863614</v>
      </c>
      <c r="O406" s="113">
        <f t="shared" si="316"/>
        <v>1.10321293</v>
      </c>
      <c r="P406" s="113">
        <f t="shared" si="325"/>
        <v>1027.1602219399999</v>
      </c>
      <c r="Q406" s="11">
        <f t="shared" si="337"/>
        <v>0</v>
      </c>
      <c r="R406" s="30">
        <f t="shared" si="334"/>
        <v>0</v>
      </c>
      <c r="S406" s="8">
        <f t="shared" si="326"/>
        <v>0</v>
      </c>
      <c r="T406" s="122">
        <f t="shared" si="335"/>
        <v>9.5000000000000001E-2</v>
      </c>
      <c r="U406" s="121">
        <f t="shared" si="315"/>
        <v>1</v>
      </c>
      <c r="V406" s="121">
        <v>252</v>
      </c>
      <c r="W406" s="120">
        <f t="shared" si="327"/>
        <v>1.0003602009999999</v>
      </c>
      <c r="X406" s="113">
        <f t="shared" si="328"/>
        <v>0.36998413000000002</v>
      </c>
      <c r="Y406" s="113">
        <f t="shared" si="329"/>
        <v>0</v>
      </c>
      <c r="Z406" s="125" t="str">
        <f t="shared" si="338"/>
        <v>A+J=</v>
      </c>
      <c r="AA406" s="118">
        <f t="shared" si="339"/>
        <v>44886</v>
      </c>
      <c r="AB406" s="4"/>
      <c r="AD406" s="173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215" ht="15" x14ac:dyDescent="0.2">
      <c r="A407" s="112">
        <f t="shared" si="330"/>
        <v>44856</v>
      </c>
      <c r="B407" s="113">
        <f t="shared" si="322"/>
        <v>1027.90032374</v>
      </c>
      <c r="C407" s="176">
        <f t="shared" si="321"/>
        <v>931.06253019376868</v>
      </c>
      <c r="D407" s="114">
        <f t="shared" si="331"/>
        <v>6388.87</v>
      </c>
      <c r="E407" s="115">
        <f t="shared" si="317"/>
        <v>6370.34</v>
      </c>
      <c r="F407" s="116">
        <f t="shared" si="318"/>
        <v>44824</v>
      </c>
      <c r="G407" s="117">
        <f t="shared" si="323"/>
        <v>-2.9003564010536831E-3</v>
      </c>
      <c r="H407" s="118">
        <f t="shared" si="336"/>
        <v>44886</v>
      </c>
      <c r="I407" s="118">
        <f t="shared" si="324"/>
        <v>44886</v>
      </c>
      <c r="J407" s="119">
        <f t="shared" si="332"/>
        <v>20</v>
      </c>
      <c r="K407" s="119">
        <f t="shared" si="319"/>
        <v>2</v>
      </c>
      <c r="L407" s="8">
        <f t="shared" si="333"/>
        <v>1</v>
      </c>
      <c r="M407" s="120">
        <f t="shared" si="320"/>
        <v>1</v>
      </c>
      <c r="N407" s="120">
        <f t="shared" si="314"/>
        <v>1.1032129331863614</v>
      </c>
      <c r="O407" s="113">
        <f t="shared" si="316"/>
        <v>1.10321293</v>
      </c>
      <c r="P407" s="113">
        <f t="shared" si="325"/>
        <v>1027.1602219399999</v>
      </c>
      <c r="Q407" s="11">
        <f t="shared" si="337"/>
        <v>0</v>
      </c>
      <c r="R407" s="30">
        <f t="shared" si="334"/>
        <v>0</v>
      </c>
      <c r="S407" s="8">
        <f t="shared" si="326"/>
        <v>0</v>
      </c>
      <c r="T407" s="122">
        <f t="shared" si="335"/>
        <v>9.5000000000000001E-2</v>
      </c>
      <c r="U407" s="121">
        <f t="shared" si="315"/>
        <v>2</v>
      </c>
      <c r="V407" s="121">
        <v>252</v>
      </c>
      <c r="W407" s="120">
        <f t="shared" si="327"/>
        <v>1.0007205320000001</v>
      </c>
      <c r="X407" s="113">
        <f t="shared" si="328"/>
        <v>0.74010180000000003</v>
      </c>
      <c r="Y407" s="113">
        <f t="shared" si="329"/>
        <v>0</v>
      </c>
      <c r="Z407" s="125" t="str">
        <f t="shared" si="338"/>
        <v>A+J=</v>
      </c>
      <c r="AA407" s="118">
        <f t="shared" si="339"/>
        <v>44886</v>
      </c>
      <c r="AB407" s="4"/>
      <c r="AD407" s="173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215" ht="15" x14ac:dyDescent="0.2">
      <c r="A408" s="112">
        <f t="shared" si="330"/>
        <v>44857</v>
      </c>
      <c r="B408" s="113">
        <f t="shared" si="322"/>
        <v>1027.90032374</v>
      </c>
      <c r="C408" s="176">
        <f t="shared" si="321"/>
        <v>931.06253019376868</v>
      </c>
      <c r="D408" s="114">
        <f t="shared" si="331"/>
        <v>6388.87</v>
      </c>
      <c r="E408" s="115">
        <f t="shared" si="317"/>
        <v>6370.34</v>
      </c>
      <c r="F408" s="116">
        <f t="shared" si="318"/>
        <v>44824</v>
      </c>
      <c r="G408" s="117">
        <f t="shared" si="323"/>
        <v>-2.9003564010536831E-3</v>
      </c>
      <c r="H408" s="118">
        <f t="shared" si="336"/>
        <v>44886</v>
      </c>
      <c r="I408" s="118">
        <f t="shared" si="324"/>
        <v>44886</v>
      </c>
      <c r="J408" s="119">
        <f t="shared" si="332"/>
        <v>20</v>
      </c>
      <c r="K408" s="119">
        <f t="shared" si="319"/>
        <v>2</v>
      </c>
      <c r="L408" s="8">
        <f t="shared" si="333"/>
        <v>1</v>
      </c>
      <c r="M408" s="120">
        <f t="shared" si="320"/>
        <v>1</v>
      </c>
      <c r="N408" s="120">
        <f t="shared" si="314"/>
        <v>1.1032129331863614</v>
      </c>
      <c r="O408" s="113">
        <f t="shared" si="316"/>
        <v>1.10321293</v>
      </c>
      <c r="P408" s="113">
        <f t="shared" si="325"/>
        <v>1027.1602219399999</v>
      </c>
      <c r="Q408" s="11">
        <f t="shared" si="337"/>
        <v>0</v>
      </c>
      <c r="R408" s="30">
        <f t="shared" si="334"/>
        <v>0</v>
      </c>
      <c r="S408" s="8">
        <f t="shared" si="326"/>
        <v>0</v>
      </c>
      <c r="T408" s="122">
        <f t="shared" si="335"/>
        <v>9.5000000000000001E-2</v>
      </c>
      <c r="U408" s="121">
        <f t="shared" si="315"/>
        <v>2</v>
      </c>
      <c r="V408" s="121">
        <v>252</v>
      </c>
      <c r="W408" s="120">
        <f t="shared" si="327"/>
        <v>1.0007205320000001</v>
      </c>
      <c r="X408" s="113">
        <f t="shared" si="328"/>
        <v>0.74010180000000003</v>
      </c>
      <c r="Y408" s="113">
        <f t="shared" si="329"/>
        <v>0</v>
      </c>
      <c r="Z408" s="125" t="str">
        <f t="shared" si="338"/>
        <v>A+J=</v>
      </c>
      <c r="AA408" s="118">
        <f t="shared" si="339"/>
        <v>44886</v>
      </c>
      <c r="AB408" s="4"/>
      <c r="AD408" s="173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215" ht="15" x14ac:dyDescent="0.2">
      <c r="A409" s="112">
        <f t="shared" si="330"/>
        <v>44858</v>
      </c>
      <c r="B409" s="113">
        <f t="shared" si="322"/>
        <v>1027.90032374</v>
      </c>
      <c r="C409" s="176">
        <f t="shared" si="321"/>
        <v>931.06253019376868</v>
      </c>
      <c r="D409" s="114">
        <f t="shared" si="331"/>
        <v>6388.87</v>
      </c>
      <c r="E409" s="115">
        <f t="shared" si="317"/>
        <v>6370.34</v>
      </c>
      <c r="F409" s="116">
        <f t="shared" si="318"/>
        <v>44824</v>
      </c>
      <c r="G409" s="117">
        <f t="shared" si="323"/>
        <v>-2.9003564010536831E-3</v>
      </c>
      <c r="H409" s="118">
        <f t="shared" si="336"/>
        <v>44886</v>
      </c>
      <c r="I409" s="118">
        <f t="shared" si="324"/>
        <v>44886</v>
      </c>
      <c r="J409" s="119">
        <f t="shared" si="332"/>
        <v>20</v>
      </c>
      <c r="K409" s="119">
        <f t="shared" si="319"/>
        <v>2</v>
      </c>
      <c r="L409" s="8">
        <f t="shared" si="333"/>
        <v>1</v>
      </c>
      <c r="M409" s="120">
        <f t="shared" si="320"/>
        <v>1</v>
      </c>
      <c r="N409" s="120">
        <f t="shared" si="314"/>
        <v>1.1032129331863614</v>
      </c>
      <c r="O409" s="113">
        <f t="shared" si="316"/>
        <v>1.10321293</v>
      </c>
      <c r="P409" s="113">
        <f t="shared" si="325"/>
        <v>1027.1602219399999</v>
      </c>
      <c r="Q409" s="11">
        <f t="shared" si="337"/>
        <v>0</v>
      </c>
      <c r="R409" s="30">
        <f t="shared" si="334"/>
        <v>0</v>
      </c>
      <c r="S409" s="8">
        <f t="shared" si="326"/>
        <v>0</v>
      </c>
      <c r="T409" s="122">
        <f t="shared" si="335"/>
        <v>9.5000000000000001E-2</v>
      </c>
      <c r="U409" s="121">
        <f t="shared" si="315"/>
        <v>2</v>
      </c>
      <c r="V409" s="121">
        <v>252</v>
      </c>
      <c r="W409" s="120">
        <f t="shared" si="327"/>
        <v>1.0007205320000001</v>
      </c>
      <c r="X409" s="113">
        <f t="shared" si="328"/>
        <v>0.74010180000000003</v>
      </c>
      <c r="Y409" s="113">
        <f t="shared" si="329"/>
        <v>0</v>
      </c>
      <c r="Z409" s="125" t="str">
        <f t="shared" si="338"/>
        <v>A+J=</v>
      </c>
      <c r="AA409" s="118">
        <f t="shared" si="339"/>
        <v>44886</v>
      </c>
      <c r="AB409" s="4"/>
      <c r="AD409" s="173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215" ht="15" x14ac:dyDescent="0.2">
      <c r="A410" s="112">
        <f t="shared" si="330"/>
        <v>44859</v>
      </c>
      <c r="B410" s="113">
        <f t="shared" si="322"/>
        <v>1028.27057494</v>
      </c>
      <c r="C410" s="176">
        <f t="shared" si="321"/>
        <v>931.06253019376868</v>
      </c>
      <c r="D410" s="114">
        <f t="shared" si="331"/>
        <v>6388.87</v>
      </c>
      <c r="E410" s="115">
        <f t="shared" si="317"/>
        <v>6370.34</v>
      </c>
      <c r="F410" s="116">
        <f t="shared" si="318"/>
        <v>44824</v>
      </c>
      <c r="G410" s="117">
        <f t="shared" si="323"/>
        <v>-2.9003564010536831E-3</v>
      </c>
      <c r="H410" s="118">
        <f t="shared" si="336"/>
        <v>44886</v>
      </c>
      <c r="I410" s="118">
        <f t="shared" si="324"/>
        <v>44886</v>
      </c>
      <c r="J410" s="119">
        <f t="shared" si="332"/>
        <v>20</v>
      </c>
      <c r="K410" s="119">
        <f t="shared" si="319"/>
        <v>3</v>
      </c>
      <c r="L410" s="8">
        <f t="shared" si="333"/>
        <v>1</v>
      </c>
      <c r="M410" s="120">
        <f t="shared" si="320"/>
        <v>1</v>
      </c>
      <c r="N410" s="120">
        <f t="shared" si="314"/>
        <v>1.1032129331863614</v>
      </c>
      <c r="O410" s="113">
        <f t="shared" si="316"/>
        <v>1.10321293</v>
      </c>
      <c r="P410" s="113">
        <f t="shared" si="325"/>
        <v>1027.1602219399999</v>
      </c>
      <c r="Q410" s="11">
        <f t="shared" si="337"/>
        <v>0</v>
      </c>
      <c r="R410" s="30">
        <f t="shared" si="334"/>
        <v>0</v>
      </c>
      <c r="S410" s="8">
        <f t="shared" si="326"/>
        <v>0</v>
      </c>
      <c r="T410" s="122">
        <f t="shared" si="335"/>
        <v>9.5000000000000001E-2</v>
      </c>
      <c r="U410" s="121">
        <f t="shared" si="315"/>
        <v>3</v>
      </c>
      <c r="V410" s="121">
        <v>252</v>
      </c>
      <c r="W410" s="120">
        <f t="shared" si="327"/>
        <v>1.001080993</v>
      </c>
      <c r="X410" s="113">
        <f t="shared" si="328"/>
        <v>1.1103529999999999</v>
      </c>
      <c r="Y410" s="113">
        <f t="shared" si="329"/>
        <v>0</v>
      </c>
      <c r="Z410" s="125" t="str">
        <f t="shared" si="338"/>
        <v>A+J=</v>
      </c>
      <c r="AA410" s="118">
        <f t="shared" si="339"/>
        <v>44886</v>
      </c>
      <c r="AB410" s="4"/>
      <c r="AD410" s="173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215" ht="15" x14ac:dyDescent="0.2">
      <c r="A411" s="112">
        <f t="shared" si="330"/>
        <v>44860</v>
      </c>
      <c r="B411" s="113">
        <f t="shared" si="322"/>
        <v>1028.6409586499999</v>
      </c>
      <c r="C411" s="176">
        <f t="shared" si="321"/>
        <v>931.06253019376868</v>
      </c>
      <c r="D411" s="114">
        <f t="shared" si="331"/>
        <v>6388.87</v>
      </c>
      <c r="E411" s="115">
        <f t="shared" si="317"/>
        <v>6370.34</v>
      </c>
      <c r="F411" s="116">
        <f t="shared" si="318"/>
        <v>44824</v>
      </c>
      <c r="G411" s="117">
        <f t="shared" si="323"/>
        <v>-2.9003564010536831E-3</v>
      </c>
      <c r="H411" s="118">
        <f t="shared" si="336"/>
        <v>44886</v>
      </c>
      <c r="I411" s="118">
        <f t="shared" si="324"/>
        <v>44886</v>
      </c>
      <c r="J411" s="119">
        <f t="shared" si="332"/>
        <v>20</v>
      </c>
      <c r="K411" s="119">
        <f t="shared" si="319"/>
        <v>4</v>
      </c>
      <c r="L411" s="8">
        <f t="shared" si="333"/>
        <v>1</v>
      </c>
      <c r="M411" s="120">
        <f t="shared" si="320"/>
        <v>1</v>
      </c>
      <c r="N411" s="120">
        <f t="shared" si="314"/>
        <v>1.1032129331863614</v>
      </c>
      <c r="O411" s="113">
        <f t="shared" si="316"/>
        <v>1.10321293</v>
      </c>
      <c r="P411" s="113">
        <f t="shared" si="325"/>
        <v>1027.1602219399999</v>
      </c>
      <c r="Q411" s="11">
        <f t="shared" si="337"/>
        <v>0</v>
      </c>
      <c r="R411" s="30">
        <f t="shared" si="334"/>
        <v>0</v>
      </c>
      <c r="S411" s="8">
        <f t="shared" si="326"/>
        <v>0</v>
      </c>
      <c r="T411" s="122">
        <f t="shared" si="335"/>
        <v>9.5000000000000001E-2</v>
      </c>
      <c r="U411" s="121">
        <f t="shared" si="315"/>
        <v>4</v>
      </c>
      <c r="V411" s="121">
        <v>252</v>
      </c>
      <c r="W411" s="120">
        <f t="shared" si="327"/>
        <v>1.0014415830000001</v>
      </c>
      <c r="X411" s="113">
        <f t="shared" si="328"/>
        <v>1.48073671</v>
      </c>
      <c r="Y411" s="113">
        <f t="shared" si="329"/>
        <v>0</v>
      </c>
      <c r="Z411" s="125" t="str">
        <f t="shared" si="338"/>
        <v>A+J=</v>
      </c>
      <c r="AA411" s="118">
        <f t="shared" si="339"/>
        <v>44886</v>
      </c>
      <c r="AB411" s="181" t="s">
        <v>113</v>
      </c>
      <c r="AC411" s="4"/>
      <c r="AD411" s="173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215" s="193" customFormat="1" ht="15" x14ac:dyDescent="0.25">
      <c r="A412" s="175">
        <f t="shared" si="330"/>
        <v>44861</v>
      </c>
      <c r="B412" s="176">
        <f t="shared" si="322"/>
        <v>1029.0114769099998</v>
      </c>
      <c r="C412" s="176">
        <f t="shared" si="321"/>
        <v>931.06253019376868</v>
      </c>
      <c r="D412" s="177">
        <f t="shared" si="331"/>
        <v>6388.87</v>
      </c>
      <c r="E412" s="178">
        <f t="shared" si="317"/>
        <v>6370.34</v>
      </c>
      <c r="F412" s="179">
        <f t="shared" si="318"/>
        <v>44824</v>
      </c>
      <c r="G412" s="180">
        <f t="shared" si="323"/>
        <v>-2.9003564010536831E-3</v>
      </c>
      <c r="H412" s="175">
        <f t="shared" si="336"/>
        <v>44886</v>
      </c>
      <c r="I412" s="175">
        <f t="shared" si="324"/>
        <v>44886</v>
      </c>
      <c r="J412" s="181">
        <f t="shared" si="332"/>
        <v>20</v>
      </c>
      <c r="K412" s="181">
        <f t="shared" si="319"/>
        <v>5</v>
      </c>
      <c r="L412" s="176">
        <f t="shared" si="333"/>
        <v>1</v>
      </c>
      <c r="M412" s="182">
        <f t="shared" si="320"/>
        <v>1</v>
      </c>
      <c r="N412" s="182">
        <f t="shared" si="314"/>
        <v>1.1032129331863614</v>
      </c>
      <c r="O412" s="176">
        <f t="shared" si="316"/>
        <v>1.10321293</v>
      </c>
      <c r="P412" s="176">
        <f t="shared" si="325"/>
        <v>1027.1602219399999</v>
      </c>
      <c r="Q412" s="183">
        <v>13.5</v>
      </c>
      <c r="R412" s="184">
        <f>S412/P412</f>
        <v>5.9163601356390745E-3</v>
      </c>
      <c r="S412" s="189">
        <v>6.0770497900000002</v>
      </c>
      <c r="T412" s="185">
        <f t="shared" si="335"/>
        <v>9.5000000000000001E-2</v>
      </c>
      <c r="U412" s="183">
        <f t="shared" si="315"/>
        <v>5</v>
      </c>
      <c r="V412" s="183">
        <v>252</v>
      </c>
      <c r="W412" s="182">
        <f t="shared" si="327"/>
        <v>1.0018023039999999</v>
      </c>
      <c r="X412" s="176">
        <f t="shared" si="328"/>
        <v>1.8512549700000001</v>
      </c>
      <c r="Y412" s="176">
        <f t="shared" si="329"/>
        <v>7.9283047600000005</v>
      </c>
      <c r="Z412" s="186" t="str">
        <f t="shared" si="338"/>
        <v>A+J=</v>
      </c>
      <c r="AA412" s="175">
        <f t="shared" si="339"/>
        <v>44886</v>
      </c>
      <c r="AB412" s="176">
        <f>P412-S412</f>
        <v>1021.0831721499999</v>
      </c>
      <c r="AC412" s="181"/>
      <c r="AD412" s="186">
        <f>[2]Plan1!$A466</f>
        <v>50580</v>
      </c>
      <c r="AE412" s="191" t="str">
        <f>[2]Plan1!$C466</f>
        <v>Corpus Christi</v>
      </c>
      <c r="AF412" s="181"/>
      <c r="AG412" s="181"/>
      <c r="AH412" s="181"/>
      <c r="AI412" s="185"/>
      <c r="AJ412" s="181"/>
      <c r="AK412" s="181"/>
      <c r="AL412" s="181"/>
      <c r="AM412" s="181"/>
      <c r="AN412" s="181"/>
      <c r="AO412" s="181"/>
      <c r="AP412" s="181"/>
      <c r="AQ412" s="181"/>
      <c r="AR412" s="181"/>
      <c r="AS412" s="181"/>
      <c r="AT412" s="181"/>
      <c r="AU412" s="181"/>
      <c r="AV412" s="181"/>
      <c r="AW412" s="181"/>
      <c r="AX412" s="181"/>
      <c r="AY412" s="181"/>
      <c r="AZ412" s="181"/>
      <c r="BA412" s="181"/>
      <c r="BB412" s="181"/>
      <c r="BC412" s="181"/>
      <c r="BD412" s="181"/>
      <c r="BE412" s="181"/>
      <c r="BF412" s="181"/>
      <c r="BG412" s="181"/>
      <c r="BH412" s="181"/>
      <c r="BI412" s="181"/>
      <c r="BJ412" s="181"/>
      <c r="BK412" s="181"/>
      <c r="BL412" s="181"/>
      <c r="BM412" s="181"/>
      <c r="BN412" s="181"/>
      <c r="BO412" s="181"/>
      <c r="BP412" s="181"/>
      <c r="BQ412" s="181"/>
      <c r="BR412" s="181"/>
      <c r="BS412" s="181"/>
      <c r="BT412" s="181"/>
      <c r="BU412" s="181"/>
      <c r="BV412" s="181"/>
      <c r="BW412" s="181"/>
      <c r="BX412" s="181"/>
      <c r="BY412" s="181"/>
      <c r="BZ412" s="181"/>
      <c r="CA412" s="181"/>
      <c r="CB412" s="181"/>
      <c r="CC412" s="181"/>
      <c r="CD412" s="181"/>
      <c r="CE412" s="181"/>
      <c r="CF412" s="181"/>
      <c r="CG412" s="181"/>
      <c r="CH412" s="181"/>
      <c r="CI412" s="181"/>
      <c r="CJ412" s="181"/>
      <c r="CK412" s="181"/>
      <c r="CL412" s="181"/>
      <c r="CM412" s="181"/>
      <c r="CN412" s="181"/>
      <c r="CO412" s="181"/>
      <c r="CP412" s="181"/>
      <c r="CQ412" s="192"/>
      <c r="CR412" s="181"/>
      <c r="CS412" s="181"/>
      <c r="CT412" s="181"/>
      <c r="CU412" s="181"/>
      <c r="CV412" s="181"/>
      <c r="CW412" s="181"/>
      <c r="CX412" s="181"/>
      <c r="CY412" s="181"/>
      <c r="CZ412" s="181"/>
      <c r="DA412" s="181"/>
      <c r="DB412" s="181"/>
      <c r="DC412" s="181"/>
      <c r="DD412" s="181"/>
      <c r="DE412" s="181"/>
      <c r="DF412" s="181"/>
      <c r="DG412" s="181"/>
      <c r="DH412" s="181"/>
      <c r="DI412" s="181"/>
      <c r="DJ412" s="181"/>
      <c r="DK412" s="181"/>
      <c r="DL412" s="181"/>
      <c r="DM412" s="181"/>
      <c r="DN412" s="181"/>
      <c r="DO412" s="181"/>
      <c r="DP412" s="190"/>
      <c r="DQ412" s="181"/>
      <c r="DR412" s="181"/>
      <c r="DS412" s="181"/>
      <c r="DT412" s="181"/>
      <c r="DU412" s="181"/>
      <c r="DV412" s="181"/>
      <c r="DW412" s="181"/>
      <c r="DX412" s="181"/>
      <c r="DY412" s="181"/>
      <c r="DZ412" s="181"/>
      <c r="EA412" s="181"/>
      <c r="EB412" s="181"/>
      <c r="EC412" s="181"/>
      <c r="ED412" s="181"/>
      <c r="EE412" s="181"/>
      <c r="EF412" s="181"/>
      <c r="EG412" s="181"/>
      <c r="EH412" s="181"/>
      <c r="EI412" s="181"/>
      <c r="EJ412" s="181"/>
      <c r="EK412" s="181"/>
      <c r="EL412" s="181"/>
      <c r="EM412" s="181"/>
      <c r="EN412" s="181"/>
      <c r="EO412" s="181"/>
      <c r="EP412" s="181"/>
      <c r="EQ412" s="181"/>
      <c r="ER412" s="181"/>
      <c r="ES412" s="181"/>
      <c r="ET412" s="181"/>
      <c r="EU412" s="181"/>
      <c r="EV412" s="181"/>
      <c r="EW412" s="181"/>
      <c r="EX412" s="181"/>
      <c r="EY412" s="181"/>
      <c r="EZ412" s="181"/>
      <c r="FA412" s="181"/>
      <c r="FB412" s="181"/>
      <c r="FC412" s="181"/>
      <c r="FD412" s="181"/>
      <c r="FE412" s="181"/>
      <c r="FF412" s="181"/>
      <c r="FG412" s="181"/>
      <c r="FH412" s="181"/>
      <c r="FI412" s="181"/>
      <c r="FJ412" s="181"/>
      <c r="FK412" s="181"/>
      <c r="FL412" s="181"/>
      <c r="FM412" s="181"/>
      <c r="FN412" s="181"/>
      <c r="FO412" s="181"/>
      <c r="FP412" s="181"/>
      <c r="FQ412" s="181"/>
      <c r="FR412" s="181"/>
      <c r="FS412" s="181"/>
      <c r="FT412" s="181"/>
      <c r="FU412" s="181"/>
      <c r="FV412" s="181"/>
      <c r="FW412" s="181"/>
      <c r="FX412" s="181"/>
      <c r="FY412" s="181"/>
      <c r="FZ412" s="181"/>
      <c r="GA412" s="181"/>
      <c r="GB412" s="181"/>
      <c r="GC412" s="181"/>
      <c r="GD412" s="181"/>
      <c r="GE412" s="181"/>
      <c r="GF412" s="181"/>
      <c r="GG412" s="181"/>
      <c r="GH412" s="181"/>
      <c r="GI412" s="181"/>
      <c r="GJ412" s="181"/>
      <c r="GK412" s="181"/>
      <c r="GL412" s="181"/>
      <c r="GM412" s="181"/>
      <c r="GN412" s="181"/>
      <c r="GO412" s="181"/>
      <c r="GP412" s="181"/>
      <c r="GQ412" s="181"/>
      <c r="GR412" s="181"/>
      <c r="GS412" s="181"/>
      <c r="GT412" s="181"/>
      <c r="GU412" s="181"/>
      <c r="GV412" s="181"/>
      <c r="GW412" s="181"/>
      <c r="GX412" s="181"/>
      <c r="GY412" s="181"/>
      <c r="GZ412" s="181"/>
      <c r="HA412" s="181"/>
      <c r="HB412" s="181"/>
      <c r="HC412" s="181"/>
      <c r="HD412" s="181"/>
      <c r="HE412" s="181"/>
      <c r="HF412" s="181"/>
      <c r="HG412" s="181"/>
    </row>
    <row r="413" spans="1:215" ht="15" x14ac:dyDescent="0.2">
      <c r="A413" s="112">
        <f t="shared" si="330"/>
        <v>44862</v>
      </c>
      <c r="B413" s="113">
        <f t="shared" si="322"/>
        <v>1021.45096732</v>
      </c>
      <c r="C413" s="176">
        <f t="shared" si="321"/>
        <v>925.55402895638747</v>
      </c>
      <c r="D413" s="114">
        <f t="shared" si="331"/>
        <v>6388.87</v>
      </c>
      <c r="E413" s="115">
        <f t="shared" si="317"/>
        <v>6370.34</v>
      </c>
      <c r="F413" s="116">
        <f t="shared" si="318"/>
        <v>44824</v>
      </c>
      <c r="G413" s="117">
        <f t="shared" si="323"/>
        <v>-2.9003564010536831E-3</v>
      </c>
      <c r="H413" s="118">
        <f t="shared" si="336"/>
        <v>44886</v>
      </c>
      <c r="I413" s="118">
        <f t="shared" si="324"/>
        <v>44886</v>
      </c>
      <c r="J413" s="119">
        <f t="shared" si="332"/>
        <v>20</v>
      </c>
      <c r="K413" s="119">
        <f t="shared" si="319"/>
        <v>6</v>
      </c>
      <c r="L413" s="8">
        <f t="shared" si="333"/>
        <v>1</v>
      </c>
      <c r="M413" s="120">
        <f t="shared" si="320"/>
        <v>1</v>
      </c>
      <c r="N413" s="120">
        <f t="shared" si="314"/>
        <v>1.1032129331863614</v>
      </c>
      <c r="O413" s="113">
        <f t="shared" si="316"/>
        <v>1.10321293</v>
      </c>
      <c r="P413" s="113">
        <f t="shared" si="325"/>
        <v>1021.08317215</v>
      </c>
      <c r="Q413" s="11">
        <f t="shared" si="337"/>
        <v>0</v>
      </c>
      <c r="R413" s="30">
        <f t="shared" si="334"/>
        <v>0</v>
      </c>
      <c r="S413" s="8">
        <f t="shared" si="326"/>
        <v>0</v>
      </c>
      <c r="T413" s="122">
        <f t="shared" si="335"/>
        <v>9.5000000000000001E-2</v>
      </c>
      <c r="U413" s="121">
        <f t="shared" si="315"/>
        <v>1</v>
      </c>
      <c r="V413" s="121">
        <v>252</v>
      </c>
      <c r="W413" s="120">
        <f t="shared" si="327"/>
        <v>1.0003602009999999</v>
      </c>
      <c r="X413" s="113">
        <f t="shared" si="328"/>
        <v>0.36779517</v>
      </c>
      <c r="Y413" s="113">
        <f t="shared" si="329"/>
        <v>0</v>
      </c>
      <c r="Z413" s="125" t="str">
        <f t="shared" si="338"/>
        <v>A+J=</v>
      </c>
      <c r="AA413" s="118">
        <f t="shared" si="339"/>
        <v>44886</v>
      </c>
      <c r="AB413" s="4"/>
      <c r="AD413" s="173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215" ht="15" x14ac:dyDescent="0.2">
      <c r="A414" s="112">
        <f t="shared" si="330"/>
        <v>44863</v>
      </c>
      <c r="B414" s="113">
        <f t="shared" si="322"/>
        <v>1021.81889525</v>
      </c>
      <c r="C414" s="176">
        <f t="shared" si="321"/>
        <v>925.55402895638747</v>
      </c>
      <c r="D414" s="114">
        <f t="shared" si="331"/>
        <v>6388.87</v>
      </c>
      <c r="E414" s="115">
        <f t="shared" si="317"/>
        <v>6370.34</v>
      </c>
      <c r="F414" s="116">
        <f t="shared" si="318"/>
        <v>44824</v>
      </c>
      <c r="G414" s="117">
        <f t="shared" si="323"/>
        <v>-2.9003564010536831E-3</v>
      </c>
      <c r="H414" s="118">
        <f t="shared" si="336"/>
        <v>44886</v>
      </c>
      <c r="I414" s="118">
        <f t="shared" si="324"/>
        <v>44886</v>
      </c>
      <c r="J414" s="119">
        <f t="shared" si="332"/>
        <v>20</v>
      </c>
      <c r="K414" s="119">
        <f t="shared" si="319"/>
        <v>7</v>
      </c>
      <c r="L414" s="8">
        <f t="shared" si="333"/>
        <v>1</v>
      </c>
      <c r="M414" s="120">
        <f t="shared" si="320"/>
        <v>1</v>
      </c>
      <c r="N414" s="120">
        <f t="shared" si="314"/>
        <v>1.1032129331863614</v>
      </c>
      <c r="O414" s="113">
        <f t="shared" si="316"/>
        <v>1.10321293</v>
      </c>
      <c r="P414" s="113">
        <f t="shared" si="325"/>
        <v>1021.08317215</v>
      </c>
      <c r="Q414" s="11">
        <f t="shared" si="337"/>
        <v>0</v>
      </c>
      <c r="R414" s="30">
        <f t="shared" si="334"/>
        <v>0</v>
      </c>
      <c r="S414" s="8">
        <f t="shared" si="326"/>
        <v>0</v>
      </c>
      <c r="T414" s="122">
        <f t="shared" si="335"/>
        <v>9.5000000000000001E-2</v>
      </c>
      <c r="U414" s="121">
        <f t="shared" si="315"/>
        <v>2</v>
      </c>
      <c r="V414" s="121">
        <v>252</v>
      </c>
      <c r="W414" s="120">
        <f t="shared" si="327"/>
        <v>1.0007205320000001</v>
      </c>
      <c r="X414" s="113">
        <f t="shared" si="328"/>
        <v>0.73572309999999996</v>
      </c>
      <c r="Y414" s="113">
        <f t="shared" si="329"/>
        <v>0</v>
      </c>
      <c r="Z414" s="125" t="str">
        <f t="shared" si="338"/>
        <v>A+J=</v>
      </c>
      <c r="AA414" s="118">
        <f t="shared" si="339"/>
        <v>44886</v>
      </c>
      <c r="AB414" s="4"/>
      <c r="AD414" s="173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215" ht="15" x14ac:dyDescent="0.2">
      <c r="A415" s="112">
        <f t="shared" si="330"/>
        <v>44864</v>
      </c>
      <c r="B415" s="113">
        <f t="shared" si="322"/>
        <v>1021.81889525</v>
      </c>
      <c r="C415" s="176">
        <f t="shared" si="321"/>
        <v>925.55402895638747</v>
      </c>
      <c r="D415" s="114">
        <f t="shared" si="331"/>
        <v>6388.87</v>
      </c>
      <c r="E415" s="115">
        <f t="shared" si="317"/>
        <v>6370.34</v>
      </c>
      <c r="F415" s="116">
        <f t="shared" si="318"/>
        <v>44824</v>
      </c>
      <c r="G415" s="117">
        <f t="shared" si="323"/>
        <v>-2.9003564010536831E-3</v>
      </c>
      <c r="H415" s="118">
        <f t="shared" si="336"/>
        <v>44886</v>
      </c>
      <c r="I415" s="118">
        <f t="shared" si="324"/>
        <v>44886</v>
      </c>
      <c r="J415" s="119">
        <f t="shared" si="332"/>
        <v>20</v>
      </c>
      <c r="K415" s="119">
        <f t="shared" si="319"/>
        <v>7</v>
      </c>
      <c r="L415" s="8">
        <f t="shared" si="333"/>
        <v>1</v>
      </c>
      <c r="M415" s="120">
        <f t="shared" si="320"/>
        <v>1</v>
      </c>
      <c r="N415" s="120">
        <f t="shared" ref="N415:N478" si="340">IF(I415&gt;I414,N414*M415,N414)</f>
        <v>1.1032129331863614</v>
      </c>
      <c r="O415" s="113">
        <f t="shared" si="316"/>
        <v>1.10321293</v>
      </c>
      <c r="P415" s="113">
        <f t="shared" si="325"/>
        <v>1021.08317215</v>
      </c>
      <c r="Q415" s="11">
        <f t="shared" si="337"/>
        <v>0</v>
      </c>
      <c r="R415" s="30">
        <f t="shared" si="334"/>
        <v>0</v>
      </c>
      <c r="S415" s="8">
        <f t="shared" si="326"/>
        <v>0</v>
      </c>
      <c r="T415" s="122">
        <f t="shared" si="335"/>
        <v>9.5000000000000001E-2</v>
      </c>
      <c r="U415" s="121">
        <f t="shared" si="315"/>
        <v>2</v>
      </c>
      <c r="V415" s="121">
        <v>252</v>
      </c>
      <c r="W415" s="120">
        <f t="shared" si="327"/>
        <v>1.0007205320000001</v>
      </c>
      <c r="X415" s="113">
        <f t="shared" si="328"/>
        <v>0.73572309999999996</v>
      </c>
      <c r="Y415" s="113">
        <f t="shared" si="329"/>
        <v>0</v>
      </c>
      <c r="Z415" s="125" t="str">
        <f t="shared" si="338"/>
        <v>A+J=</v>
      </c>
      <c r="AA415" s="118">
        <f t="shared" si="339"/>
        <v>44886</v>
      </c>
      <c r="AB415" s="4"/>
      <c r="AD415" s="173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215" ht="15" x14ac:dyDescent="0.2">
      <c r="A416" s="112">
        <f t="shared" si="330"/>
        <v>44865</v>
      </c>
      <c r="B416" s="113">
        <f t="shared" si="322"/>
        <v>1021.81889525</v>
      </c>
      <c r="C416" s="176">
        <f t="shared" si="321"/>
        <v>925.55402895638747</v>
      </c>
      <c r="D416" s="114">
        <f t="shared" si="331"/>
        <v>6388.87</v>
      </c>
      <c r="E416" s="115">
        <f t="shared" si="317"/>
        <v>6370.34</v>
      </c>
      <c r="F416" s="116">
        <f t="shared" si="318"/>
        <v>44824</v>
      </c>
      <c r="G416" s="117">
        <f t="shared" si="323"/>
        <v>-2.9003564010536831E-3</v>
      </c>
      <c r="H416" s="118">
        <f t="shared" si="336"/>
        <v>44886</v>
      </c>
      <c r="I416" s="118">
        <f t="shared" si="324"/>
        <v>44886</v>
      </c>
      <c r="J416" s="119">
        <f t="shared" si="332"/>
        <v>20</v>
      </c>
      <c r="K416" s="119">
        <f t="shared" si="319"/>
        <v>7</v>
      </c>
      <c r="L416" s="8">
        <f t="shared" si="333"/>
        <v>1</v>
      </c>
      <c r="M416" s="120">
        <f t="shared" si="320"/>
        <v>1</v>
      </c>
      <c r="N416" s="120">
        <f t="shared" si="340"/>
        <v>1.1032129331863614</v>
      </c>
      <c r="O416" s="113">
        <f t="shared" si="316"/>
        <v>1.10321293</v>
      </c>
      <c r="P416" s="113">
        <f t="shared" si="325"/>
        <v>1021.08317215</v>
      </c>
      <c r="Q416" s="11">
        <f t="shared" si="337"/>
        <v>0</v>
      </c>
      <c r="R416" s="30">
        <f t="shared" si="334"/>
        <v>0</v>
      </c>
      <c r="S416" s="8">
        <f t="shared" si="326"/>
        <v>0</v>
      </c>
      <c r="T416" s="122">
        <f t="shared" si="335"/>
        <v>9.5000000000000001E-2</v>
      </c>
      <c r="U416" s="121">
        <f t="shared" si="315"/>
        <v>2</v>
      </c>
      <c r="V416" s="121">
        <v>252</v>
      </c>
      <c r="W416" s="120">
        <f t="shared" si="327"/>
        <v>1.0007205320000001</v>
      </c>
      <c r="X416" s="113">
        <f t="shared" si="328"/>
        <v>0.73572309999999996</v>
      </c>
      <c r="Y416" s="113">
        <f t="shared" si="329"/>
        <v>0</v>
      </c>
      <c r="Z416" s="125" t="str">
        <f t="shared" si="338"/>
        <v>A+J=</v>
      </c>
      <c r="AA416" s="118">
        <f t="shared" si="339"/>
        <v>44886</v>
      </c>
      <c r="AB416" s="4"/>
      <c r="AD416" s="173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" x14ac:dyDescent="0.2">
      <c r="A417" s="112">
        <f t="shared" si="330"/>
        <v>44866</v>
      </c>
      <c r="B417" s="113">
        <f t="shared" si="322"/>
        <v>1022.1869559100001</v>
      </c>
      <c r="C417" s="176">
        <f t="shared" si="321"/>
        <v>925.55402895638747</v>
      </c>
      <c r="D417" s="114">
        <f t="shared" si="331"/>
        <v>6388.87</v>
      </c>
      <c r="E417" s="115">
        <f t="shared" si="317"/>
        <v>6370.34</v>
      </c>
      <c r="F417" s="116">
        <f t="shared" si="318"/>
        <v>44824</v>
      </c>
      <c r="G417" s="117">
        <f t="shared" si="323"/>
        <v>-2.9003564010536831E-3</v>
      </c>
      <c r="H417" s="118">
        <f t="shared" si="336"/>
        <v>44886</v>
      </c>
      <c r="I417" s="118">
        <f t="shared" si="324"/>
        <v>44886</v>
      </c>
      <c r="J417" s="119">
        <f t="shared" si="332"/>
        <v>20</v>
      </c>
      <c r="K417" s="119">
        <f t="shared" si="319"/>
        <v>8</v>
      </c>
      <c r="L417" s="8">
        <f t="shared" si="333"/>
        <v>1</v>
      </c>
      <c r="M417" s="120">
        <f t="shared" si="320"/>
        <v>1</v>
      </c>
      <c r="N417" s="120">
        <f t="shared" si="340"/>
        <v>1.1032129331863614</v>
      </c>
      <c r="O417" s="113">
        <f t="shared" si="316"/>
        <v>1.10321293</v>
      </c>
      <c r="P417" s="113">
        <f t="shared" si="325"/>
        <v>1021.08317215</v>
      </c>
      <c r="Q417" s="11">
        <f t="shared" si="337"/>
        <v>0</v>
      </c>
      <c r="R417" s="30">
        <f t="shared" si="334"/>
        <v>0</v>
      </c>
      <c r="S417" s="8">
        <f t="shared" si="326"/>
        <v>0</v>
      </c>
      <c r="T417" s="122">
        <f t="shared" si="335"/>
        <v>9.5000000000000001E-2</v>
      </c>
      <c r="U417" s="121">
        <f t="shared" si="315"/>
        <v>3</v>
      </c>
      <c r="V417" s="121">
        <v>252</v>
      </c>
      <c r="W417" s="120">
        <f t="shared" si="327"/>
        <v>1.001080993</v>
      </c>
      <c r="X417" s="113">
        <f t="shared" si="328"/>
        <v>1.10378376</v>
      </c>
      <c r="Y417" s="113">
        <f t="shared" si="329"/>
        <v>0</v>
      </c>
      <c r="Z417" s="125" t="str">
        <f t="shared" si="338"/>
        <v>A+J=</v>
      </c>
      <c r="AA417" s="118">
        <f t="shared" si="339"/>
        <v>44886</v>
      </c>
      <c r="AB417" s="4"/>
      <c r="AD417" s="173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5" x14ac:dyDescent="0.2">
      <c r="A418" s="112">
        <f t="shared" si="330"/>
        <v>44867</v>
      </c>
      <c r="B418" s="113">
        <f t="shared" si="322"/>
        <v>1022.55514829</v>
      </c>
      <c r="C418" s="176">
        <f t="shared" si="321"/>
        <v>925.55402895638747</v>
      </c>
      <c r="D418" s="114">
        <f t="shared" si="331"/>
        <v>6388.87</v>
      </c>
      <c r="E418" s="115">
        <f t="shared" si="317"/>
        <v>6370.34</v>
      </c>
      <c r="F418" s="116">
        <f t="shared" si="318"/>
        <v>44824</v>
      </c>
      <c r="G418" s="117">
        <f t="shared" si="323"/>
        <v>-2.9003564010536831E-3</v>
      </c>
      <c r="H418" s="118">
        <f t="shared" si="336"/>
        <v>44886</v>
      </c>
      <c r="I418" s="118">
        <f t="shared" si="324"/>
        <v>44886</v>
      </c>
      <c r="J418" s="119">
        <f t="shared" si="332"/>
        <v>20</v>
      </c>
      <c r="K418" s="119">
        <f t="shared" si="319"/>
        <v>9</v>
      </c>
      <c r="L418" s="8">
        <f t="shared" si="333"/>
        <v>1</v>
      </c>
      <c r="M418" s="120">
        <f t="shared" si="320"/>
        <v>1</v>
      </c>
      <c r="N418" s="120">
        <f t="shared" si="340"/>
        <v>1.1032129331863614</v>
      </c>
      <c r="O418" s="113">
        <f t="shared" si="316"/>
        <v>1.10321293</v>
      </c>
      <c r="P418" s="113">
        <f t="shared" si="325"/>
        <v>1021.08317215</v>
      </c>
      <c r="Q418" s="11">
        <f t="shared" si="337"/>
        <v>0</v>
      </c>
      <c r="R418" s="30">
        <f t="shared" si="334"/>
        <v>0</v>
      </c>
      <c r="S418" s="8">
        <f t="shared" si="326"/>
        <v>0</v>
      </c>
      <c r="T418" s="122">
        <f t="shared" si="335"/>
        <v>9.5000000000000001E-2</v>
      </c>
      <c r="U418" s="121">
        <f t="shared" si="315"/>
        <v>4</v>
      </c>
      <c r="V418" s="121">
        <v>252</v>
      </c>
      <c r="W418" s="120">
        <f t="shared" si="327"/>
        <v>1.0014415830000001</v>
      </c>
      <c r="X418" s="113">
        <f t="shared" si="328"/>
        <v>1.47197614</v>
      </c>
      <c r="Y418" s="113">
        <f t="shared" si="329"/>
        <v>0</v>
      </c>
      <c r="Z418" s="125" t="str">
        <f t="shared" si="338"/>
        <v>A+J=</v>
      </c>
      <c r="AA418" s="118">
        <f t="shared" si="339"/>
        <v>44886</v>
      </c>
      <c r="AB418" s="4"/>
      <c r="AD418" s="173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12">
        <f t="shared" si="330"/>
        <v>44868</v>
      </c>
      <c r="B419" s="113">
        <f t="shared" si="322"/>
        <v>1022.55514829</v>
      </c>
      <c r="C419" s="176">
        <f t="shared" si="321"/>
        <v>925.55402895638747</v>
      </c>
      <c r="D419" s="114">
        <f t="shared" si="331"/>
        <v>6388.87</v>
      </c>
      <c r="E419" s="115">
        <f t="shared" si="317"/>
        <v>6370.34</v>
      </c>
      <c r="F419" s="116">
        <f t="shared" si="318"/>
        <v>44824</v>
      </c>
      <c r="G419" s="117">
        <f t="shared" si="323"/>
        <v>-2.9003564010536831E-3</v>
      </c>
      <c r="H419" s="118">
        <f t="shared" si="336"/>
        <v>44886</v>
      </c>
      <c r="I419" s="118">
        <f t="shared" si="324"/>
        <v>44886</v>
      </c>
      <c r="J419" s="119">
        <f t="shared" si="332"/>
        <v>20</v>
      </c>
      <c r="K419" s="119">
        <f t="shared" si="319"/>
        <v>9</v>
      </c>
      <c r="L419" s="8">
        <f t="shared" si="333"/>
        <v>1</v>
      </c>
      <c r="M419" s="120">
        <f t="shared" si="320"/>
        <v>1</v>
      </c>
      <c r="N419" s="120">
        <f t="shared" si="340"/>
        <v>1.1032129331863614</v>
      </c>
      <c r="O419" s="113">
        <f t="shared" si="316"/>
        <v>1.10321293</v>
      </c>
      <c r="P419" s="113">
        <f t="shared" si="325"/>
        <v>1021.08317215</v>
      </c>
      <c r="Q419" s="11">
        <f t="shared" si="337"/>
        <v>0</v>
      </c>
      <c r="R419" s="30">
        <f t="shared" si="334"/>
        <v>0</v>
      </c>
      <c r="S419" s="8">
        <f t="shared" si="326"/>
        <v>0</v>
      </c>
      <c r="T419" s="122">
        <f t="shared" si="335"/>
        <v>9.5000000000000001E-2</v>
      </c>
      <c r="U419" s="121">
        <f t="shared" si="315"/>
        <v>4</v>
      </c>
      <c r="V419" s="121">
        <v>252</v>
      </c>
      <c r="W419" s="120">
        <f t="shared" si="327"/>
        <v>1.0014415830000001</v>
      </c>
      <c r="X419" s="113">
        <f t="shared" si="328"/>
        <v>1.47197614</v>
      </c>
      <c r="Y419" s="113">
        <f t="shared" si="329"/>
        <v>0</v>
      </c>
      <c r="Z419" s="125" t="str">
        <f t="shared" si="338"/>
        <v>A+J=</v>
      </c>
      <c r="AA419" s="118">
        <f t="shared" si="339"/>
        <v>44886</v>
      </c>
      <c r="AB419" s="4"/>
      <c r="AD419" s="173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5" x14ac:dyDescent="0.2">
      <c r="A420" s="112">
        <f t="shared" si="330"/>
        <v>44869</v>
      </c>
      <c r="B420" s="113">
        <f t="shared" si="322"/>
        <v>1022.9234744299999</v>
      </c>
      <c r="C420" s="176">
        <f t="shared" si="321"/>
        <v>925.55402895638747</v>
      </c>
      <c r="D420" s="114">
        <f t="shared" si="331"/>
        <v>6388.87</v>
      </c>
      <c r="E420" s="115">
        <f t="shared" si="317"/>
        <v>6370.34</v>
      </c>
      <c r="F420" s="116">
        <f t="shared" si="318"/>
        <v>44824</v>
      </c>
      <c r="G420" s="117">
        <f t="shared" si="323"/>
        <v>-2.9003564010536831E-3</v>
      </c>
      <c r="H420" s="118">
        <f t="shared" si="336"/>
        <v>44886</v>
      </c>
      <c r="I420" s="118">
        <f t="shared" si="324"/>
        <v>44886</v>
      </c>
      <c r="J420" s="119">
        <f t="shared" si="332"/>
        <v>20</v>
      </c>
      <c r="K420" s="119">
        <f t="shared" si="319"/>
        <v>10</v>
      </c>
      <c r="L420" s="8">
        <f t="shared" si="333"/>
        <v>1</v>
      </c>
      <c r="M420" s="120">
        <f t="shared" si="320"/>
        <v>1</v>
      </c>
      <c r="N420" s="120">
        <f t="shared" si="340"/>
        <v>1.1032129331863614</v>
      </c>
      <c r="O420" s="113">
        <f t="shared" si="316"/>
        <v>1.10321293</v>
      </c>
      <c r="P420" s="113">
        <f t="shared" si="325"/>
        <v>1021.08317215</v>
      </c>
      <c r="Q420" s="11">
        <f t="shared" si="337"/>
        <v>0</v>
      </c>
      <c r="R420" s="30">
        <f t="shared" si="334"/>
        <v>0</v>
      </c>
      <c r="S420" s="8">
        <f t="shared" si="326"/>
        <v>0</v>
      </c>
      <c r="T420" s="122">
        <f t="shared" si="335"/>
        <v>9.5000000000000001E-2</v>
      </c>
      <c r="U420" s="121">
        <f t="shared" si="315"/>
        <v>5</v>
      </c>
      <c r="V420" s="121">
        <v>252</v>
      </c>
      <c r="W420" s="120">
        <f t="shared" si="327"/>
        <v>1.0018023039999999</v>
      </c>
      <c r="X420" s="113">
        <f t="shared" si="328"/>
        <v>1.84030228</v>
      </c>
      <c r="Y420" s="113">
        <f t="shared" si="329"/>
        <v>0</v>
      </c>
      <c r="Z420" s="125" t="str">
        <f t="shared" si="338"/>
        <v>A+J=</v>
      </c>
      <c r="AA420" s="118">
        <f t="shared" si="339"/>
        <v>44886</v>
      </c>
      <c r="AB420" s="4"/>
      <c r="AD420" s="173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5" x14ac:dyDescent="0.2">
      <c r="A421" s="112">
        <f t="shared" si="330"/>
        <v>44870</v>
      </c>
      <c r="B421" s="113">
        <f t="shared" si="322"/>
        <v>1023.29193229</v>
      </c>
      <c r="C421" s="176">
        <f t="shared" si="321"/>
        <v>925.55402895638747</v>
      </c>
      <c r="D421" s="114">
        <f t="shared" si="331"/>
        <v>6388.87</v>
      </c>
      <c r="E421" s="115">
        <f t="shared" si="317"/>
        <v>6370.34</v>
      </c>
      <c r="F421" s="116">
        <f t="shared" si="318"/>
        <v>44824</v>
      </c>
      <c r="G421" s="117">
        <f t="shared" si="323"/>
        <v>-2.9003564010536831E-3</v>
      </c>
      <c r="H421" s="118">
        <f t="shared" si="336"/>
        <v>44886</v>
      </c>
      <c r="I421" s="118">
        <f t="shared" si="324"/>
        <v>44886</v>
      </c>
      <c r="J421" s="119">
        <f t="shared" si="332"/>
        <v>20</v>
      </c>
      <c r="K421" s="119">
        <f t="shared" si="319"/>
        <v>11</v>
      </c>
      <c r="L421" s="8">
        <f t="shared" si="333"/>
        <v>1</v>
      </c>
      <c r="M421" s="120">
        <f t="shared" si="320"/>
        <v>1</v>
      </c>
      <c r="N421" s="120">
        <f t="shared" si="340"/>
        <v>1.1032129331863614</v>
      </c>
      <c r="O421" s="113">
        <f t="shared" si="316"/>
        <v>1.10321293</v>
      </c>
      <c r="P421" s="113">
        <f t="shared" si="325"/>
        <v>1021.08317215</v>
      </c>
      <c r="Q421" s="11">
        <f t="shared" si="337"/>
        <v>0</v>
      </c>
      <c r="R421" s="30">
        <f t="shared" si="334"/>
        <v>0</v>
      </c>
      <c r="S421" s="8">
        <f t="shared" si="326"/>
        <v>0</v>
      </c>
      <c r="T421" s="122">
        <f t="shared" si="335"/>
        <v>9.5000000000000001E-2</v>
      </c>
      <c r="U421" s="121">
        <f t="shared" ref="U421:U484" si="341">IF(Q420&gt;0,1,IF(K421=K420,U420,U420+1))</f>
        <v>6</v>
      </c>
      <c r="V421" s="121">
        <v>252</v>
      </c>
      <c r="W421" s="120">
        <f t="shared" si="327"/>
        <v>1.002163154</v>
      </c>
      <c r="X421" s="113">
        <f t="shared" si="328"/>
        <v>2.2087601399999999</v>
      </c>
      <c r="Y421" s="113">
        <f t="shared" si="329"/>
        <v>0</v>
      </c>
      <c r="Z421" s="125" t="str">
        <f t="shared" si="338"/>
        <v>A+J=</v>
      </c>
      <c r="AA421" s="118">
        <f t="shared" si="339"/>
        <v>44886</v>
      </c>
      <c r="AB421" s="4"/>
      <c r="AD421" s="173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5" x14ac:dyDescent="0.2">
      <c r="A422" s="112">
        <f t="shared" si="330"/>
        <v>44871</v>
      </c>
      <c r="B422" s="113">
        <f t="shared" si="322"/>
        <v>1023.29193229</v>
      </c>
      <c r="C422" s="176">
        <f t="shared" si="321"/>
        <v>925.55402895638747</v>
      </c>
      <c r="D422" s="114">
        <f t="shared" si="331"/>
        <v>6388.87</v>
      </c>
      <c r="E422" s="115">
        <f t="shared" si="317"/>
        <v>6370.34</v>
      </c>
      <c r="F422" s="116">
        <f t="shared" si="318"/>
        <v>44824</v>
      </c>
      <c r="G422" s="117">
        <f t="shared" si="323"/>
        <v>-2.9003564010536831E-3</v>
      </c>
      <c r="H422" s="118">
        <f t="shared" si="336"/>
        <v>44886</v>
      </c>
      <c r="I422" s="118">
        <f t="shared" si="324"/>
        <v>44886</v>
      </c>
      <c r="J422" s="119">
        <f t="shared" si="332"/>
        <v>20</v>
      </c>
      <c r="K422" s="119">
        <f t="shared" si="319"/>
        <v>11</v>
      </c>
      <c r="L422" s="8">
        <f t="shared" si="333"/>
        <v>1</v>
      </c>
      <c r="M422" s="120">
        <f t="shared" si="320"/>
        <v>1</v>
      </c>
      <c r="N422" s="120">
        <f t="shared" si="340"/>
        <v>1.1032129331863614</v>
      </c>
      <c r="O422" s="113">
        <f t="shared" si="316"/>
        <v>1.10321293</v>
      </c>
      <c r="P422" s="113">
        <f t="shared" si="325"/>
        <v>1021.08317215</v>
      </c>
      <c r="Q422" s="11">
        <f t="shared" si="337"/>
        <v>0</v>
      </c>
      <c r="R422" s="30">
        <f t="shared" si="334"/>
        <v>0</v>
      </c>
      <c r="S422" s="8">
        <f t="shared" si="326"/>
        <v>0</v>
      </c>
      <c r="T422" s="122">
        <f t="shared" si="335"/>
        <v>9.5000000000000001E-2</v>
      </c>
      <c r="U422" s="121">
        <f t="shared" si="341"/>
        <v>6</v>
      </c>
      <c r="V422" s="121">
        <v>252</v>
      </c>
      <c r="W422" s="120">
        <f t="shared" si="327"/>
        <v>1.002163154</v>
      </c>
      <c r="X422" s="113">
        <f t="shared" si="328"/>
        <v>2.2087601399999999</v>
      </c>
      <c r="Y422" s="113">
        <f t="shared" si="329"/>
        <v>0</v>
      </c>
      <c r="Z422" s="125" t="str">
        <f t="shared" si="338"/>
        <v>A+J=</v>
      </c>
      <c r="AA422" s="118">
        <f t="shared" si="339"/>
        <v>44886</v>
      </c>
      <c r="AB422" s="4"/>
      <c r="AD422" s="173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5" x14ac:dyDescent="0.2">
      <c r="A423" s="112">
        <f t="shared" si="330"/>
        <v>44872</v>
      </c>
      <c r="B423" s="113">
        <f t="shared" si="322"/>
        <v>1023.29193229</v>
      </c>
      <c r="C423" s="176">
        <f t="shared" si="321"/>
        <v>925.55402895638747</v>
      </c>
      <c r="D423" s="114">
        <f t="shared" si="331"/>
        <v>6388.87</v>
      </c>
      <c r="E423" s="115">
        <f t="shared" si="317"/>
        <v>6370.34</v>
      </c>
      <c r="F423" s="116">
        <f t="shared" si="318"/>
        <v>44824</v>
      </c>
      <c r="G423" s="117">
        <f t="shared" si="323"/>
        <v>-2.9003564010536831E-3</v>
      </c>
      <c r="H423" s="118">
        <f t="shared" si="336"/>
        <v>44886</v>
      </c>
      <c r="I423" s="118">
        <f t="shared" si="324"/>
        <v>44886</v>
      </c>
      <c r="J423" s="119">
        <f t="shared" si="332"/>
        <v>20</v>
      </c>
      <c r="K423" s="119">
        <f t="shared" si="319"/>
        <v>11</v>
      </c>
      <c r="L423" s="8">
        <f t="shared" si="333"/>
        <v>1</v>
      </c>
      <c r="M423" s="120">
        <f t="shared" si="320"/>
        <v>1</v>
      </c>
      <c r="N423" s="120">
        <f t="shared" si="340"/>
        <v>1.1032129331863614</v>
      </c>
      <c r="O423" s="113">
        <f t="shared" si="316"/>
        <v>1.10321293</v>
      </c>
      <c r="P423" s="113">
        <f t="shared" si="325"/>
        <v>1021.08317215</v>
      </c>
      <c r="Q423" s="11">
        <f t="shared" si="337"/>
        <v>0</v>
      </c>
      <c r="R423" s="30">
        <f t="shared" si="334"/>
        <v>0</v>
      </c>
      <c r="S423" s="8">
        <f t="shared" si="326"/>
        <v>0</v>
      </c>
      <c r="T423" s="122">
        <f t="shared" si="335"/>
        <v>9.5000000000000001E-2</v>
      </c>
      <c r="U423" s="121">
        <f t="shared" si="341"/>
        <v>6</v>
      </c>
      <c r="V423" s="121">
        <v>252</v>
      </c>
      <c r="W423" s="120">
        <f t="shared" si="327"/>
        <v>1.002163154</v>
      </c>
      <c r="X423" s="113">
        <f t="shared" si="328"/>
        <v>2.2087601399999999</v>
      </c>
      <c r="Y423" s="113">
        <f t="shared" si="329"/>
        <v>0</v>
      </c>
      <c r="Z423" s="125" t="str">
        <f t="shared" si="338"/>
        <v>A+J=</v>
      </c>
      <c r="AA423" s="118">
        <f t="shared" si="339"/>
        <v>44886</v>
      </c>
      <c r="AB423" s="4"/>
      <c r="AD423" s="173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5" x14ac:dyDescent="0.2">
      <c r="A424" s="112">
        <f t="shared" si="330"/>
        <v>44873</v>
      </c>
      <c r="B424" s="113">
        <f t="shared" si="322"/>
        <v>1023.6605239199999</v>
      </c>
      <c r="C424" s="176">
        <f t="shared" si="321"/>
        <v>925.55402895638747</v>
      </c>
      <c r="D424" s="114">
        <f t="shared" si="331"/>
        <v>6388.87</v>
      </c>
      <c r="E424" s="115">
        <f t="shared" si="317"/>
        <v>6370.34</v>
      </c>
      <c r="F424" s="116">
        <f t="shared" si="318"/>
        <v>44824</v>
      </c>
      <c r="G424" s="117">
        <f t="shared" si="323"/>
        <v>-2.9003564010536831E-3</v>
      </c>
      <c r="H424" s="118">
        <f t="shared" si="336"/>
        <v>44886</v>
      </c>
      <c r="I424" s="118">
        <f t="shared" si="324"/>
        <v>44886</v>
      </c>
      <c r="J424" s="119">
        <f t="shared" si="332"/>
        <v>20</v>
      </c>
      <c r="K424" s="119">
        <f t="shared" si="319"/>
        <v>12</v>
      </c>
      <c r="L424" s="8">
        <f t="shared" si="333"/>
        <v>1</v>
      </c>
      <c r="M424" s="120">
        <f t="shared" si="320"/>
        <v>1</v>
      </c>
      <c r="N424" s="120">
        <f t="shared" si="340"/>
        <v>1.1032129331863614</v>
      </c>
      <c r="O424" s="113">
        <f t="shared" si="316"/>
        <v>1.10321293</v>
      </c>
      <c r="P424" s="113">
        <f t="shared" si="325"/>
        <v>1021.08317215</v>
      </c>
      <c r="Q424" s="11">
        <f t="shared" si="337"/>
        <v>0</v>
      </c>
      <c r="R424" s="30">
        <f t="shared" si="334"/>
        <v>0</v>
      </c>
      <c r="S424" s="8">
        <f t="shared" si="326"/>
        <v>0</v>
      </c>
      <c r="T424" s="122">
        <f t="shared" si="335"/>
        <v>9.5000000000000001E-2</v>
      </c>
      <c r="U424" s="121">
        <f t="shared" si="341"/>
        <v>7</v>
      </c>
      <c r="V424" s="121">
        <v>252</v>
      </c>
      <c r="W424" s="120">
        <f t="shared" si="327"/>
        <v>1.002524135</v>
      </c>
      <c r="X424" s="113">
        <f t="shared" si="328"/>
        <v>2.5773517699999999</v>
      </c>
      <c r="Y424" s="113">
        <f t="shared" si="329"/>
        <v>0</v>
      </c>
      <c r="Z424" s="125" t="str">
        <f t="shared" si="338"/>
        <v>A+J=</v>
      </c>
      <c r="AA424" s="118">
        <f t="shared" si="339"/>
        <v>44886</v>
      </c>
      <c r="AB424" s="4"/>
      <c r="AD424" s="173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5" x14ac:dyDescent="0.2">
      <c r="A425" s="112">
        <f t="shared" si="330"/>
        <v>44874</v>
      </c>
      <c r="B425" s="113">
        <f t="shared" si="322"/>
        <v>1024.0292472599999</v>
      </c>
      <c r="C425" s="176">
        <f t="shared" si="321"/>
        <v>925.55402895638747</v>
      </c>
      <c r="D425" s="114">
        <f t="shared" si="331"/>
        <v>6388.87</v>
      </c>
      <c r="E425" s="115">
        <f t="shared" si="317"/>
        <v>6370.34</v>
      </c>
      <c r="F425" s="116">
        <f t="shared" si="318"/>
        <v>44824</v>
      </c>
      <c r="G425" s="117">
        <f t="shared" si="323"/>
        <v>-2.9003564010536831E-3</v>
      </c>
      <c r="H425" s="118">
        <f t="shared" si="336"/>
        <v>44886</v>
      </c>
      <c r="I425" s="118">
        <f t="shared" si="324"/>
        <v>44886</v>
      </c>
      <c r="J425" s="119">
        <f t="shared" si="332"/>
        <v>20</v>
      </c>
      <c r="K425" s="119">
        <f t="shared" si="319"/>
        <v>13</v>
      </c>
      <c r="L425" s="8">
        <f t="shared" si="333"/>
        <v>1</v>
      </c>
      <c r="M425" s="120">
        <f t="shared" si="320"/>
        <v>1</v>
      </c>
      <c r="N425" s="120">
        <f t="shared" si="340"/>
        <v>1.1032129331863614</v>
      </c>
      <c r="O425" s="113">
        <f t="shared" ref="O425:O488" si="342">TRUNC(TRUNC((L425*N425),15),8)</f>
        <v>1.10321293</v>
      </c>
      <c r="P425" s="113">
        <f t="shared" si="325"/>
        <v>1021.08317215</v>
      </c>
      <c r="Q425" s="11">
        <f t="shared" si="337"/>
        <v>0</v>
      </c>
      <c r="R425" s="30">
        <f t="shared" si="334"/>
        <v>0</v>
      </c>
      <c r="S425" s="8">
        <f t="shared" si="326"/>
        <v>0</v>
      </c>
      <c r="T425" s="122">
        <f t="shared" si="335"/>
        <v>9.5000000000000001E-2</v>
      </c>
      <c r="U425" s="121">
        <f t="shared" si="341"/>
        <v>8</v>
      </c>
      <c r="V425" s="121">
        <v>252</v>
      </c>
      <c r="W425" s="120">
        <f t="shared" si="327"/>
        <v>1.0028852450000001</v>
      </c>
      <c r="X425" s="113">
        <f t="shared" si="328"/>
        <v>2.9460751100000002</v>
      </c>
      <c r="Y425" s="113">
        <f t="shared" si="329"/>
        <v>0</v>
      </c>
      <c r="Z425" s="125" t="str">
        <f t="shared" si="338"/>
        <v>A+J=</v>
      </c>
      <c r="AA425" s="118">
        <f t="shared" si="339"/>
        <v>44886</v>
      </c>
      <c r="AB425" s="4"/>
      <c r="AD425" s="173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5" x14ac:dyDescent="0.2">
      <c r="A426" s="112">
        <f t="shared" si="330"/>
        <v>44875</v>
      </c>
      <c r="B426" s="113">
        <f t="shared" si="322"/>
        <v>1024.3981043700001</v>
      </c>
      <c r="C426" s="176">
        <f t="shared" si="321"/>
        <v>925.55402895638747</v>
      </c>
      <c r="D426" s="114">
        <f t="shared" si="331"/>
        <v>6388.87</v>
      </c>
      <c r="E426" s="115">
        <f t="shared" ref="E426:E489" si="343">IF($K426=1,VLOOKUP($A425,$AO$10:$AS$131,4),E425)</f>
        <v>6370.34</v>
      </c>
      <c r="F426" s="116">
        <f t="shared" ref="F426:F489" si="344">IF($K426=1,VLOOKUP($A425,$AO$10:$AS$131,5),F425)</f>
        <v>44824</v>
      </c>
      <c r="G426" s="117">
        <f t="shared" si="323"/>
        <v>-2.9003564010536831E-3</v>
      </c>
      <c r="H426" s="118">
        <f t="shared" si="336"/>
        <v>44886</v>
      </c>
      <c r="I426" s="118">
        <f t="shared" si="324"/>
        <v>44886</v>
      </c>
      <c r="J426" s="119">
        <f t="shared" si="332"/>
        <v>20</v>
      </c>
      <c r="K426" s="119">
        <f t="shared" ref="K426:K489" si="345">(J426-(NETWORKDAYS(A426,I426,AD$176:AD$502)-1))</f>
        <v>14</v>
      </c>
      <c r="L426" s="8">
        <f t="shared" si="333"/>
        <v>1</v>
      </c>
      <c r="M426" s="120">
        <f t="shared" ref="M426:M489" si="346">IF(I426&gt;I425,L425,M425)</f>
        <v>1</v>
      </c>
      <c r="N426" s="120">
        <f t="shared" si="340"/>
        <v>1.1032129331863614</v>
      </c>
      <c r="O426" s="113">
        <f t="shared" si="342"/>
        <v>1.10321293</v>
      </c>
      <c r="P426" s="113">
        <f t="shared" si="325"/>
        <v>1021.08317215</v>
      </c>
      <c r="Q426" s="11">
        <f t="shared" si="337"/>
        <v>0</v>
      </c>
      <c r="R426" s="30">
        <f t="shared" si="334"/>
        <v>0</v>
      </c>
      <c r="S426" s="8">
        <f t="shared" si="326"/>
        <v>0</v>
      </c>
      <c r="T426" s="122">
        <f t="shared" si="335"/>
        <v>9.5000000000000001E-2</v>
      </c>
      <c r="U426" s="121">
        <f t="shared" si="341"/>
        <v>9</v>
      </c>
      <c r="V426" s="121">
        <v>252</v>
      </c>
      <c r="W426" s="120">
        <f t="shared" si="327"/>
        <v>1.0032464860000001</v>
      </c>
      <c r="X426" s="113">
        <f t="shared" si="328"/>
        <v>3.3149322200000002</v>
      </c>
      <c r="Y426" s="113">
        <f t="shared" si="329"/>
        <v>0</v>
      </c>
      <c r="Z426" s="125" t="str">
        <f t="shared" si="338"/>
        <v>A+J=</v>
      </c>
      <c r="AA426" s="118">
        <f t="shared" si="339"/>
        <v>44886</v>
      </c>
      <c r="AB426" s="4"/>
      <c r="AD426" s="173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5" x14ac:dyDescent="0.2">
      <c r="A427" s="112">
        <f t="shared" si="330"/>
        <v>44876</v>
      </c>
      <c r="B427" s="113">
        <f t="shared" si="322"/>
        <v>1024.76709319</v>
      </c>
      <c r="C427" s="176">
        <f t="shared" si="321"/>
        <v>925.55402895638747</v>
      </c>
      <c r="D427" s="114">
        <f t="shared" si="331"/>
        <v>6388.87</v>
      </c>
      <c r="E427" s="115">
        <f t="shared" si="343"/>
        <v>6370.34</v>
      </c>
      <c r="F427" s="116">
        <f t="shared" si="344"/>
        <v>44824</v>
      </c>
      <c r="G427" s="117">
        <f t="shared" si="323"/>
        <v>-2.9003564010536831E-3</v>
      </c>
      <c r="H427" s="118">
        <f t="shared" si="336"/>
        <v>44886</v>
      </c>
      <c r="I427" s="118">
        <f t="shared" si="324"/>
        <v>44886</v>
      </c>
      <c r="J427" s="119">
        <f t="shared" si="332"/>
        <v>20</v>
      </c>
      <c r="K427" s="119">
        <f t="shared" si="345"/>
        <v>15</v>
      </c>
      <c r="L427" s="8">
        <f t="shared" si="333"/>
        <v>1</v>
      </c>
      <c r="M427" s="120">
        <f t="shared" si="346"/>
        <v>1</v>
      </c>
      <c r="N427" s="120">
        <f t="shared" si="340"/>
        <v>1.1032129331863614</v>
      </c>
      <c r="O427" s="113">
        <f t="shared" si="342"/>
        <v>1.10321293</v>
      </c>
      <c r="P427" s="113">
        <f t="shared" si="325"/>
        <v>1021.08317215</v>
      </c>
      <c r="Q427" s="11">
        <f t="shared" si="337"/>
        <v>0</v>
      </c>
      <c r="R427" s="30">
        <f t="shared" si="334"/>
        <v>0</v>
      </c>
      <c r="S427" s="8">
        <f t="shared" si="326"/>
        <v>0</v>
      </c>
      <c r="T427" s="122">
        <f t="shared" si="335"/>
        <v>9.5000000000000001E-2</v>
      </c>
      <c r="U427" s="121">
        <f t="shared" si="341"/>
        <v>10</v>
      </c>
      <c r="V427" s="121">
        <v>252</v>
      </c>
      <c r="W427" s="120">
        <f t="shared" si="327"/>
        <v>1.0036078559999999</v>
      </c>
      <c r="X427" s="113">
        <f t="shared" si="328"/>
        <v>3.68392104</v>
      </c>
      <c r="Y427" s="113">
        <f t="shared" si="329"/>
        <v>0</v>
      </c>
      <c r="Z427" s="125" t="str">
        <f t="shared" si="338"/>
        <v>A+J=</v>
      </c>
      <c r="AA427" s="118">
        <f t="shared" si="339"/>
        <v>44886</v>
      </c>
      <c r="AB427" s="4"/>
      <c r="AD427" s="173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5" x14ac:dyDescent="0.2">
      <c r="A428" s="112">
        <f t="shared" si="330"/>
        <v>44877</v>
      </c>
      <c r="B428" s="113">
        <f t="shared" si="322"/>
        <v>1025.1362157799999</v>
      </c>
      <c r="C428" s="176">
        <f t="shared" si="321"/>
        <v>925.55402895638747</v>
      </c>
      <c r="D428" s="114">
        <f t="shared" si="331"/>
        <v>6388.87</v>
      </c>
      <c r="E428" s="115">
        <f t="shared" si="343"/>
        <v>6370.34</v>
      </c>
      <c r="F428" s="116">
        <f t="shared" si="344"/>
        <v>44824</v>
      </c>
      <c r="G428" s="117">
        <f t="shared" si="323"/>
        <v>-2.9003564010536831E-3</v>
      </c>
      <c r="H428" s="118">
        <f t="shared" si="336"/>
        <v>44886</v>
      </c>
      <c r="I428" s="118">
        <f t="shared" si="324"/>
        <v>44886</v>
      </c>
      <c r="J428" s="119">
        <f t="shared" si="332"/>
        <v>20</v>
      </c>
      <c r="K428" s="119">
        <f t="shared" si="345"/>
        <v>16</v>
      </c>
      <c r="L428" s="8">
        <f t="shared" si="333"/>
        <v>1</v>
      </c>
      <c r="M428" s="120">
        <f t="shared" si="346"/>
        <v>1</v>
      </c>
      <c r="N428" s="120">
        <f t="shared" si="340"/>
        <v>1.1032129331863614</v>
      </c>
      <c r="O428" s="113">
        <f t="shared" si="342"/>
        <v>1.10321293</v>
      </c>
      <c r="P428" s="113">
        <f t="shared" si="325"/>
        <v>1021.08317215</v>
      </c>
      <c r="Q428" s="11">
        <f t="shared" si="337"/>
        <v>0</v>
      </c>
      <c r="R428" s="30">
        <f t="shared" si="334"/>
        <v>0</v>
      </c>
      <c r="S428" s="8">
        <f t="shared" si="326"/>
        <v>0</v>
      </c>
      <c r="T428" s="122">
        <f t="shared" si="335"/>
        <v>9.5000000000000001E-2</v>
      </c>
      <c r="U428" s="121">
        <f t="shared" si="341"/>
        <v>11</v>
      </c>
      <c r="V428" s="121">
        <v>252</v>
      </c>
      <c r="W428" s="120">
        <f t="shared" si="327"/>
        <v>1.0039693569999999</v>
      </c>
      <c r="X428" s="113">
        <f t="shared" si="328"/>
        <v>4.0530436300000003</v>
      </c>
      <c r="Y428" s="113">
        <f t="shared" si="329"/>
        <v>0</v>
      </c>
      <c r="Z428" s="125" t="str">
        <f t="shared" si="338"/>
        <v>A+J=</v>
      </c>
      <c r="AA428" s="118">
        <f t="shared" si="339"/>
        <v>44886</v>
      </c>
      <c r="AB428" s="4"/>
      <c r="AD428" s="173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5" x14ac:dyDescent="0.2">
      <c r="A429" s="112">
        <f t="shared" si="330"/>
        <v>44878</v>
      </c>
      <c r="B429" s="113">
        <f t="shared" si="322"/>
        <v>1025.1362157799999</v>
      </c>
      <c r="C429" s="176">
        <f t="shared" si="321"/>
        <v>925.55402895638747</v>
      </c>
      <c r="D429" s="114">
        <f t="shared" si="331"/>
        <v>6388.87</v>
      </c>
      <c r="E429" s="115">
        <f t="shared" si="343"/>
        <v>6370.34</v>
      </c>
      <c r="F429" s="116">
        <f t="shared" si="344"/>
        <v>44824</v>
      </c>
      <c r="G429" s="117">
        <f t="shared" si="323"/>
        <v>-2.9003564010536831E-3</v>
      </c>
      <c r="H429" s="118">
        <f t="shared" si="336"/>
        <v>44886</v>
      </c>
      <c r="I429" s="118">
        <f t="shared" si="324"/>
        <v>44886</v>
      </c>
      <c r="J429" s="119">
        <f t="shared" si="332"/>
        <v>20</v>
      </c>
      <c r="K429" s="119">
        <f t="shared" si="345"/>
        <v>16</v>
      </c>
      <c r="L429" s="8">
        <f t="shared" si="333"/>
        <v>1</v>
      </c>
      <c r="M429" s="120">
        <f t="shared" si="346"/>
        <v>1</v>
      </c>
      <c r="N429" s="120">
        <f t="shared" si="340"/>
        <v>1.1032129331863614</v>
      </c>
      <c r="O429" s="113">
        <f t="shared" si="342"/>
        <v>1.10321293</v>
      </c>
      <c r="P429" s="113">
        <f t="shared" si="325"/>
        <v>1021.08317215</v>
      </c>
      <c r="Q429" s="11">
        <f t="shared" si="337"/>
        <v>0</v>
      </c>
      <c r="R429" s="30">
        <f t="shared" si="334"/>
        <v>0</v>
      </c>
      <c r="S429" s="8">
        <f t="shared" si="326"/>
        <v>0</v>
      </c>
      <c r="T429" s="122">
        <f t="shared" si="335"/>
        <v>9.5000000000000001E-2</v>
      </c>
      <c r="U429" s="121">
        <f t="shared" si="341"/>
        <v>11</v>
      </c>
      <c r="V429" s="121">
        <v>252</v>
      </c>
      <c r="W429" s="120">
        <f t="shared" si="327"/>
        <v>1.0039693569999999</v>
      </c>
      <c r="X429" s="113">
        <f t="shared" si="328"/>
        <v>4.0530436300000003</v>
      </c>
      <c r="Y429" s="113">
        <f t="shared" si="329"/>
        <v>0</v>
      </c>
      <c r="Z429" s="125" t="str">
        <f t="shared" si="338"/>
        <v>A+J=</v>
      </c>
      <c r="AA429" s="118">
        <f t="shared" si="339"/>
        <v>44886</v>
      </c>
      <c r="AB429" s="4"/>
      <c r="AD429" s="173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5" x14ac:dyDescent="0.2">
      <c r="A430" s="112">
        <f t="shared" si="330"/>
        <v>44879</v>
      </c>
      <c r="B430" s="113">
        <f t="shared" si="322"/>
        <v>1025.1362157799999</v>
      </c>
      <c r="C430" s="176">
        <f t="shared" si="321"/>
        <v>925.55402895638747</v>
      </c>
      <c r="D430" s="114">
        <f t="shared" si="331"/>
        <v>6388.87</v>
      </c>
      <c r="E430" s="115">
        <f t="shared" si="343"/>
        <v>6370.34</v>
      </c>
      <c r="F430" s="116">
        <f t="shared" si="344"/>
        <v>44824</v>
      </c>
      <c r="G430" s="117">
        <f t="shared" si="323"/>
        <v>-2.9003564010536831E-3</v>
      </c>
      <c r="H430" s="118">
        <f t="shared" si="336"/>
        <v>44886</v>
      </c>
      <c r="I430" s="118">
        <f t="shared" si="324"/>
        <v>44886</v>
      </c>
      <c r="J430" s="119">
        <f t="shared" si="332"/>
        <v>20</v>
      </c>
      <c r="K430" s="119">
        <f t="shared" si="345"/>
        <v>16</v>
      </c>
      <c r="L430" s="8">
        <f t="shared" si="333"/>
        <v>1</v>
      </c>
      <c r="M430" s="120">
        <f t="shared" si="346"/>
        <v>1</v>
      </c>
      <c r="N430" s="120">
        <f t="shared" si="340"/>
        <v>1.1032129331863614</v>
      </c>
      <c r="O430" s="113">
        <f t="shared" si="342"/>
        <v>1.10321293</v>
      </c>
      <c r="P430" s="113">
        <f t="shared" si="325"/>
        <v>1021.08317215</v>
      </c>
      <c r="Q430" s="11">
        <f t="shared" si="337"/>
        <v>0</v>
      </c>
      <c r="R430" s="30">
        <f t="shared" si="334"/>
        <v>0</v>
      </c>
      <c r="S430" s="8">
        <f t="shared" si="326"/>
        <v>0</v>
      </c>
      <c r="T430" s="122">
        <f t="shared" si="335"/>
        <v>9.5000000000000001E-2</v>
      </c>
      <c r="U430" s="121">
        <f t="shared" si="341"/>
        <v>11</v>
      </c>
      <c r="V430" s="121">
        <v>252</v>
      </c>
      <c r="W430" s="120">
        <f t="shared" si="327"/>
        <v>1.0039693569999999</v>
      </c>
      <c r="X430" s="113">
        <f t="shared" si="328"/>
        <v>4.0530436300000003</v>
      </c>
      <c r="Y430" s="113">
        <f t="shared" si="329"/>
        <v>0</v>
      </c>
      <c r="Z430" s="125" t="str">
        <f t="shared" si="338"/>
        <v>A+J=</v>
      </c>
      <c r="AA430" s="118">
        <f t="shared" si="339"/>
        <v>44886</v>
      </c>
      <c r="AB430" s="4"/>
      <c r="AD430" s="173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5" x14ac:dyDescent="0.2">
      <c r="A431" s="112">
        <f t="shared" si="330"/>
        <v>44880</v>
      </c>
      <c r="B431" s="113">
        <f t="shared" si="322"/>
        <v>1025.5054711099999</v>
      </c>
      <c r="C431" s="176">
        <f t="shared" si="321"/>
        <v>925.55402895638747</v>
      </c>
      <c r="D431" s="114">
        <f t="shared" si="331"/>
        <v>6388.87</v>
      </c>
      <c r="E431" s="115">
        <f t="shared" si="343"/>
        <v>6370.34</v>
      </c>
      <c r="F431" s="116">
        <f t="shared" si="344"/>
        <v>44824</v>
      </c>
      <c r="G431" s="117">
        <f t="shared" si="323"/>
        <v>-2.9003564010536831E-3</v>
      </c>
      <c r="H431" s="118">
        <f t="shared" si="336"/>
        <v>44886</v>
      </c>
      <c r="I431" s="118">
        <f t="shared" si="324"/>
        <v>44886</v>
      </c>
      <c r="J431" s="119">
        <f t="shared" si="332"/>
        <v>20</v>
      </c>
      <c r="K431" s="119">
        <f t="shared" si="345"/>
        <v>17</v>
      </c>
      <c r="L431" s="8">
        <f t="shared" si="333"/>
        <v>1</v>
      </c>
      <c r="M431" s="120">
        <f t="shared" si="346"/>
        <v>1</v>
      </c>
      <c r="N431" s="120">
        <f t="shared" si="340"/>
        <v>1.1032129331863614</v>
      </c>
      <c r="O431" s="113">
        <f t="shared" si="342"/>
        <v>1.10321293</v>
      </c>
      <c r="P431" s="113">
        <f t="shared" si="325"/>
        <v>1021.08317215</v>
      </c>
      <c r="Q431" s="11">
        <f t="shared" si="337"/>
        <v>0</v>
      </c>
      <c r="R431" s="30">
        <f t="shared" si="334"/>
        <v>0</v>
      </c>
      <c r="S431" s="8">
        <f t="shared" si="326"/>
        <v>0</v>
      </c>
      <c r="T431" s="122">
        <f t="shared" si="335"/>
        <v>9.5000000000000001E-2</v>
      </c>
      <c r="U431" s="121">
        <f t="shared" si="341"/>
        <v>12</v>
      </c>
      <c r="V431" s="121">
        <v>252</v>
      </c>
      <c r="W431" s="120">
        <f t="shared" si="327"/>
        <v>1.004330988</v>
      </c>
      <c r="X431" s="113">
        <f t="shared" si="328"/>
        <v>4.42229896</v>
      </c>
      <c r="Y431" s="113">
        <f t="shared" si="329"/>
        <v>0</v>
      </c>
      <c r="Z431" s="125" t="str">
        <f t="shared" si="338"/>
        <v>A+J=</v>
      </c>
      <c r="AA431" s="118">
        <f t="shared" si="339"/>
        <v>44886</v>
      </c>
      <c r="AB431" s="4"/>
      <c r="AD431" s="173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12">
        <f t="shared" si="330"/>
        <v>44881</v>
      </c>
      <c r="B432" s="113">
        <f t="shared" si="322"/>
        <v>1025.5054711099999</v>
      </c>
      <c r="C432" s="176">
        <f t="shared" si="321"/>
        <v>925.55402895638747</v>
      </c>
      <c r="D432" s="114">
        <f t="shared" si="331"/>
        <v>6388.87</v>
      </c>
      <c r="E432" s="115">
        <f t="shared" si="343"/>
        <v>6370.34</v>
      </c>
      <c r="F432" s="116">
        <f t="shared" si="344"/>
        <v>44824</v>
      </c>
      <c r="G432" s="117">
        <f t="shared" si="323"/>
        <v>-2.9003564010536831E-3</v>
      </c>
      <c r="H432" s="118">
        <f t="shared" si="336"/>
        <v>44886</v>
      </c>
      <c r="I432" s="118">
        <f t="shared" si="324"/>
        <v>44886</v>
      </c>
      <c r="J432" s="119">
        <f t="shared" si="332"/>
        <v>20</v>
      </c>
      <c r="K432" s="119">
        <f t="shared" si="345"/>
        <v>17</v>
      </c>
      <c r="L432" s="8">
        <f t="shared" si="333"/>
        <v>1</v>
      </c>
      <c r="M432" s="120">
        <f t="shared" si="346"/>
        <v>1</v>
      </c>
      <c r="N432" s="120">
        <f t="shared" si="340"/>
        <v>1.1032129331863614</v>
      </c>
      <c r="O432" s="113">
        <f t="shared" si="342"/>
        <v>1.10321293</v>
      </c>
      <c r="P432" s="113">
        <f t="shared" si="325"/>
        <v>1021.08317215</v>
      </c>
      <c r="Q432" s="11">
        <f t="shared" si="337"/>
        <v>0</v>
      </c>
      <c r="R432" s="30">
        <f t="shared" si="334"/>
        <v>0</v>
      </c>
      <c r="S432" s="8">
        <f t="shared" si="326"/>
        <v>0</v>
      </c>
      <c r="T432" s="122">
        <f t="shared" si="335"/>
        <v>9.5000000000000001E-2</v>
      </c>
      <c r="U432" s="121">
        <f t="shared" si="341"/>
        <v>12</v>
      </c>
      <c r="V432" s="121">
        <v>252</v>
      </c>
      <c r="W432" s="120">
        <f t="shared" si="327"/>
        <v>1.004330988</v>
      </c>
      <c r="X432" s="113">
        <f t="shared" si="328"/>
        <v>4.42229896</v>
      </c>
      <c r="Y432" s="113">
        <f t="shared" si="329"/>
        <v>0</v>
      </c>
      <c r="Z432" s="125" t="str">
        <f t="shared" si="338"/>
        <v>A+J=</v>
      </c>
      <c r="AA432" s="118">
        <f t="shared" si="339"/>
        <v>44886</v>
      </c>
      <c r="AB432" s="4"/>
      <c r="AD432" s="173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5" x14ac:dyDescent="0.2">
      <c r="A433" s="112">
        <f t="shared" si="330"/>
        <v>44882</v>
      </c>
      <c r="B433" s="113">
        <f t="shared" si="322"/>
        <v>1025.8748591799999</v>
      </c>
      <c r="C433" s="176">
        <f t="shared" si="321"/>
        <v>925.55402895638747</v>
      </c>
      <c r="D433" s="114">
        <f t="shared" si="331"/>
        <v>6388.87</v>
      </c>
      <c r="E433" s="115">
        <f t="shared" si="343"/>
        <v>6370.34</v>
      </c>
      <c r="F433" s="116">
        <f t="shared" si="344"/>
        <v>44824</v>
      </c>
      <c r="G433" s="117">
        <f t="shared" si="323"/>
        <v>-2.9003564010536831E-3</v>
      </c>
      <c r="H433" s="118">
        <f t="shared" si="336"/>
        <v>44886</v>
      </c>
      <c r="I433" s="118">
        <f t="shared" si="324"/>
        <v>44886</v>
      </c>
      <c r="J433" s="119">
        <f t="shared" si="332"/>
        <v>20</v>
      </c>
      <c r="K433" s="119">
        <f t="shared" si="345"/>
        <v>18</v>
      </c>
      <c r="L433" s="8">
        <f t="shared" si="333"/>
        <v>1</v>
      </c>
      <c r="M433" s="120">
        <f t="shared" si="346"/>
        <v>1</v>
      </c>
      <c r="N433" s="120">
        <f t="shared" si="340"/>
        <v>1.1032129331863614</v>
      </c>
      <c r="O433" s="113">
        <f t="shared" si="342"/>
        <v>1.10321293</v>
      </c>
      <c r="P433" s="113">
        <f t="shared" si="325"/>
        <v>1021.08317215</v>
      </c>
      <c r="Q433" s="11">
        <f t="shared" si="337"/>
        <v>0</v>
      </c>
      <c r="R433" s="30">
        <f t="shared" si="334"/>
        <v>0</v>
      </c>
      <c r="S433" s="8">
        <f t="shared" si="326"/>
        <v>0</v>
      </c>
      <c r="T433" s="122">
        <f t="shared" si="335"/>
        <v>9.5000000000000001E-2</v>
      </c>
      <c r="U433" s="121">
        <f t="shared" si="341"/>
        <v>13</v>
      </c>
      <c r="V433" s="121">
        <v>252</v>
      </c>
      <c r="W433" s="120">
        <f t="shared" si="327"/>
        <v>1.0046927489999999</v>
      </c>
      <c r="X433" s="113">
        <f t="shared" si="328"/>
        <v>4.7916870300000003</v>
      </c>
      <c r="Y433" s="113">
        <f t="shared" si="329"/>
        <v>0</v>
      </c>
      <c r="Z433" s="125" t="str">
        <f t="shared" si="338"/>
        <v>A+J=</v>
      </c>
      <c r="AA433" s="118">
        <f t="shared" si="339"/>
        <v>44886</v>
      </c>
      <c r="AB433" s="4"/>
      <c r="AD433" s="173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5" x14ac:dyDescent="0.2">
      <c r="A434" s="112">
        <f t="shared" si="330"/>
        <v>44883</v>
      </c>
      <c r="B434" s="113">
        <f t="shared" si="322"/>
        <v>1026.2443810100001</v>
      </c>
      <c r="C434" s="176">
        <f t="shared" si="321"/>
        <v>925.55402895638747</v>
      </c>
      <c r="D434" s="114">
        <f t="shared" si="331"/>
        <v>6388.87</v>
      </c>
      <c r="E434" s="115">
        <f t="shared" si="343"/>
        <v>6370.34</v>
      </c>
      <c r="F434" s="116">
        <f t="shared" si="344"/>
        <v>44824</v>
      </c>
      <c r="G434" s="117">
        <f t="shared" si="323"/>
        <v>-2.9003564010536831E-3</v>
      </c>
      <c r="H434" s="118">
        <f t="shared" si="336"/>
        <v>44886</v>
      </c>
      <c r="I434" s="118">
        <f t="shared" si="324"/>
        <v>44886</v>
      </c>
      <c r="J434" s="119">
        <f t="shared" si="332"/>
        <v>20</v>
      </c>
      <c r="K434" s="119">
        <f t="shared" si="345"/>
        <v>19</v>
      </c>
      <c r="L434" s="8">
        <f t="shared" si="333"/>
        <v>1</v>
      </c>
      <c r="M434" s="120">
        <f t="shared" si="346"/>
        <v>1</v>
      </c>
      <c r="N434" s="120">
        <f t="shared" si="340"/>
        <v>1.1032129331863614</v>
      </c>
      <c r="O434" s="113">
        <f t="shared" si="342"/>
        <v>1.10321293</v>
      </c>
      <c r="P434" s="113">
        <f t="shared" si="325"/>
        <v>1021.08317215</v>
      </c>
      <c r="Q434" s="11">
        <f t="shared" si="337"/>
        <v>0</v>
      </c>
      <c r="R434" s="30">
        <f t="shared" si="334"/>
        <v>0</v>
      </c>
      <c r="S434" s="8">
        <f t="shared" si="326"/>
        <v>0</v>
      </c>
      <c r="T434" s="122">
        <f t="shared" si="335"/>
        <v>9.5000000000000001E-2</v>
      </c>
      <c r="U434" s="121">
        <f t="shared" si="341"/>
        <v>14</v>
      </c>
      <c r="V434" s="121">
        <v>252</v>
      </c>
      <c r="W434" s="120">
        <f t="shared" si="327"/>
        <v>1.0050546410000001</v>
      </c>
      <c r="X434" s="113">
        <f t="shared" si="328"/>
        <v>5.1612088600000003</v>
      </c>
      <c r="Y434" s="113">
        <f t="shared" si="329"/>
        <v>0</v>
      </c>
      <c r="Z434" s="125" t="str">
        <f t="shared" si="338"/>
        <v>A+J=</v>
      </c>
      <c r="AA434" s="118">
        <f t="shared" si="339"/>
        <v>44886</v>
      </c>
      <c r="AB434" s="4"/>
      <c r="AD434" s="173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5" x14ac:dyDescent="0.2">
      <c r="A435" s="112">
        <f t="shared" si="330"/>
        <v>44884</v>
      </c>
      <c r="B435" s="113">
        <f t="shared" si="322"/>
        <v>1026.6140355800001</v>
      </c>
      <c r="C435" s="176">
        <f t="shared" si="321"/>
        <v>925.55402895638747</v>
      </c>
      <c r="D435" s="114">
        <f t="shared" si="331"/>
        <v>6388.87</v>
      </c>
      <c r="E435" s="115">
        <f t="shared" si="343"/>
        <v>6370.34</v>
      </c>
      <c r="F435" s="116">
        <f t="shared" si="344"/>
        <v>44824</v>
      </c>
      <c r="G435" s="117">
        <f t="shared" si="323"/>
        <v>-2.9003564010536831E-3</v>
      </c>
      <c r="H435" s="118">
        <f t="shared" si="336"/>
        <v>44886</v>
      </c>
      <c r="I435" s="118">
        <f t="shared" si="324"/>
        <v>44886</v>
      </c>
      <c r="J435" s="119">
        <f t="shared" si="332"/>
        <v>20</v>
      </c>
      <c r="K435" s="119">
        <f t="shared" si="345"/>
        <v>20</v>
      </c>
      <c r="L435" s="8">
        <f t="shared" si="333"/>
        <v>1</v>
      </c>
      <c r="M435" s="120">
        <f t="shared" si="346"/>
        <v>1</v>
      </c>
      <c r="N435" s="120">
        <f t="shared" si="340"/>
        <v>1.1032129331863614</v>
      </c>
      <c r="O435" s="113">
        <f t="shared" si="342"/>
        <v>1.10321293</v>
      </c>
      <c r="P435" s="113">
        <f t="shared" si="325"/>
        <v>1021.08317215</v>
      </c>
      <c r="Q435" s="11">
        <f t="shared" si="337"/>
        <v>0</v>
      </c>
      <c r="R435" s="30">
        <f t="shared" si="334"/>
        <v>0</v>
      </c>
      <c r="S435" s="8">
        <f t="shared" si="326"/>
        <v>0</v>
      </c>
      <c r="T435" s="122">
        <f t="shared" si="335"/>
        <v>9.5000000000000001E-2</v>
      </c>
      <c r="U435" s="121">
        <f t="shared" si="341"/>
        <v>15</v>
      </c>
      <c r="V435" s="121">
        <v>252</v>
      </c>
      <c r="W435" s="120">
        <f t="shared" si="327"/>
        <v>1.0054166630000001</v>
      </c>
      <c r="X435" s="113">
        <f t="shared" si="328"/>
        <v>5.5308634300000001</v>
      </c>
      <c r="Y435" s="113">
        <f t="shared" si="329"/>
        <v>0</v>
      </c>
      <c r="Z435" s="125" t="str">
        <f t="shared" si="338"/>
        <v>A+J=</v>
      </c>
      <c r="AA435" s="118">
        <f t="shared" si="339"/>
        <v>44886</v>
      </c>
      <c r="AB435" s="4"/>
      <c r="AD435" s="173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5" x14ac:dyDescent="0.2">
      <c r="A436" s="112">
        <f t="shared" si="330"/>
        <v>44885</v>
      </c>
      <c r="B436" s="113">
        <f t="shared" si="322"/>
        <v>1026.6140355800001</v>
      </c>
      <c r="C436" s="176">
        <f t="shared" si="321"/>
        <v>925.55402895638747</v>
      </c>
      <c r="D436" s="114">
        <f t="shared" si="331"/>
        <v>6388.87</v>
      </c>
      <c r="E436" s="115">
        <f t="shared" si="343"/>
        <v>6370.34</v>
      </c>
      <c r="F436" s="116">
        <f t="shared" si="344"/>
        <v>44824</v>
      </c>
      <c r="G436" s="117">
        <f t="shared" si="323"/>
        <v>-2.9003564010536831E-3</v>
      </c>
      <c r="H436" s="118">
        <f t="shared" si="336"/>
        <v>44915</v>
      </c>
      <c r="I436" s="118">
        <f t="shared" si="324"/>
        <v>44886</v>
      </c>
      <c r="J436" s="119">
        <f t="shared" si="332"/>
        <v>20</v>
      </c>
      <c r="K436" s="119">
        <f t="shared" si="345"/>
        <v>20</v>
      </c>
      <c r="L436" s="8">
        <f t="shared" si="333"/>
        <v>1</v>
      </c>
      <c r="M436" s="120">
        <f t="shared" si="346"/>
        <v>1</v>
      </c>
      <c r="N436" s="120">
        <f t="shared" si="340"/>
        <v>1.1032129331863614</v>
      </c>
      <c r="O436" s="113">
        <f t="shared" si="342"/>
        <v>1.10321293</v>
      </c>
      <c r="P436" s="113">
        <f t="shared" si="325"/>
        <v>1021.08317215</v>
      </c>
      <c r="Q436" s="11">
        <f t="shared" si="337"/>
        <v>0</v>
      </c>
      <c r="R436" s="30">
        <f t="shared" si="334"/>
        <v>0</v>
      </c>
      <c r="S436" s="8">
        <f t="shared" si="326"/>
        <v>0</v>
      </c>
      <c r="T436" s="122">
        <f t="shared" si="335"/>
        <v>9.5000000000000001E-2</v>
      </c>
      <c r="U436" s="121">
        <f t="shared" si="341"/>
        <v>15</v>
      </c>
      <c r="V436" s="121">
        <v>252</v>
      </c>
      <c r="W436" s="120">
        <f t="shared" si="327"/>
        <v>1.0054166630000001</v>
      </c>
      <c r="X436" s="113">
        <f t="shared" si="328"/>
        <v>5.5308634300000001</v>
      </c>
      <c r="Y436" s="113">
        <f t="shared" si="329"/>
        <v>0</v>
      </c>
      <c r="Z436" s="125" t="str">
        <f t="shared" si="338"/>
        <v>A+J=</v>
      </c>
      <c r="AA436" s="118">
        <f t="shared" si="339"/>
        <v>44886</v>
      </c>
      <c r="AB436" s="4"/>
      <c r="AD436" s="173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" x14ac:dyDescent="0.2">
      <c r="A437" s="112">
        <f t="shared" si="330"/>
        <v>44886</v>
      </c>
      <c r="B437" s="113">
        <f t="shared" si="322"/>
        <v>1026.6140355800001</v>
      </c>
      <c r="C437" s="176">
        <f t="shared" si="321"/>
        <v>925.55402895638747</v>
      </c>
      <c r="D437" s="114">
        <f t="shared" si="331"/>
        <v>6388.87</v>
      </c>
      <c r="E437" s="115">
        <f t="shared" si="343"/>
        <v>6370.34</v>
      </c>
      <c r="F437" s="116">
        <f t="shared" si="344"/>
        <v>44824</v>
      </c>
      <c r="G437" s="117">
        <f t="shared" si="323"/>
        <v>-2.9003564010536831E-3</v>
      </c>
      <c r="H437" s="118">
        <f t="shared" si="336"/>
        <v>44915</v>
      </c>
      <c r="I437" s="118">
        <f t="shared" si="324"/>
        <v>44886</v>
      </c>
      <c r="J437" s="119">
        <f t="shared" si="332"/>
        <v>20</v>
      </c>
      <c r="K437" s="119">
        <f t="shared" si="345"/>
        <v>20</v>
      </c>
      <c r="L437" s="8">
        <f t="shared" si="333"/>
        <v>1</v>
      </c>
      <c r="M437" s="120">
        <f t="shared" si="346"/>
        <v>1</v>
      </c>
      <c r="N437" s="120">
        <f t="shared" si="340"/>
        <v>1.1032129331863614</v>
      </c>
      <c r="O437" s="113">
        <f t="shared" si="342"/>
        <v>1.10321293</v>
      </c>
      <c r="P437" s="113">
        <f t="shared" si="325"/>
        <v>1021.08317215</v>
      </c>
      <c r="Q437" s="11">
        <f t="shared" si="337"/>
        <v>14</v>
      </c>
      <c r="R437" s="30">
        <f t="shared" si="334"/>
        <v>0</v>
      </c>
      <c r="S437" s="8">
        <f t="shared" si="326"/>
        <v>0</v>
      </c>
      <c r="T437" s="122">
        <f t="shared" si="335"/>
        <v>9.5000000000000001E-2</v>
      </c>
      <c r="U437" s="121">
        <f t="shared" si="341"/>
        <v>15</v>
      </c>
      <c r="V437" s="121">
        <v>252</v>
      </c>
      <c r="W437" s="120">
        <f t="shared" si="327"/>
        <v>1.0054166630000001</v>
      </c>
      <c r="X437" s="113">
        <f t="shared" si="328"/>
        <v>5.5308634300000001</v>
      </c>
      <c r="Y437" s="113">
        <f t="shared" si="329"/>
        <v>5.5308634300000001</v>
      </c>
      <c r="Z437" s="125" t="str">
        <f t="shared" si="338"/>
        <v>A+J=</v>
      </c>
      <c r="AA437" s="118">
        <f t="shared" si="339"/>
        <v>44886</v>
      </c>
      <c r="AB437" s="4"/>
      <c r="AD437" s="173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5" x14ac:dyDescent="0.2">
      <c r="A438" s="112">
        <f t="shared" si="330"/>
        <v>44887</v>
      </c>
      <c r="B438" s="113">
        <f t="shared" si="322"/>
        <v>1021.73717764</v>
      </c>
      <c r="C438" s="176">
        <f t="shared" si="321"/>
        <v>925.55402895638747</v>
      </c>
      <c r="D438" s="114">
        <f t="shared" si="331"/>
        <v>6370.34</v>
      </c>
      <c r="E438" s="115">
        <f t="shared" si="343"/>
        <v>6407.93</v>
      </c>
      <c r="F438" s="116">
        <f t="shared" si="344"/>
        <v>44855</v>
      </c>
      <c r="G438" s="117">
        <f t="shared" si="323"/>
        <v>5.9007839455980093E-3</v>
      </c>
      <c r="H438" s="118">
        <f t="shared" si="336"/>
        <v>44915</v>
      </c>
      <c r="I438" s="118">
        <f t="shared" si="324"/>
        <v>44915</v>
      </c>
      <c r="J438" s="119">
        <f t="shared" si="332"/>
        <v>21</v>
      </c>
      <c r="K438" s="119">
        <f t="shared" si="345"/>
        <v>1</v>
      </c>
      <c r="L438" s="8">
        <f t="shared" si="333"/>
        <v>1.0002802</v>
      </c>
      <c r="M438" s="120">
        <f t="shared" si="346"/>
        <v>1</v>
      </c>
      <c r="N438" s="120">
        <f t="shared" si="340"/>
        <v>1.1032129331863614</v>
      </c>
      <c r="O438" s="113">
        <f t="shared" si="342"/>
        <v>1.10352205</v>
      </c>
      <c r="P438" s="113">
        <f t="shared" si="325"/>
        <v>1021.36927941</v>
      </c>
      <c r="Q438" s="11">
        <f t="shared" si="337"/>
        <v>0</v>
      </c>
      <c r="R438" s="30">
        <f t="shared" si="334"/>
        <v>0</v>
      </c>
      <c r="S438" s="8">
        <f t="shared" si="326"/>
        <v>0</v>
      </c>
      <c r="T438" s="122">
        <f t="shared" si="335"/>
        <v>9.5000000000000001E-2</v>
      </c>
      <c r="U438" s="121">
        <f t="shared" si="341"/>
        <v>1</v>
      </c>
      <c r="V438" s="121">
        <v>252</v>
      </c>
      <c r="W438" s="120">
        <f t="shared" si="327"/>
        <v>1.0003602009999999</v>
      </c>
      <c r="X438" s="113">
        <f t="shared" si="328"/>
        <v>0.36789822999999999</v>
      </c>
      <c r="Y438" s="113">
        <f t="shared" si="329"/>
        <v>0</v>
      </c>
      <c r="Z438" s="125" t="str">
        <f t="shared" si="338"/>
        <v>A+J=</v>
      </c>
      <c r="AA438" s="118">
        <f t="shared" si="339"/>
        <v>44915</v>
      </c>
      <c r="AB438" s="4"/>
      <c r="AD438" s="173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5" x14ac:dyDescent="0.2">
      <c r="A439" s="112">
        <f t="shared" si="330"/>
        <v>44888</v>
      </c>
      <c r="B439" s="113">
        <f t="shared" si="322"/>
        <v>1022.39160543</v>
      </c>
      <c r="C439" s="176">
        <f t="shared" si="321"/>
        <v>925.55402895638747</v>
      </c>
      <c r="D439" s="114">
        <f t="shared" si="331"/>
        <v>6370.34</v>
      </c>
      <c r="E439" s="115">
        <f t="shared" si="343"/>
        <v>6407.93</v>
      </c>
      <c r="F439" s="116">
        <f t="shared" si="344"/>
        <v>44855</v>
      </c>
      <c r="G439" s="117">
        <f t="shared" si="323"/>
        <v>5.9007839455980093E-3</v>
      </c>
      <c r="H439" s="118">
        <f t="shared" si="336"/>
        <v>44915</v>
      </c>
      <c r="I439" s="118">
        <f t="shared" si="324"/>
        <v>44915</v>
      </c>
      <c r="J439" s="119">
        <f t="shared" si="332"/>
        <v>21</v>
      </c>
      <c r="K439" s="119">
        <f t="shared" si="345"/>
        <v>2</v>
      </c>
      <c r="L439" s="8">
        <f t="shared" si="333"/>
        <v>1.0005604800000001</v>
      </c>
      <c r="M439" s="120">
        <f t="shared" si="346"/>
        <v>1</v>
      </c>
      <c r="N439" s="120">
        <f t="shared" si="340"/>
        <v>1.1032129331863614</v>
      </c>
      <c r="O439" s="113">
        <f t="shared" si="342"/>
        <v>1.10383126</v>
      </c>
      <c r="P439" s="113">
        <f t="shared" si="325"/>
        <v>1021.65546998</v>
      </c>
      <c r="Q439" s="11">
        <f t="shared" si="337"/>
        <v>0</v>
      </c>
      <c r="R439" s="30">
        <f t="shared" si="334"/>
        <v>0</v>
      </c>
      <c r="S439" s="8">
        <f t="shared" si="326"/>
        <v>0</v>
      </c>
      <c r="T439" s="122">
        <f t="shared" si="335"/>
        <v>9.5000000000000001E-2</v>
      </c>
      <c r="U439" s="121">
        <f t="shared" si="341"/>
        <v>2</v>
      </c>
      <c r="V439" s="121">
        <v>252</v>
      </c>
      <c r="W439" s="120">
        <f t="shared" si="327"/>
        <v>1.0007205320000001</v>
      </c>
      <c r="X439" s="113">
        <f t="shared" si="328"/>
        <v>0.73613545000000002</v>
      </c>
      <c r="Y439" s="113">
        <f t="shared" si="329"/>
        <v>0</v>
      </c>
      <c r="Z439" s="125" t="str">
        <f t="shared" si="338"/>
        <v>A+J=</v>
      </c>
      <c r="AA439" s="118">
        <f t="shared" si="339"/>
        <v>44915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5" x14ac:dyDescent="0.2">
      <c r="A440" s="112">
        <f t="shared" si="330"/>
        <v>44889</v>
      </c>
      <c r="B440" s="113">
        <f t="shared" si="322"/>
        <v>1023.04644644</v>
      </c>
      <c r="C440" s="176">
        <f t="shared" si="321"/>
        <v>925.55402895638747</v>
      </c>
      <c r="D440" s="114">
        <f t="shared" si="331"/>
        <v>6370.34</v>
      </c>
      <c r="E440" s="115">
        <f t="shared" si="343"/>
        <v>6407.93</v>
      </c>
      <c r="F440" s="116">
        <f t="shared" si="344"/>
        <v>44855</v>
      </c>
      <c r="G440" s="117">
        <f t="shared" si="323"/>
        <v>5.9007839455980093E-3</v>
      </c>
      <c r="H440" s="118">
        <f t="shared" si="336"/>
        <v>44915</v>
      </c>
      <c r="I440" s="118">
        <f t="shared" si="324"/>
        <v>44915</v>
      </c>
      <c r="J440" s="119">
        <f t="shared" si="332"/>
        <v>21</v>
      </c>
      <c r="K440" s="119">
        <f t="shared" si="345"/>
        <v>3</v>
      </c>
      <c r="L440" s="8">
        <f t="shared" si="333"/>
        <v>1.00084084</v>
      </c>
      <c r="M440" s="120">
        <f t="shared" si="346"/>
        <v>1</v>
      </c>
      <c r="N440" s="120">
        <f t="shared" si="340"/>
        <v>1.1032129331863614</v>
      </c>
      <c r="O440" s="113">
        <f t="shared" si="342"/>
        <v>1.1041405500000001</v>
      </c>
      <c r="P440" s="113">
        <f t="shared" si="325"/>
        <v>1021.94173458</v>
      </c>
      <c r="Q440" s="11">
        <f t="shared" si="337"/>
        <v>0</v>
      </c>
      <c r="R440" s="30">
        <f t="shared" si="334"/>
        <v>0</v>
      </c>
      <c r="S440" s="8">
        <f t="shared" si="326"/>
        <v>0</v>
      </c>
      <c r="T440" s="122">
        <f t="shared" si="335"/>
        <v>9.5000000000000001E-2</v>
      </c>
      <c r="U440" s="121">
        <f t="shared" si="341"/>
        <v>3</v>
      </c>
      <c r="V440" s="121">
        <v>252</v>
      </c>
      <c r="W440" s="120">
        <f t="shared" si="327"/>
        <v>1.001080993</v>
      </c>
      <c r="X440" s="113">
        <f t="shared" si="328"/>
        <v>1.1047118600000001</v>
      </c>
      <c r="Y440" s="113">
        <f t="shared" si="329"/>
        <v>0</v>
      </c>
      <c r="Z440" s="125" t="str">
        <f t="shared" si="338"/>
        <v>A+J=</v>
      </c>
      <c r="AA440" s="118">
        <f t="shared" si="339"/>
        <v>44915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5" x14ac:dyDescent="0.2">
      <c r="A441" s="112">
        <f t="shared" si="330"/>
        <v>44890</v>
      </c>
      <c r="B441" s="113">
        <f t="shared" si="322"/>
        <v>1023.70171837</v>
      </c>
      <c r="C441" s="176">
        <f t="shared" si="321"/>
        <v>925.55402895638747</v>
      </c>
      <c r="D441" s="114">
        <f t="shared" si="331"/>
        <v>6370.34</v>
      </c>
      <c r="E441" s="115">
        <f t="shared" si="343"/>
        <v>6407.93</v>
      </c>
      <c r="F441" s="116">
        <f t="shared" si="344"/>
        <v>44855</v>
      </c>
      <c r="G441" s="117">
        <f t="shared" si="323"/>
        <v>5.9007839455980093E-3</v>
      </c>
      <c r="H441" s="118">
        <f t="shared" si="336"/>
        <v>44915</v>
      </c>
      <c r="I441" s="118">
        <f t="shared" si="324"/>
        <v>44915</v>
      </c>
      <c r="J441" s="119">
        <f t="shared" si="332"/>
        <v>21</v>
      </c>
      <c r="K441" s="119">
        <f t="shared" si="345"/>
        <v>4</v>
      </c>
      <c r="L441" s="8">
        <f t="shared" si="333"/>
        <v>1.00112128</v>
      </c>
      <c r="M441" s="120">
        <f t="shared" si="346"/>
        <v>1</v>
      </c>
      <c r="N441" s="120">
        <f t="shared" si="340"/>
        <v>1.1032129331863614</v>
      </c>
      <c r="O441" s="113">
        <f t="shared" si="342"/>
        <v>1.1044499400000001</v>
      </c>
      <c r="P441" s="113">
        <f t="shared" si="325"/>
        <v>1022.22809174</v>
      </c>
      <c r="Q441" s="11">
        <f t="shared" si="337"/>
        <v>0</v>
      </c>
      <c r="R441" s="30">
        <f t="shared" si="334"/>
        <v>0</v>
      </c>
      <c r="S441" s="8">
        <f t="shared" si="326"/>
        <v>0</v>
      </c>
      <c r="T441" s="122">
        <f t="shared" si="335"/>
        <v>9.5000000000000001E-2</v>
      </c>
      <c r="U441" s="121">
        <f t="shared" si="341"/>
        <v>4</v>
      </c>
      <c r="V441" s="121">
        <v>252</v>
      </c>
      <c r="W441" s="120">
        <f t="shared" si="327"/>
        <v>1.0014415830000001</v>
      </c>
      <c r="X441" s="113">
        <f t="shared" si="328"/>
        <v>1.47362663</v>
      </c>
      <c r="Y441" s="113">
        <f t="shared" si="329"/>
        <v>0</v>
      </c>
      <c r="Z441" s="125" t="str">
        <f t="shared" si="338"/>
        <v>A+J=</v>
      </c>
      <c r="AA441" s="118">
        <f t="shared" si="339"/>
        <v>44915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5" x14ac:dyDescent="0.2">
      <c r="A442" s="112">
        <f t="shared" si="330"/>
        <v>44891</v>
      </c>
      <c r="B442" s="113">
        <f t="shared" si="322"/>
        <v>1024.3574049599999</v>
      </c>
      <c r="C442" s="176">
        <f t="shared" si="321"/>
        <v>925.55402895638747</v>
      </c>
      <c r="D442" s="114">
        <f t="shared" si="331"/>
        <v>6370.34</v>
      </c>
      <c r="E442" s="115">
        <f t="shared" si="343"/>
        <v>6407.93</v>
      </c>
      <c r="F442" s="116">
        <f t="shared" si="344"/>
        <v>44855</v>
      </c>
      <c r="G442" s="117">
        <f t="shared" si="323"/>
        <v>5.9007839455980093E-3</v>
      </c>
      <c r="H442" s="118">
        <f t="shared" si="336"/>
        <v>44915</v>
      </c>
      <c r="I442" s="118">
        <f t="shared" si="324"/>
        <v>44915</v>
      </c>
      <c r="J442" s="119">
        <f t="shared" si="332"/>
        <v>21</v>
      </c>
      <c r="K442" s="119">
        <f t="shared" si="345"/>
        <v>5</v>
      </c>
      <c r="L442" s="8">
        <f t="shared" si="333"/>
        <v>1.0014018</v>
      </c>
      <c r="M442" s="120">
        <f t="shared" si="346"/>
        <v>1</v>
      </c>
      <c r="N442" s="120">
        <f t="shared" si="340"/>
        <v>1.1032129331863614</v>
      </c>
      <c r="O442" s="113">
        <f t="shared" si="342"/>
        <v>1.10475941</v>
      </c>
      <c r="P442" s="113">
        <f t="shared" si="325"/>
        <v>1022.51452295</v>
      </c>
      <c r="Q442" s="11">
        <f t="shared" si="337"/>
        <v>0</v>
      </c>
      <c r="R442" s="30">
        <f t="shared" si="334"/>
        <v>0</v>
      </c>
      <c r="S442" s="8">
        <f t="shared" si="326"/>
        <v>0</v>
      </c>
      <c r="T442" s="122">
        <f t="shared" si="335"/>
        <v>9.5000000000000001E-2</v>
      </c>
      <c r="U442" s="121">
        <f t="shared" si="341"/>
        <v>5</v>
      </c>
      <c r="V442" s="121">
        <v>252</v>
      </c>
      <c r="W442" s="120">
        <f t="shared" si="327"/>
        <v>1.0018023039999999</v>
      </c>
      <c r="X442" s="113">
        <f t="shared" si="328"/>
        <v>1.8428820100000001</v>
      </c>
      <c r="Y442" s="113">
        <f t="shared" si="329"/>
        <v>0</v>
      </c>
      <c r="Z442" s="125" t="str">
        <f t="shared" si="338"/>
        <v>A+J=</v>
      </c>
      <c r="AA442" s="118">
        <f t="shared" si="339"/>
        <v>44915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5" x14ac:dyDescent="0.2">
      <c r="A443" s="112">
        <f t="shared" si="330"/>
        <v>44892</v>
      </c>
      <c r="B443" s="113">
        <f t="shared" si="322"/>
        <v>1024.3574049599999</v>
      </c>
      <c r="C443" s="176">
        <f t="shared" si="321"/>
        <v>925.55402895638747</v>
      </c>
      <c r="D443" s="114">
        <f t="shared" si="331"/>
        <v>6370.34</v>
      </c>
      <c r="E443" s="115">
        <f t="shared" si="343"/>
        <v>6407.93</v>
      </c>
      <c r="F443" s="116">
        <f t="shared" si="344"/>
        <v>44855</v>
      </c>
      <c r="G443" s="117">
        <f t="shared" si="323"/>
        <v>5.9007839455980093E-3</v>
      </c>
      <c r="H443" s="118">
        <f t="shared" si="336"/>
        <v>44915</v>
      </c>
      <c r="I443" s="118">
        <f t="shared" si="324"/>
        <v>44915</v>
      </c>
      <c r="J443" s="119">
        <f t="shared" si="332"/>
        <v>21</v>
      </c>
      <c r="K443" s="119">
        <f t="shared" si="345"/>
        <v>5</v>
      </c>
      <c r="L443" s="8">
        <f t="shared" si="333"/>
        <v>1.0014018</v>
      </c>
      <c r="M443" s="120">
        <f t="shared" si="346"/>
        <v>1</v>
      </c>
      <c r="N443" s="120">
        <f t="shared" si="340"/>
        <v>1.1032129331863614</v>
      </c>
      <c r="O443" s="113">
        <f t="shared" si="342"/>
        <v>1.10475941</v>
      </c>
      <c r="P443" s="113">
        <f t="shared" si="325"/>
        <v>1022.51452295</v>
      </c>
      <c r="Q443" s="11">
        <f t="shared" si="337"/>
        <v>0</v>
      </c>
      <c r="R443" s="30">
        <f t="shared" si="334"/>
        <v>0</v>
      </c>
      <c r="S443" s="8">
        <f t="shared" si="326"/>
        <v>0</v>
      </c>
      <c r="T443" s="122">
        <f t="shared" si="335"/>
        <v>9.5000000000000001E-2</v>
      </c>
      <c r="U443" s="121">
        <f t="shared" si="341"/>
        <v>5</v>
      </c>
      <c r="V443" s="121">
        <v>252</v>
      </c>
      <c r="W443" s="120">
        <f t="shared" si="327"/>
        <v>1.0018023039999999</v>
      </c>
      <c r="X443" s="113">
        <f t="shared" si="328"/>
        <v>1.8428820100000001</v>
      </c>
      <c r="Y443" s="113">
        <f t="shared" si="329"/>
        <v>0</v>
      </c>
      <c r="Z443" s="125" t="str">
        <f t="shared" si="338"/>
        <v>A+J=</v>
      </c>
      <c r="AA443" s="118">
        <f t="shared" si="339"/>
        <v>44915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5" x14ac:dyDescent="0.2">
      <c r="A444" s="112">
        <f t="shared" si="330"/>
        <v>44893</v>
      </c>
      <c r="B444" s="113">
        <f t="shared" si="322"/>
        <v>1024.3574049599999</v>
      </c>
      <c r="C444" s="176">
        <f t="shared" ref="C444:C507" si="347">C443-(S443/O443)</f>
        <v>925.55402895638747</v>
      </c>
      <c r="D444" s="114">
        <f t="shared" si="331"/>
        <v>6370.34</v>
      </c>
      <c r="E444" s="115">
        <f t="shared" si="343"/>
        <v>6407.93</v>
      </c>
      <c r="F444" s="116">
        <f t="shared" si="344"/>
        <v>44855</v>
      </c>
      <c r="G444" s="117">
        <f t="shared" si="323"/>
        <v>5.9007839455980093E-3</v>
      </c>
      <c r="H444" s="118">
        <f t="shared" si="336"/>
        <v>44915</v>
      </c>
      <c r="I444" s="118">
        <f t="shared" si="324"/>
        <v>44915</v>
      </c>
      <c r="J444" s="119">
        <f t="shared" si="332"/>
        <v>21</v>
      </c>
      <c r="K444" s="119">
        <f t="shared" si="345"/>
        <v>5</v>
      </c>
      <c r="L444" s="8">
        <f t="shared" si="333"/>
        <v>1.0014018</v>
      </c>
      <c r="M444" s="120">
        <f t="shared" si="346"/>
        <v>1</v>
      </c>
      <c r="N444" s="120">
        <f t="shared" si="340"/>
        <v>1.1032129331863614</v>
      </c>
      <c r="O444" s="113">
        <f t="shared" si="342"/>
        <v>1.10475941</v>
      </c>
      <c r="P444" s="113">
        <f t="shared" si="325"/>
        <v>1022.51452295</v>
      </c>
      <c r="Q444" s="11">
        <f t="shared" si="337"/>
        <v>0</v>
      </c>
      <c r="R444" s="30">
        <f t="shared" si="334"/>
        <v>0</v>
      </c>
      <c r="S444" s="8">
        <f t="shared" si="326"/>
        <v>0</v>
      </c>
      <c r="T444" s="122">
        <f t="shared" si="335"/>
        <v>9.5000000000000001E-2</v>
      </c>
      <c r="U444" s="121">
        <f t="shared" si="341"/>
        <v>5</v>
      </c>
      <c r="V444" s="121">
        <v>252</v>
      </c>
      <c r="W444" s="120">
        <f t="shared" si="327"/>
        <v>1.0018023039999999</v>
      </c>
      <c r="X444" s="113">
        <f t="shared" si="328"/>
        <v>1.8428820100000001</v>
      </c>
      <c r="Y444" s="113">
        <f t="shared" si="329"/>
        <v>0</v>
      </c>
      <c r="Z444" s="125" t="str">
        <f t="shared" si="338"/>
        <v>A+J=</v>
      </c>
      <c r="AA444" s="118">
        <f t="shared" si="339"/>
        <v>44915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5" x14ac:dyDescent="0.2">
      <c r="A445" s="112">
        <f t="shared" si="330"/>
        <v>44894</v>
      </c>
      <c r="B445" s="113">
        <f t="shared" si="322"/>
        <v>1025.0135043299999</v>
      </c>
      <c r="C445" s="176">
        <f t="shared" si="347"/>
        <v>925.55402895638747</v>
      </c>
      <c r="D445" s="114">
        <f t="shared" si="331"/>
        <v>6370.34</v>
      </c>
      <c r="E445" s="115">
        <f t="shared" si="343"/>
        <v>6407.93</v>
      </c>
      <c r="F445" s="116">
        <f t="shared" si="344"/>
        <v>44855</v>
      </c>
      <c r="G445" s="117">
        <f t="shared" si="323"/>
        <v>5.9007839455980093E-3</v>
      </c>
      <c r="H445" s="118">
        <f t="shared" si="336"/>
        <v>44915</v>
      </c>
      <c r="I445" s="118">
        <f t="shared" si="324"/>
        <v>44915</v>
      </c>
      <c r="J445" s="119">
        <f t="shared" si="332"/>
        <v>21</v>
      </c>
      <c r="K445" s="119">
        <f t="shared" si="345"/>
        <v>6</v>
      </c>
      <c r="L445" s="8">
        <f t="shared" si="333"/>
        <v>1.00168239</v>
      </c>
      <c r="M445" s="120">
        <f t="shared" si="346"/>
        <v>1</v>
      </c>
      <c r="N445" s="120">
        <f t="shared" si="340"/>
        <v>1.1032129331863614</v>
      </c>
      <c r="O445" s="113">
        <f t="shared" si="342"/>
        <v>1.1050689600000001</v>
      </c>
      <c r="P445" s="113">
        <f t="shared" si="325"/>
        <v>1022.8010282</v>
      </c>
      <c r="Q445" s="11">
        <f t="shared" si="337"/>
        <v>0</v>
      </c>
      <c r="R445" s="30">
        <f t="shared" si="334"/>
        <v>0</v>
      </c>
      <c r="S445" s="8">
        <f t="shared" si="326"/>
        <v>0</v>
      </c>
      <c r="T445" s="122">
        <f t="shared" si="335"/>
        <v>9.5000000000000001E-2</v>
      </c>
      <c r="U445" s="121">
        <f t="shared" si="341"/>
        <v>6</v>
      </c>
      <c r="V445" s="121">
        <v>252</v>
      </c>
      <c r="W445" s="120">
        <f t="shared" si="327"/>
        <v>1.002163154</v>
      </c>
      <c r="X445" s="113">
        <f t="shared" si="328"/>
        <v>2.2124761300000002</v>
      </c>
      <c r="Y445" s="113">
        <f t="shared" si="329"/>
        <v>0</v>
      </c>
      <c r="Z445" s="125" t="str">
        <f t="shared" si="338"/>
        <v>A+J=</v>
      </c>
      <c r="AA445" s="118">
        <f t="shared" si="339"/>
        <v>44915</v>
      </c>
      <c r="AB445" s="181" t="s">
        <v>113</v>
      </c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5" x14ac:dyDescent="0.2">
      <c r="A446" s="112">
        <f t="shared" si="330"/>
        <v>44895</v>
      </c>
      <c r="B446" s="113">
        <f t="shared" si="322"/>
        <v>1025.6700372800001</v>
      </c>
      <c r="C446" s="176">
        <f t="shared" si="347"/>
        <v>925.55402895638747</v>
      </c>
      <c r="D446" s="114">
        <f t="shared" si="331"/>
        <v>6370.34</v>
      </c>
      <c r="E446" s="115">
        <f t="shared" si="343"/>
        <v>6407.93</v>
      </c>
      <c r="F446" s="116">
        <f t="shared" si="344"/>
        <v>44855</v>
      </c>
      <c r="G446" s="117">
        <f t="shared" si="323"/>
        <v>5.9007839455980093E-3</v>
      </c>
      <c r="H446" s="118">
        <f t="shared" si="336"/>
        <v>44915</v>
      </c>
      <c r="I446" s="118">
        <f t="shared" si="324"/>
        <v>44915</v>
      </c>
      <c r="J446" s="119">
        <f t="shared" si="332"/>
        <v>21</v>
      </c>
      <c r="K446" s="119">
        <f t="shared" si="345"/>
        <v>7</v>
      </c>
      <c r="L446" s="8">
        <f t="shared" si="333"/>
        <v>1.00196307</v>
      </c>
      <c r="M446" s="120">
        <f t="shared" si="346"/>
        <v>1</v>
      </c>
      <c r="N446" s="120">
        <f t="shared" si="340"/>
        <v>1.1032129331863614</v>
      </c>
      <c r="O446" s="113">
        <f t="shared" si="342"/>
        <v>1.10537861</v>
      </c>
      <c r="P446" s="113">
        <f t="shared" si="325"/>
        <v>1023.087626</v>
      </c>
      <c r="Q446" s="11">
        <v>14.5</v>
      </c>
      <c r="R446" s="184">
        <f>S446/P446</f>
        <v>5.5549135436420575E-3</v>
      </c>
      <c r="S446" s="8">
        <v>5.6831633100000003</v>
      </c>
      <c r="T446" s="122">
        <f t="shared" si="335"/>
        <v>9.5000000000000001E-2</v>
      </c>
      <c r="U446" s="121">
        <f t="shared" si="341"/>
        <v>7</v>
      </c>
      <c r="V446" s="121">
        <v>252</v>
      </c>
      <c r="W446" s="120">
        <f t="shared" si="327"/>
        <v>1.002524135</v>
      </c>
      <c r="X446" s="113">
        <f t="shared" si="328"/>
        <v>2.5824112800000001</v>
      </c>
      <c r="Y446" s="113">
        <f t="shared" si="329"/>
        <v>8.2655745899999999</v>
      </c>
      <c r="Z446" s="125" t="str">
        <f t="shared" si="338"/>
        <v>A+J=</v>
      </c>
      <c r="AA446" s="118">
        <f t="shared" si="339"/>
        <v>44915</v>
      </c>
      <c r="AB446" s="176">
        <f>P446-S446</f>
        <v>1017.4044626899999</v>
      </c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5" x14ac:dyDescent="0.2">
      <c r="A447" s="112">
        <f t="shared" si="330"/>
        <v>44896</v>
      </c>
      <c r="B447" s="113">
        <f t="shared" si="322"/>
        <v>1018.05611489</v>
      </c>
      <c r="C447" s="176">
        <f t="shared" si="347"/>
        <v>920.41265634560386</v>
      </c>
      <c r="D447" s="114">
        <f t="shared" si="331"/>
        <v>6370.34</v>
      </c>
      <c r="E447" s="115">
        <f t="shared" si="343"/>
        <v>6407.93</v>
      </c>
      <c r="F447" s="116">
        <f t="shared" si="344"/>
        <v>44855</v>
      </c>
      <c r="G447" s="117">
        <f t="shared" si="323"/>
        <v>5.9007839455980093E-3</v>
      </c>
      <c r="H447" s="118">
        <f t="shared" si="336"/>
        <v>44915</v>
      </c>
      <c r="I447" s="118">
        <f t="shared" si="324"/>
        <v>44915</v>
      </c>
      <c r="J447" s="119">
        <f t="shared" si="332"/>
        <v>21</v>
      </c>
      <c r="K447" s="119">
        <f t="shared" si="345"/>
        <v>8</v>
      </c>
      <c r="L447" s="8">
        <f t="shared" si="333"/>
        <v>1.0022438199999999</v>
      </c>
      <c r="M447" s="120">
        <f t="shared" si="346"/>
        <v>1</v>
      </c>
      <c r="N447" s="120">
        <f t="shared" si="340"/>
        <v>1.1032129331863614</v>
      </c>
      <c r="O447" s="113">
        <f t="shared" si="342"/>
        <v>1.1056883399999999</v>
      </c>
      <c r="P447" s="113">
        <f t="shared" si="325"/>
        <v>1017.6895421</v>
      </c>
      <c r="Q447" s="11">
        <f t="shared" si="337"/>
        <v>0</v>
      </c>
      <c r="R447" s="30">
        <f t="shared" si="334"/>
        <v>0</v>
      </c>
      <c r="S447" s="8">
        <f t="shared" si="326"/>
        <v>0</v>
      </c>
      <c r="T447" s="122">
        <f t="shared" si="335"/>
        <v>9.5000000000000001E-2</v>
      </c>
      <c r="U447" s="121">
        <f t="shared" si="341"/>
        <v>1</v>
      </c>
      <c r="V447" s="121">
        <v>252</v>
      </c>
      <c r="W447" s="120">
        <f t="shared" si="327"/>
        <v>1.0003602009999999</v>
      </c>
      <c r="X447" s="113">
        <f t="shared" si="328"/>
        <v>0.36657278999999998</v>
      </c>
      <c r="Y447" s="113">
        <f t="shared" si="329"/>
        <v>0</v>
      </c>
      <c r="Z447" s="125" t="str">
        <f t="shared" si="338"/>
        <v>A+J=</v>
      </c>
      <c r="AA447" s="118">
        <f t="shared" si="339"/>
        <v>44915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5" x14ac:dyDescent="0.2">
      <c r="A448" s="112">
        <f t="shared" si="330"/>
        <v>44897</v>
      </c>
      <c r="B448" s="113">
        <f t="shared" si="322"/>
        <v>1018.70817849</v>
      </c>
      <c r="C448" s="176">
        <f t="shared" si="347"/>
        <v>920.41265634560386</v>
      </c>
      <c r="D448" s="114">
        <f t="shared" si="331"/>
        <v>6370.34</v>
      </c>
      <c r="E448" s="115">
        <f t="shared" si="343"/>
        <v>6407.93</v>
      </c>
      <c r="F448" s="116">
        <f t="shared" si="344"/>
        <v>44855</v>
      </c>
      <c r="G448" s="117">
        <f t="shared" si="323"/>
        <v>5.9007839455980093E-3</v>
      </c>
      <c r="H448" s="118">
        <f t="shared" si="336"/>
        <v>44915</v>
      </c>
      <c r="I448" s="118">
        <f t="shared" si="324"/>
        <v>44915</v>
      </c>
      <c r="J448" s="119">
        <f t="shared" si="332"/>
        <v>21</v>
      </c>
      <c r="K448" s="119">
        <f t="shared" si="345"/>
        <v>9</v>
      </c>
      <c r="L448" s="8">
        <f t="shared" si="333"/>
        <v>1.00252465</v>
      </c>
      <c r="M448" s="120">
        <f t="shared" si="346"/>
        <v>1</v>
      </c>
      <c r="N448" s="120">
        <f t="shared" si="340"/>
        <v>1.1032129331863614</v>
      </c>
      <c r="O448" s="113">
        <f t="shared" si="342"/>
        <v>1.10599815</v>
      </c>
      <c r="P448" s="113">
        <f t="shared" si="325"/>
        <v>1017.97469515</v>
      </c>
      <c r="Q448" s="11">
        <f t="shared" si="337"/>
        <v>0</v>
      </c>
      <c r="R448" s="30">
        <f t="shared" si="334"/>
        <v>0</v>
      </c>
      <c r="S448" s="8">
        <f t="shared" si="326"/>
        <v>0</v>
      </c>
      <c r="T448" s="122">
        <f t="shared" si="335"/>
        <v>9.5000000000000001E-2</v>
      </c>
      <c r="U448" s="121">
        <f t="shared" si="341"/>
        <v>2</v>
      </c>
      <c r="V448" s="121">
        <v>252</v>
      </c>
      <c r="W448" s="120">
        <f t="shared" si="327"/>
        <v>1.0007205320000001</v>
      </c>
      <c r="X448" s="113">
        <f t="shared" si="328"/>
        <v>0.73348334000000004</v>
      </c>
      <c r="Y448" s="113">
        <f t="shared" si="329"/>
        <v>0</v>
      </c>
      <c r="Z448" s="125" t="str">
        <f t="shared" si="338"/>
        <v>A+J=</v>
      </c>
      <c r="AA448" s="118">
        <f t="shared" si="339"/>
        <v>44915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5" x14ac:dyDescent="0.2">
      <c r="A449" s="112">
        <f t="shared" si="330"/>
        <v>44898</v>
      </c>
      <c r="B449" s="113">
        <f t="shared" si="322"/>
        <v>1019.3606721</v>
      </c>
      <c r="C449" s="176">
        <f t="shared" si="347"/>
        <v>920.41265634560386</v>
      </c>
      <c r="D449" s="114">
        <f t="shared" si="331"/>
        <v>6370.34</v>
      </c>
      <c r="E449" s="115">
        <f t="shared" si="343"/>
        <v>6407.93</v>
      </c>
      <c r="F449" s="116">
        <f t="shared" si="344"/>
        <v>44855</v>
      </c>
      <c r="G449" s="117">
        <f t="shared" si="323"/>
        <v>5.9007839455980093E-3</v>
      </c>
      <c r="H449" s="118">
        <f t="shared" si="336"/>
        <v>44915</v>
      </c>
      <c r="I449" s="118">
        <f t="shared" si="324"/>
        <v>44915</v>
      </c>
      <c r="J449" s="119">
        <f t="shared" si="332"/>
        <v>21</v>
      </c>
      <c r="K449" s="119">
        <f t="shared" si="345"/>
        <v>10</v>
      </c>
      <c r="L449" s="8">
        <f t="shared" si="333"/>
        <v>1.0028055600000001</v>
      </c>
      <c r="M449" s="120">
        <f t="shared" si="346"/>
        <v>1</v>
      </c>
      <c r="N449" s="120">
        <f t="shared" si="340"/>
        <v>1.1032129331863614</v>
      </c>
      <c r="O449" s="113">
        <f t="shared" si="342"/>
        <v>1.1063080599999999</v>
      </c>
      <c r="P449" s="113">
        <f t="shared" si="325"/>
        <v>1018.25994024</v>
      </c>
      <c r="Q449" s="11">
        <f t="shared" si="337"/>
        <v>0</v>
      </c>
      <c r="R449" s="30">
        <f t="shared" si="334"/>
        <v>0</v>
      </c>
      <c r="S449" s="8">
        <f t="shared" si="326"/>
        <v>0</v>
      </c>
      <c r="T449" s="122">
        <f t="shared" si="335"/>
        <v>9.5000000000000001E-2</v>
      </c>
      <c r="U449" s="121">
        <f t="shared" si="341"/>
        <v>3</v>
      </c>
      <c r="V449" s="121">
        <v>252</v>
      </c>
      <c r="W449" s="120">
        <f t="shared" si="327"/>
        <v>1.001080993</v>
      </c>
      <c r="X449" s="113">
        <f t="shared" si="328"/>
        <v>1.10073186</v>
      </c>
      <c r="Y449" s="113">
        <f t="shared" si="329"/>
        <v>0</v>
      </c>
      <c r="Z449" s="125" t="str">
        <f t="shared" si="338"/>
        <v>A+J=</v>
      </c>
      <c r="AA449" s="118">
        <f t="shared" si="339"/>
        <v>44915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5" x14ac:dyDescent="0.2">
      <c r="A450" s="112">
        <f t="shared" si="330"/>
        <v>44899</v>
      </c>
      <c r="B450" s="113">
        <f t="shared" si="322"/>
        <v>1019.3606721</v>
      </c>
      <c r="C450" s="176">
        <f t="shared" si="347"/>
        <v>920.41265634560386</v>
      </c>
      <c r="D450" s="114">
        <f t="shared" si="331"/>
        <v>6370.34</v>
      </c>
      <c r="E450" s="115">
        <f t="shared" si="343"/>
        <v>6407.93</v>
      </c>
      <c r="F450" s="116">
        <f t="shared" si="344"/>
        <v>44855</v>
      </c>
      <c r="G450" s="117">
        <f t="shared" si="323"/>
        <v>5.9007839455980093E-3</v>
      </c>
      <c r="H450" s="118">
        <f t="shared" si="336"/>
        <v>44915</v>
      </c>
      <c r="I450" s="118">
        <f t="shared" si="324"/>
        <v>44915</v>
      </c>
      <c r="J450" s="119">
        <f t="shared" si="332"/>
        <v>21</v>
      </c>
      <c r="K450" s="119">
        <f t="shared" si="345"/>
        <v>10</v>
      </c>
      <c r="L450" s="8">
        <f t="shared" si="333"/>
        <v>1.0028055600000001</v>
      </c>
      <c r="M450" s="120">
        <f t="shared" si="346"/>
        <v>1</v>
      </c>
      <c r="N450" s="120">
        <f t="shared" si="340"/>
        <v>1.1032129331863614</v>
      </c>
      <c r="O450" s="113">
        <f t="shared" si="342"/>
        <v>1.1063080599999999</v>
      </c>
      <c r="P450" s="113">
        <f t="shared" si="325"/>
        <v>1018.25994024</v>
      </c>
      <c r="Q450" s="11">
        <f t="shared" si="337"/>
        <v>0</v>
      </c>
      <c r="R450" s="30">
        <f t="shared" si="334"/>
        <v>0</v>
      </c>
      <c r="S450" s="8">
        <f t="shared" si="326"/>
        <v>0</v>
      </c>
      <c r="T450" s="122">
        <f t="shared" si="335"/>
        <v>9.5000000000000001E-2</v>
      </c>
      <c r="U450" s="121">
        <f t="shared" si="341"/>
        <v>3</v>
      </c>
      <c r="V450" s="121">
        <v>252</v>
      </c>
      <c r="W450" s="120">
        <f t="shared" si="327"/>
        <v>1.001080993</v>
      </c>
      <c r="X450" s="113">
        <f t="shared" si="328"/>
        <v>1.10073186</v>
      </c>
      <c r="Y450" s="113">
        <f t="shared" si="329"/>
        <v>0</v>
      </c>
      <c r="Z450" s="125" t="str">
        <f t="shared" si="338"/>
        <v>A+J=</v>
      </c>
      <c r="AA450" s="118">
        <f t="shared" si="339"/>
        <v>44915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5" x14ac:dyDescent="0.2">
      <c r="A451" s="112">
        <f t="shared" si="330"/>
        <v>44900</v>
      </c>
      <c r="B451" s="113">
        <f t="shared" si="322"/>
        <v>1019.3606721</v>
      </c>
      <c r="C451" s="176">
        <f t="shared" si="347"/>
        <v>920.41265634560386</v>
      </c>
      <c r="D451" s="114">
        <f t="shared" si="331"/>
        <v>6370.34</v>
      </c>
      <c r="E451" s="115">
        <f t="shared" si="343"/>
        <v>6407.93</v>
      </c>
      <c r="F451" s="116">
        <f t="shared" si="344"/>
        <v>44855</v>
      </c>
      <c r="G451" s="117">
        <f t="shared" si="323"/>
        <v>5.9007839455980093E-3</v>
      </c>
      <c r="H451" s="118">
        <f t="shared" si="336"/>
        <v>44915</v>
      </c>
      <c r="I451" s="118">
        <f t="shared" si="324"/>
        <v>44915</v>
      </c>
      <c r="J451" s="119">
        <f t="shared" si="332"/>
        <v>21</v>
      </c>
      <c r="K451" s="119">
        <f t="shared" si="345"/>
        <v>10</v>
      </c>
      <c r="L451" s="8">
        <f t="shared" si="333"/>
        <v>1.0028055600000001</v>
      </c>
      <c r="M451" s="120">
        <f t="shared" si="346"/>
        <v>1</v>
      </c>
      <c r="N451" s="120">
        <f t="shared" si="340"/>
        <v>1.1032129331863614</v>
      </c>
      <c r="O451" s="113">
        <f t="shared" si="342"/>
        <v>1.1063080599999999</v>
      </c>
      <c r="P451" s="113">
        <f t="shared" si="325"/>
        <v>1018.25994024</v>
      </c>
      <c r="Q451" s="11">
        <f t="shared" si="337"/>
        <v>0</v>
      </c>
      <c r="R451" s="30">
        <f t="shared" si="334"/>
        <v>0</v>
      </c>
      <c r="S451" s="8">
        <f t="shared" si="326"/>
        <v>0</v>
      </c>
      <c r="T451" s="122">
        <f t="shared" si="335"/>
        <v>9.5000000000000001E-2</v>
      </c>
      <c r="U451" s="121">
        <f t="shared" si="341"/>
        <v>3</v>
      </c>
      <c r="V451" s="121">
        <v>252</v>
      </c>
      <c r="W451" s="120">
        <f t="shared" si="327"/>
        <v>1.001080993</v>
      </c>
      <c r="X451" s="113">
        <f t="shared" si="328"/>
        <v>1.10073186</v>
      </c>
      <c r="Y451" s="113">
        <f t="shared" si="329"/>
        <v>0</v>
      </c>
      <c r="Z451" s="125" t="str">
        <f t="shared" si="338"/>
        <v>A+J=</v>
      </c>
      <c r="AA451" s="118">
        <f t="shared" si="339"/>
        <v>44915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5" x14ac:dyDescent="0.2">
      <c r="A452" s="112">
        <f t="shared" si="330"/>
        <v>44901</v>
      </c>
      <c r="B452" s="113">
        <f t="shared" si="322"/>
        <v>1020.01357649</v>
      </c>
      <c r="C452" s="176">
        <f t="shared" si="347"/>
        <v>920.41265634560386</v>
      </c>
      <c r="D452" s="114">
        <f t="shared" si="331"/>
        <v>6370.34</v>
      </c>
      <c r="E452" s="115">
        <f t="shared" si="343"/>
        <v>6407.93</v>
      </c>
      <c r="F452" s="116">
        <f t="shared" si="344"/>
        <v>44855</v>
      </c>
      <c r="G452" s="117">
        <f t="shared" si="323"/>
        <v>5.9007839455980093E-3</v>
      </c>
      <c r="H452" s="118">
        <f t="shared" si="336"/>
        <v>44915</v>
      </c>
      <c r="I452" s="118">
        <f t="shared" si="324"/>
        <v>44915</v>
      </c>
      <c r="J452" s="119">
        <f t="shared" si="332"/>
        <v>21</v>
      </c>
      <c r="K452" s="119">
        <f t="shared" si="345"/>
        <v>11</v>
      </c>
      <c r="L452" s="8">
        <f t="shared" si="333"/>
        <v>1.0030865499999999</v>
      </c>
      <c r="M452" s="120">
        <f t="shared" si="346"/>
        <v>1</v>
      </c>
      <c r="N452" s="120">
        <f t="shared" si="340"/>
        <v>1.1032129331863614</v>
      </c>
      <c r="O452" s="113">
        <f t="shared" si="342"/>
        <v>1.10661805</v>
      </c>
      <c r="P452" s="113">
        <f t="shared" si="325"/>
        <v>1018.54525896</v>
      </c>
      <c r="Q452" s="11">
        <f t="shared" si="337"/>
        <v>0</v>
      </c>
      <c r="R452" s="30">
        <f t="shared" si="334"/>
        <v>0</v>
      </c>
      <c r="S452" s="8">
        <f t="shared" si="326"/>
        <v>0</v>
      </c>
      <c r="T452" s="122">
        <f t="shared" si="335"/>
        <v>9.5000000000000001E-2</v>
      </c>
      <c r="U452" s="121">
        <f t="shared" si="341"/>
        <v>4</v>
      </c>
      <c r="V452" s="121">
        <v>252</v>
      </c>
      <c r="W452" s="120">
        <f t="shared" si="327"/>
        <v>1.0014415830000001</v>
      </c>
      <c r="X452" s="113">
        <f t="shared" si="328"/>
        <v>1.46831753</v>
      </c>
      <c r="Y452" s="113">
        <f t="shared" si="329"/>
        <v>0</v>
      </c>
      <c r="Z452" s="125" t="str">
        <f t="shared" si="338"/>
        <v>A+J=</v>
      </c>
      <c r="AA452" s="118">
        <f t="shared" si="339"/>
        <v>44915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5" x14ac:dyDescent="0.2">
      <c r="A453" s="112">
        <f t="shared" si="330"/>
        <v>44902</v>
      </c>
      <c r="B453" s="113">
        <f t="shared" si="322"/>
        <v>1020.66690308</v>
      </c>
      <c r="C453" s="176">
        <f t="shared" si="347"/>
        <v>920.41265634560386</v>
      </c>
      <c r="D453" s="114">
        <f t="shared" si="331"/>
        <v>6370.34</v>
      </c>
      <c r="E453" s="115">
        <f t="shared" si="343"/>
        <v>6407.93</v>
      </c>
      <c r="F453" s="116">
        <f t="shared" si="344"/>
        <v>44855</v>
      </c>
      <c r="G453" s="117">
        <f t="shared" si="323"/>
        <v>5.9007839455980093E-3</v>
      </c>
      <c r="H453" s="118">
        <f t="shared" si="336"/>
        <v>44915</v>
      </c>
      <c r="I453" s="118">
        <f t="shared" si="324"/>
        <v>44915</v>
      </c>
      <c r="J453" s="119">
        <f t="shared" si="332"/>
        <v>21</v>
      </c>
      <c r="K453" s="119">
        <f t="shared" si="345"/>
        <v>12</v>
      </c>
      <c r="L453" s="8">
        <f t="shared" si="333"/>
        <v>1.0033676199999999</v>
      </c>
      <c r="M453" s="120">
        <f t="shared" si="346"/>
        <v>1</v>
      </c>
      <c r="N453" s="120">
        <f t="shared" si="340"/>
        <v>1.1032129331863614</v>
      </c>
      <c r="O453" s="113">
        <f t="shared" si="342"/>
        <v>1.10692813</v>
      </c>
      <c r="P453" s="113">
        <f t="shared" si="325"/>
        <v>1018.83066051</v>
      </c>
      <c r="Q453" s="11">
        <f t="shared" si="337"/>
        <v>0</v>
      </c>
      <c r="R453" s="30">
        <f t="shared" si="334"/>
        <v>0</v>
      </c>
      <c r="S453" s="8">
        <f t="shared" si="326"/>
        <v>0</v>
      </c>
      <c r="T453" s="122">
        <f t="shared" si="335"/>
        <v>9.5000000000000001E-2</v>
      </c>
      <c r="U453" s="121">
        <f t="shared" si="341"/>
        <v>5</v>
      </c>
      <c r="V453" s="121">
        <v>252</v>
      </c>
      <c r="W453" s="120">
        <f t="shared" si="327"/>
        <v>1.0018023039999999</v>
      </c>
      <c r="X453" s="113">
        <f t="shared" si="328"/>
        <v>1.83624257</v>
      </c>
      <c r="Y453" s="113">
        <f t="shared" si="329"/>
        <v>0</v>
      </c>
      <c r="Z453" s="125" t="str">
        <f t="shared" si="338"/>
        <v>A+J=</v>
      </c>
      <c r="AA453" s="118">
        <f t="shared" si="339"/>
        <v>44915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5" x14ac:dyDescent="0.2">
      <c r="A454" s="112">
        <f t="shared" si="330"/>
        <v>44903</v>
      </c>
      <c r="B454" s="113">
        <f t="shared" si="322"/>
        <v>1021.3206500700001</v>
      </c>
      <c r="C454" s="176">
        <f t="shared" si="347"/>
        <v>920.41265634560386</v>
      </c>
      <c r="D454" s="114">
        <f t="shared" si="331"/>
        <v>6370.34</v>
      </c>
      <c r="E454" s="115">
        <f t="shared" si="343"/>
        <v>6407.93</v>
      </c>
      <c r="F454" s="116">
        <f t="shared" si="344"/>
        <v>44855</v>
      </c>
      <c r="G454" s="117">
        <f t="shared" si="323"/>
        <v>5.9007839455980093E-3</v>
      </c>
      <c r="H454" s="118">
        <f t="shared" si="336"/>
        <v>44915</v>
      </c>
      <c r="I454" s="118">
        <f t="shared" si="324"/>
        <v>44915</v>
      </c>
      <c r="J454" s="119">
        <f t="shared" si="332"/>
        <v>21</v>
      </c>
      <c r="K454" s="119">
        <f t="shared" si="345"/>
        <v>13</v>
      </c>
      <c r="L454" s="8">
        <f t="shared" si="333"/>
        <v>1.0036487700000001</v>
      </c>
      <c r="M454" s="120">
        <f t="shared" si="346"/>
        <v>1</v>
      </c>
      <c r="N454" s="120">
        <f t="shared" si="340"/>
        <v>1.1032129331863614</v>
      </c>
      <c r="O454" s="113">
        <f t="shared" si="342"/>
        <v>1.1072382999999999</v>
      </c>
      <c r="P454" s="113">
        <f t="shared" si="325"/>
        <v>1019.11614491</v>
      </c>
      <c r="Q454" s="11">
        <f t="shared" si="337"/>
        <v>0</v>
      </c>
      <c r="R454" s="30">
        <f t="shared" si="334"/>
        <v>0</v>
      </c>
      <c r="S454" s="8">
        <f t="shared" si="326"/>
        <v>0</v>
      </c>
      <c r="T454" s="122">
        <f t="shared" si="335"/>
        <v>9.5000000000000001E-2</v>
      </c>
      <c r="U454" s="121">
        <f t="shared" si="341"/>
        <v>6</v>
      </c>
      <c r="V454" s="121">
        <v>252</v>
      </c>
      <c r="W454" s="120">
        <f t="shared" si="327"/>
        <v>1.002163154</v>
      </c>
      <c r="X454" s="113">
        <f t="shared" si="328"/>
        <v>2.2045051600000001</v>
      </c>
      <c r="Y454" s="113">
        <f t="shared" si="329"/>
        <v>0</v>
      </c>
      <c r="Z454" s="125" t="str">
        <f t="shared" si="338"/>
        <v>A+J=</v>
      </c>
      <c r="AA454" s="118">
        <f t="shared" si="339"/>
        <v>44915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5" x14ac:dyDescent="0.2">
      <c r="A455" s="112">
        <f t="shared" si="330"/>
        <v>44904</v>
      </c>
      <c r="B455" s="113">
        <f t="shared" si="322"/>
        <v>1021.97480122</v>
      </c>
      <c r="C455" s="176">
        <f t="shared" si="347"/>
        <v>920.41265634560386</v>
      </c>
      <c r="D455" s="114">
        <f t="shared" si="331"/>
        <v>6370.34</v>
      </c>
      <c r="E455" s="115">
        <f t="shared" si="343"/>
        <v>6407.93</v>
      </c>
      <c r="F455" s="116">
        <f t="shared" si="344"/>
        <v>44855</v>
      </c>
      <c r="G455" s="117">
        <f t="shared" si="323"/>
        <v>5.9007839455980093E-3</v>
      </c>
      <c r="H455" s="118">
        <f t="shared" si="336"/>
        <v>44915</v>
      </c>
      <c r="I455" s="118">
        <f t="shared" si="324"/>
        <v>44915</v>
      </c>
      <c r="J455" s="119">
        <f t="shared" si="332"/>
        <v>21</v>
      </c>
      <c r="K455" s="119">
        <f t="shared" si="345"/>
        <v>14</v>
      </c>
      <c r="L455" s="8">
        <f t="shared" si="333"/>
        <v>1.00392999</v>
      </c>
      <c r="M455" s="120">
        <f t="shared" si="346"/>
        <v>1</v>
      </c>
      <c r="N455" s="120">
        <f t="shared" si="340"/>
        <v>1.1032129331863614</v>
      </c>
      <c r="O455" s="113">
        <f t="shared" si="342"/>
        <v>1.10754854</v>
      </c>
      <c r="P455" s="113">
        <f t="shared" si="325"/>
        <v>1019.40169373</v>
      </c>
      <c r="Q455" s="11">
        <f t="shared" si="337"/>
        <v>0</v>
      </c>
      <c r="R455" s="30">
        <f t="shared" si="334"/>
        <v>0</v>
      </c>
      <c r="S455" s="8">
        <f t="shared" si="326"/>
        <v>0</v>
      </c>
      <c r="T455" s="122">
        <f t="shared" si="335"/>
        <v>9.5000000000000001E-2</v>
      </c>
      <c r="U455" s="121">
        <f t="shared" si="341"/>
        <v>7</v>
      </c>
      <c r="V455" s="121">
        <v>252</v>
      </c>
      <c r="W455" s="120">
        <f t="shared" si="327"/>
        <v>1.002524135</v>
      </c>
      <c r="X455" s="113">
        <f t="shared" si="328"/>
        <v>2.5731074899999999</v>
      </c>
      <c r="Y455" s="113">
        <f t="shared" si="329"/>
        <v>0</v>
      </c>
      <c r="Z455" s="125" t="str">
        <f t="shared" si="338"/>
        <v>A+J=</v>
      </c>
      <c r="AA455" s="118">
        <f t="shared" si="339"/>
        <v>44915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5" x14ac:dyDescent="0.2">
      <c r="A456" s="112">
        <f t="shared" si="330"/>
        <v>44905</v>
      </c>
      <c r="B456" s="113">
        <f t="shared" si="322"/>
        <v>1022.62939161</v>
      </c>
      <c r="C456" s="176">
        <f t="shared" si="347"/>
        <v>920.41265634560386</v>
      </c>
      <c r="D456" s="114">
        <f t="shared" si="331"/>
        <v>6370.34</v>
      </c>
      <c r="E456" s="115">
        <f t="shared" si="343"/>
        <v>6407.93</v>
      </c>
      <c r="F456" s="116">
        <f t="shared" si="344"/>
        <v>44855</v>
      </c>
      <c r="G456" s="117">
        <f t="shared" si="323"/>
        <v>5.9007839455980093E-3</v>
      </c>
      <c r="H456" s="118">
        <f t="shared" si="336"/>
        <v>44915</v>
      </c>
      <c r="I456" s="118">
        <f t="shared" si="324"/>
        <v>44915</v>
      </c>
      <c r="J456" s="119">
        <f t="shared" si="332"/>
        <v>21</v>
      </c>
      <c r="K456" s="119">
        <f t="shared" si="345"/>
        <v>15</v>
      </c>
      <c r="L456" s="8">
        <f t="shared" si="333"/>
        <v>1.0042112999999999</v>
      </c>
      <c r="M456" s="120">
        <f t="shared" si="346"/>
        <v>1</v>
      </c>
      <c r="N456" s="120">
        <f t="shared" si="340"/>
        <v>1.1032129331863614</v>
      </c>
      <c r="O456" s="113">
        <f t="shared" si="342"/>
        <v>1.1078588899999999</v>
      </c>
      <c r="P456" s="113">
        <f t="shared" si="325"/>
        <v>1019.6873438</v>
      </c>
      <c r="Q456" s="11">
        <f t="shared" si="337"/>
        <v>0</v>
      </c>
      <c r="R456" s="30">
        <f t="shared" si="334"/>
        <v>0</v>
      </c>
      <c r="S456" s="8">
        <f t="shared" si="326"/>
        <v>0</v>
      </c>
      <c r="T456" s="122">
        <f t="shared" si="335"/>
        <v>9.5000000000000001E-2</v>
      </c>
      <c r="U456" s="121">
        <f t="shared" si="341"/>
        <v>8</v>
      </c>
      <c r="V456" s="121">
        <v>252</v>
      </c>
      <c r="W456" s="120">
        <f t="shared" si="327"/>
        <v>1.0028852450000001</v>
      </c>
      <c r="X456" s="113">
        <f t="shared" si="328"/>
        <v>2.94204781</v>
      </c>
      <c r="Y456" s="113">
        <f t="shared" si="329"/>
        <v>0</v>
      </c>
      <c r="Z456" s="125" t="str">
        <f t="shared" si="338"/>
        <v>A+J=</v>
      </c>
      <c r="AA456" s="118">
        <f t="shared" si="339"/>
        <v>44915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5" x14ac:dyDescent="0.2">
      <c r="A457" s="112">
        <f t="shared" si="330"/>
        <v>44906</v>
      </c>
      <c r="B457" s="113">
        <f t="shared" si="322"/>
        <v>1022.62939161</v>
      </c>
      <c r="C457" s="176">
        <f t="shared" si="347"/>
        <v>920.41265634560386</v>
      </c>
      <c r="D457" s="114">
        <f t="shared" si="331"/>
        <v>6370.34</v>
      </c>
      <c r="E457" s="115">
        <f t="shared" si="343"/>
        <v>6407.93</v>
      </c>
      <c r="F457" s="116">
        <f t="shared" si="344"/>
        <v>44855</v>
      </c>
      <c r="G457" s="117">
        <f t="shared" si="323"/>
        <v>5.9007839455980093E-3</v>
      </c>
      <c r="H457" s="118">
        <f t="shared" si="336"/>
        <v>44915</v>
      </c>
      <c r="I457" s="118">
        <f t="shared" si="324"/>
        <v>44915</v>
      </c>
      <c r="J457" s="119">
        <f t="shared" si="332"/>
        <v>21</v>
      </c>
      <c r="K457" s="119">
        <f t="shared" si="345"/>
        <v>15</v>
      </c>
      <c r="L457" s="8">
        <f t="shared" si="333"/>
        <v>1.0042112999999999</v>
      </c>
      <c r="M457" s="120">
        <f t="shared" si="346"/>
        <v>1</v>
      </c>
      <c r="N457" s="120">
        <f t="shared" si="340"/>
        <v>1.1032129331863614</v>
      </c>
      <c r="O457" s="113">
        <f t="shared" si="342"/>
        <v>1.1078588899999999</v>
      </c>
      <c r="P457" s="113">
        <f t="shared" si="325"/>
        <v>1019.6873438</v>
      </c>
      <c r="Q457" s="11">
        <f t="shared" si="337"/>
        <v>0</v>
      </c>
      <c r="R457" s="30">
        <f t="shared" si="334"/>
        <v>0</v>
      </c>
      <c r="S457" s="8">
        <f t="shared" si="326"/>
        <v>0</v>
      </c>
      <c r="T457" s="122">
        <f t="shared" si="335"/>
        <v>9.5000000000000001E-2</v>
      </c>
      <c r="U457" s="121">
        <f t="shared" si="341"/>
        <v>8</v>
      </c>
      <c r="V457" s="121">
        <v>252</v>
      </c>
      <c r="W457" s="120">
        <f t="shared" si="327"/>
        <v>1.0028852450000001</v>
      </c>
      <c r="X457" s="113">
        <f t="shared" si="328"/>
        <v>2.94204781</v>
      </c>
      <c r="Y457" s="113">
        <f t="shared" si="329"/>
        <v>0</v>
      </c>
      <c r="Z457" s="125" t="str">
        <f t="shared" si="338"/>
        <v>A+J=</v>
      </c>
      <c r="AA457" s="118">
        <f t="shared" si="339"/>
        <v>44915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5" x14ac:dyDescent="0.2">
      <c r="A458" s="112">
        <f t="shared" si="330"/>
        <v>44907</v>
      </c>
      <c r="B458" s="113">
        <f t="shared" ref="B458:B521" si="348">(P458+X458)</f>
        <v>1022.62939161</v>
      </c>
      <c r="C458" s="176">
        <f t="shared" si="347"/>
        <v>920.41265634560386</v>
      </c>
      <c r="D458" s="114">
        <f t="shared" si="331"/>
        <v>6370.34</v>
      </c>
      <c r="E458" s="115">
        <f t="shared" si="343"/>
        <v>6407.93</v>
      </c>
      <c r="F458" s="116">
        <f t="shared" si="344"/>
        <v>44855</v>
      </c>
      <c r="G458" s="117">
        <f t="shared" ref="G458:G521" si="349">(E458/D458)-1</f>
        <v>5.9007839455980093E-3</v>
      </c>
      <c r="H458" s="118">
        <f t="shared" si="336"/>
        <v>44915</v>
      </c>
      <c r="I458" s="118">
        <f t="shared" ref="I458:I521" si="350">IF(A458&gt;I457,H458,I457)</f>
        <v>44915</v>
      </c>
      <c r="J458" s="119">
        <f t="shared" si="332"/>
        <v>21</v>
      </c>
      <c r="K458" s="119">
        <f t="shared" si="345"/>
        <v>15</v>
      </c>
      <c r="L458" s="8">
        <f t="shared" si="333"/>
        <v>1.0042112999999999</v>
      </c>
      <c r="M458" s="120">
        <f t="shared" si="346"/>
        <v>1</v>
      </c>
      <c r="N458" s="120">
        <f t="shared" si="340"/>
        <v>1.1032129331863614</v>
      </c>
      <c r="O458" s="113">
        <f t="shared" si="342"/>
        <v>1.1078588899999999</v>
      </c>
      <c r="P458" s="113">
        <f t="shared" ref="P458:P521" si="351">TRUNC(C458*O458,8)</f>
        <v>1019.6873438</v>
      </c>
      <c r="Q458" s="11">
        <f t="shared" si="337"/>
        <v>0</v>
      </c>
      <c r="R458" s="30">
        <f t="shared" si="334"/>
        <v>0</v>
      </c>
      <c r="S458" s="8">
        <f t="shared" ref="S458:S521" si="352">IF(R458&gt;0,TRUNC(R458*P458,8),0)</f>
        <v>0</v>
      </c>
      <c r="T458" s="122">
        <f t="shared" si="335"/>
        <v>9.5000000000000001E-2</v>
      </c>
      <c r="U458" s="121">
        <f t="shared" si="341"/>
        <v>8</v>
      </c>
      <c r="V458" s="121">
        <v>252</v>
      </c>
      <c r="W458" s="120">
        <f t="shared" ref="W458:W521" si="353">ROUND((1+T458)^TRUNC((U458/V458),9),9)</f>
        <v>1.0028852450000001</v>
      </c>
      <c r="X458" s="113">
        <f t="shared" ref="X458:X508" si="354">TRUNC((P458*(W458-1)),8)</f>
        <v>2.94204781</v>
      </c>
      <c r="Y458" s="113">
        <f t="shared" ref="Y458:Y521" si="355">IF(Q458&gt;0,S458+X458,0)</f>
        <v>0</v>
      </c>
      <c r="Z458" s="125" t="str">
        <f t="shared" si="338"/>
        <v>A+J=</v>
      </c>
      <c r="AA458" s="118">
        <f t="shared" si="339"/>
        <v>44915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5" x14ac:dyDescent="0.2">
      <c r="A459" s="112">
        <f t="shared" ref="A459:A522" si="356">(A458+1)</f>
        <v>44908</v>
      </c>
      <c r="B459" s="113">
        <f t="shared" si="348"/>
        <v>1023.28438654</v>
      </c>
      <c r="C459" s="176">
        <f t="shared" si="347"/>
        <v>920.41265634560386</v>
      </c>
      <c r="D459" s="114">
        <f t="shared" ref="D459:D522" si="357">IF(E459=E458,D458,E458)</f>
        <v>6370.34</v>
      </c>
      <c r="E459" s="115">
        <f t="shared" si="343"/>
        <v>6407.93</v>
      </c>
      <c r="F459" s="116">
        <f t="shared" si="344"/>
        <v>44855</v>
      </c>
      <c r="G459" s="117">
        <f t="shared" si="349"/>
        <v>5.9007839455980093E-3</v>
      </c>
      <c r="H459" s="118">
        <f t="shared" si="336"/>
        <v>44915</v>
      </c>
      <c r="I459" s="118">
        <f t="shared" si="350"/>
        <v>44915</v>
      </c>
      <c r="J459" s="119">
        <f t="shared" ref="J459:J522" si="358">IF(I459=I458,J458,NETWORKDAYS(I458,I459,$AD$176:$AD$502)-1)</f>
        <v>21</v>
      </c>
      <c r="K459" s="119">
        <f t="shared" si="345"/>
        <v>16</v>
      </c>
      <c r="L459" s="8">
        <f t="shared" ref="L459:L522" si="359">IF(E459&lt;D459,1,TRUNC((E459/D459)^TRUNC((K459/J459),9),8))</f>
        <v>1.00449268</v>
      </c>
      <c r="M459" s="120">
        <f t="shared" si="346"/>
        <v>1</v>
      </c>
      <c r="N459" s="120">
        <f t="shared" si="340"/>
        <v>1.1032129331863614</v>
      </c>
      <c r="O459" s="113">
        <f t="shared" si="342"/>
        <v>1.1081693100000001</v>
      </c>
      <c r="P459" s="113">
        <f t="shared" si="351"/>
        <v>1019.97305829</v>
      </c>
      <c r="Q459" s="11">
        <f t="shared" si="337"/>
        <v>0</v>
      </c>
      <c r="R459" s="30">
        <f t="shared" ref="R459:R522" si="360">IF(Q459&gt;0,VLOOKUP($A459,$AD$10:$AI$170,6),0)</f>
        <v>0</v>
      </c>
      <c r="S459" s="8">
        <f t="shared" si="352"/>
        <v>0</v>
      </c>
      <c r="T459" s="122">
        <f t="shared" ref="T459:T522" si="361">(T458)</f>
        <v>9.5000000000000001E-2</v>
      </c>
      <c r="U459" s="121">
        <f t="shared" si="341"/>
        <v>9</v>
      </c>
      <c r="V459" s="121">
        <v>252</v>
      </c>
      <c r="W459" s="120">
        <f t="shared" si="353"/>
        <v>1.0032464860000001</v>
      </c>
      <c r="X459" s="113">
        <f t="shared" si="354"/>
        <v>3.3113282499999999</v>
      </c>
      <c r="Y459" s="113">
        <f t="shared" si="355"/>
        <v>0</v>
      </c>
      <c r="Z459" s="125" t="str">
        <f t="shared" si="338"/>
        <v>A+J=</v>
      </c>
      <c r="AA459" s="118">
        <f t="shared" si="339"/>
        <v>44915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5" x14ac:dyDescent="0.2">
      <c r="A460" s="112">
        <f t="shared" si="356"/>
        <v>44909</v>
      </c>
      <c r="B460" s="113">
        <f t="shared" si="348"/>
        <v>1023.9398026599999</v>
      </c>
      <c r="C460" s="176">
        <f t="shared" si="347"/>
        <v>920.41265634560386</v>
      </c>
      <c r="D460" s="114">
        <f t="shared" si="357"/>
        <v>6370.34</v>
      </c>
      <c r="E460" s="115">
        <f t="shared" si="343"/>
        <v>6407.93</v>
      </c>
      <c r="F460" s="116">
        <f t="shared" si="344"/>
        <v>44855</v>
      </c>
      <c r="G460" s="117">
        <f t="shared" si="349"/>
        <v>5.9007839455980093E-3</v>
      </c>
      <c r="H460" s="118">
        <f t="shared" ref="H460:H523" si="362">IF(DAY(A460)=H$9,VLOOKUP(A460,AH$118:AN$450,4),H459)</f>
        <v>44915</v>
      </c>
      <c r="I460" s="118">
        <f t="shared" si="350"/>
        <v>44915</v>
      </c>
      <c r="J460" s="119">
        <f t="shared" si="358"/>
        <v>21</v>
      </c>
      <c r="K460" s="119">
        <f t="shared" si="345"/>
        <v>17</v>
      </c>
      <c r="L460" s="8">
        <f t="shared" si="359"/>
        <v>1.0047741400000001</v>
      </c>
      <c r="M460" s="120">
        <f t="shared" si="346"/>
        <v>1</v>
      </c>
      <c r="N460" s="120">
        <f t="shared" si="340"/>
        <v>1.1032129331863614</v>
      </c>
      <c r="O460" s="113">
        <f t="shared" si="342"/>
        <v>1.1084798199999999</v>
      </c>
      <c r="P460" s="113">
        <f t="shared" si="351"/>
        <v>1020.25885563</v>
      </c>
      <c r="Q460" s="11">
        <f t="shared" ref="Q460:Q523" si="363">IF(VLOOKUP(A460,AD$10:AK$170,8)=VLOOKUP(A459,AD$10:AK$170,8),0,VLOOKUP(A460,AD$10:AK$170,8))</f>
        <v>0</v>
      </c>
      <c r="R460" s="30">
        <f t="shared" si="360"/>
        <v>0</v>
      </c>
      <c r="S460" s="8">
        <f t="shared" si="352"/>
        <v>0</v>
      </c>
      <c r="T460" s="122">
        <f t="shared" si="361"/>
        <v>9.5000000000000001E-2</v>
      </c>
      <c r="U460" s="121">
        <f t="shared" si="341"/>
        <v>10</v>
      </c>
      <c r="V460" s="121">
        <v>252</v>
      </c>
      <c r="W460" s="120">
        <f t="shared" si="353"/>
        <v>1.0036078559999999</v>
      </c>
      <c r="X460" s="113">
        <f t="shared" si="354"/>
        <v>3.68094703</v>
      </c>
      <c r="Y460" s="113">
        <f t="shared" si="355"/>
        <v>0</v>
      </c>
      <c r="Z460" s="125" t="str">
        <f t="shared" ref="Z460:Z523" si="364">IF($Q459&gt;0,VLOOKUP($A459,$AD$10:$AM$170,9),Z459)</f>
        <v>A+J=</v>
      </c>
      <c r="AA460" s="118">
        <f t="shared" ref="AA460:AA523" si="365">IF($Q459&gt;0,VLOOKUP($A459,$AD$10:$AM$170,10),AA459)</f>
        <v>44915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5" x14ac:dyDescent="0.2">
      <c r="A461" s="112">
        <f t="shared" si="356"/>
        <v>44910</v>
      </c>
      <c r="B461" s="113">
        <f t="shared" si="348"/>
        <v>1024.59564219</v>
      </c>
      <c r="C461" s="176">
        <f t="shared" si="347"/>
        <v>920.41265634560386</v>
      </c>
      <c r="D461" s="114">
        <f t="shared" si="357"/>
        <v>6370.34</v>
      </c>
      <c r="E461" s="115">
        <f t="shared" si="343"/>
        <v>6407.93</v>
      </c>
      <c r="F461" s="116">
        <f t="shared" si="344"/>
        <v>44855</v>
      </c>
      <c r="G461" s="117">
        <f t="shared" si="349"/>
        <v>5.9007839455980093E-3</v>
      </c>
      <c r="H461" s="118">
        <f t="shared" si="362"/>
        <v>44915</v>
      </c>
      <c r="I461" s="118">
        <f t="shared" si="350"/>
        <v>44915</v>
      </c>
      <c r="J461" s="119">
        <f t="shared" si="358"/>
        <v>21</v>
      </c>
      <c r="K461" s="119">
        <f t="shared" si="345"/>
        <v>18</v>
      </c>
      <c r="L461" s="8">
        <f t="shared" si="359"/>
        <v>1.0050556799999999</v>
      </c>
      <c r="M461" s="120">
        <f t="shared" si="346"/>
        <v>1</v>
      </c>
      <c r="N461" s="120">
        <f t="shared" si="340"/>
        <v>1.1032129331863614</v>
      </c>
      <c r="O461" s="113">
        <f t="shared" si="342"/>
        <v>1.1087904200000001</v>
      </c>
      <c r="P461" s="113">
        <f t="shared" si="351"/>
        <v>1020.5447358</v>
      </c>
      <c r="Q461" s="11">
        <f t="shared" si="363"/>
        <v>0</v>
      </c>
      <c r="R461" s="30">
        <f t="shared" si="360"/>
        <v>0</v>
      </c>
      <c r="S461" s="8">
        <f t="shared" si="352"/>
        <v>0</v>
      </c>
      <c r="T461" s="122">
        <f t="shared" si="361"/>
        <v>9.5000000000000001E-2</v>
      </c>
      <c r="U461" s="121">
        <f t="shared" si="341"/>
        <v>11</v>
      </c>
      <c r="V461" s="121">
        <v>252</v>
      </c>
      <c r="W461" s="120">
        <f t="shared" si="353"/>
        <v>1.0039693569999999</v>
      </c>
      <c r="X461" s="113">
        <f t="shared" si="354"/>
        <v>4.0509063899999997</v>
      </c>
      <c r="Y461" s="113">
        <f t="shared" si="355"/>
        <v>0</v>
      </c>
      <c r="Z461" s="125" t="str">
        <f t="shared" si="364"/>
        <v>A+J=</v>
      </c>
      <c r="AA461" s="118">
        <f t="shared" si="365"/>
        <v>44915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12">
        <f t="shared" si="356"/>
        <v>44911</v>
      </c>
      <c r="B462" s="113">
        <f t="shared" si="348"/>
        <v>1025.2519043099999</v>
      </c>
      <c r="C462" s="176">
        <f t="shared" si="347"/>
        <v>920.41265634560386</v>
      </c>
      <c r="D462" s="114">
        <f t="shared" si="357"/>
        <v>6370.34</v>
      </c>
      <c r="E462" s="115">
        <f t="shared" si="343"/>
        <v>6407.93</v>
      </c>
      <c r="F462" s="116">
        <f t="shared" si="344"/>
        <v>44855</v>
      </c>
      <c r="G462" s="117">
        <f t="shared" si="349"/>
        <v>5.9007839455980093E-3</v>
      </c>
      <c r="H462" s="118">
        <f t="shared" si="362"/>
        <v>44915</v>
      </c>
      <c r="I462" s="118">
        <f t="shared" si="350"/>
        <v>44915</v>
      </c>
      <c r="J462" s="119">
        <f t="shared" si="358"/>
        <v>21</v>
      </c>
      <c r="K462" s="119">
        <f t="shared" si="345"/>
        <v>19</v>
      </c>
      <c r="L462" s="8">
        <f t="shared" si="359"/>
        <v>1.0053373000000001</v>
      </c>
      <c r="M462" s="120">
        <f t="shared" si="346"/>
        <v>1</v>
      </c>
      <c r="N462" s="120">
        <f t="shared" si="340"/>
        <v>1.1032129331863614</v>
      </c>
      <c r="O462" s="113">
        <f t="shared" si="342"/>
        <v>1.1091011099999999</v>
      </c>
      <c r="P462" s="113">
        <f t="shared" si="351"/>
        <v>1020.8306988099999</v>
      </c>
      <c r="Q462" s="11">
        <f t="shared" si="363"/>
        <v>0</v>
      </c>
      <c r="R462" s="30">
        <f t="shared" si="360"/>
        <v>0</v>
      </c>
      <c r="S462" s="8">
        <f t="shared" si="352"/>
        <v>0</v>
      </c>
      <c r="T462" s="122">
        <f t="shared" si="361"/>
        <v>9.5000000000000001E-2</v>
      </c>
      <c r="U462" s="121">
        <f t="shared" si="341"/>
        <v>12</v>
      </c>
      <c r="V462" s="121">
        <v>252</v>
      </c>
      <c r="W462" s="120">
        <f t="shared" si="353"/>
        <v>1.004330988</v>
      </c>
      <c r="X462" s="113">
        <f t="shared" si="354"/>
        <v>4.4212055000000001</v>
      </c>
      <c r="Y462" s="113">
        <f t="shared" si="355"/>
        <v>0</v>
      </c>
      <c r="Z462" s="125" t="str">
        <f t="shared" si="364"/>
        <v>A+J=</v>
      </c>
      <c r="AA462" s="118">
        <f t="shared" si="365"/>
        <v>44915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12">
        <f t="shared" si="356"/>
        <v>44912</v>
      </c>
      <c r="B463" s="113">
        <f t="shared" si="348"/>
        <v>1025.90857998</v>
      </c>
      <c r="C463" s="176">
        <f t="shared" si="347"/>
        <v>920.41265634560386</v>
      </c>
      <c r="D463" s="114">
        <f t="shared" si="357"/>
        <v>6370.34</v>
      </c>
      <c r="E463" s="115">
        <f t="shared" si="343"/>
        <v>6407.93</v>
      </c>
      <c r="F463" s="116">
        <f t="shared" si="344"/>
        <v>44855</v>
      </c>
      <c r="G463" s="117">
        <f t="shared" si="349"/>
        <v>5.9007839455980093E-3</v>
      </c>
      <c r="H463" s="118">
        <f t="shared" si="362"/>
        <v>44915</v>
      </c>
      <c r="I463" s="118">
        <f t="shared" si="350"/>
        <v>44915</v>
      </c>
      <c r="J463" s="119">
        <f t="shared" si="358"/>
        <v>21</v>
      </c>
      <c r="K463" s="119">
        <f t="shared" si="345"/>
        <v>20</v>
      </c>
      <c r="L463" s="8">
        <f t="shared" si="359"/>
        <v>1.005619</v>
      </c>
      <c r="M463" s="120">
        <f t="shared" si="346"/>
        <v>1</v>
      </c>
      <c r="N463" s="120">
        <f t="shared" si="340"/>
        <v>1.1032129331863614</v>
      </c>
      <c r="O463" s="113">
        <f t="shared" si="342"/>
        <v>1.1094118799999999</v>
      </c>
      <c r="P463" s="113">
        <f t="shared" si="351"/>
        <v>1021.11673545</v>
      </c>
      <c r="Q463" s="11">
        <f t="shared" si="363"/>
        <v>0</v>
      </c>
      <c r="R463" s="30">
        <f t="shared" si="360"/>
        <v>0</v>
      </c>
      <c r="S463" s="8">
        <f t="shared" si="352"/>
        <v>0</v>
      </c>
      <c r="T463" s="122">
        <f t="shared" si="361"/>
        <v>9.5000000000000001E-2</v>
      </c>
      <c r="U463" s="121">
        <f t="shared" si="341"/>
        <v>13</v>
      </c>
      <c r="V463" s="121">
        <v>252</v>
      </c>
      <c r="W463" s="120">
        <f t="shared" si="353"/>
        <v>1.0046927489999999</v>
      </c>
      <c r="X463" s="113">
        <f t="shared" si="354"/>
        <v>4.7918445299999997</v>
      </c>
      <c r="Y463" s="113">
        <f t="shared" si="355"/>
        <v>0</v>
      </c>
      <c r="Z463" s="125" t="str">
        <f t="shared" si="364"/>
        <v>A+J=</v>
      </c>
      <c r="AA463" s="118">
        <f t="shared" si="365"/>
        <v>44915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12">
        <f t="shared" si="356"/>
        <v>44913</v>
      </c>
      <c r="B464" s="113">
        <f t="shared" si="348"/>
        <v>1025.90857998</v>
      </c>
      <c r="C464" s="176">
        <f t="shared" si="347"/>
        <v>920.41265634560386</v>
      </c>
      <c r="D464" s="114">
        <f t="shared" si="357"/>
        <v>6370.34</v>
      </c>
      <c r="E464" s="115">
        <f t="shared" si="343"/>
        <v>6407.93</v>
      </c>
      <c r="F464" s="116">
        <f t="shared" si="344"/>
        <v>44855</v>
      </c>
      <c r="G464" s="117">
        <f t="shared" si="349"/>
        <v>5.9007839455980093E-3</v>
      </c>
      <c r="H464" s="118">
        <f t="shared" si="362"/>
        <v>44915</v>
      </c>
      <c r="I464" s="118">
        <f t="shared" si="350"/>
        <v>44915</v>
      </c>
      <c r="J464" s="119">
        <f t="shared" si="358"/>
        <v>21</v>
      </c>
      <c r="K464" s="119">
        <f t="shared" si="345"/>
        <v>20</v>
      </c>
      <c r="L464" s="8">
        <f t="shared" si="359"/>
        <v>1.005619</v>
      </c>
      <c r="M464" s="120">
        <f t="shared" si="346"/>
        <v>1</v>
      </c>
      <c r="N464" s="120">
        <f t="shared" si="340"/>
        <v>1.1032129331863614</v>
      </c>
      <c r="O464" s="113">
        <f t="shared" si="342"/>
        <v>1.1094118799999999</v>
      </c>
      <c r="P464" s="113">
        <f t="shared" si="351"/>
        <v>1021.11673545</v>
      </c>
      <c r="Q464" s="11">
        <f t="shared" si="363"/>
        <v>0</v>
      </c>
      <c r="R464" s="30">
        <f t="shared" si="360"/>
        <v>0</v>
      </c>
      <c r="S464" s="8">
        <f t="shared" si="352"/>
        <v>0</v>
      </c>
      <c r="T464" s="122">
        <f t="shared" si="361"/>
        <v>9.5000000000000001E-2</v>
      </c>
      <c r="U464" s="121">
        <f t="shared" si="341"/>
        <v>13</v>
      </c>
      <c r="V464" s="121">
        <v>252</v>
      </c>
      <c r="W464" s="120">
        <f t="shared" si="353"/>
        <v>1.0046927489999999</v>
      </c>
      <c r="X464" s="113">
        <f t="shared" si="354"/>
        <v>4.7918445299999997</v>
      </c>
      <c r="Y464" s="113">
        <f t="shared" si="355"/>
        <v>0</v>
      </c>
      <c r="Z464" s="125" t="str">
        <f t="shared" si="364"/>
        <v>A+J=</v>
      </c>
      <c r="AA464" s="118">
        <f t="shared" si="365"/>
        <v>44915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12">
        <f t="shared" si="356"/>
        <v>44914</v>
      </c>
      <c r="B465" s="113">
        <f t="shared" si="348"/>
        <v>1025.90857998</v>
      </c>
      <c r="C465" s="176">
        <f t="shared" si="347"/>
        <v>920.41265634560386</v>
      </c>
      <c r="D465" s="114">
        <f t="shared" si="357"/>
        <v>6370.34</v>
      </c>
      <c r="E465" s="115">
        <f t="shared" si="343"/>
        <v>6407.93</v>
      </c>
      <c r="F465" s="116">
        <f t="shared" si="344"/>
        <v>44855</v>
      </c>
      <c r="G465" s="117">
        <f t="shared" si="349"/>
        <v>5.9007839455980093E-3</v>
      </c>
      <c r="H465" s="118">
        <f t="shared" si="362"/>
        <v>44915</v>
      </c>
      <c r="I465" s="118">
        <f t="shared" si="350"/>
        <v>44915</v>
      </c>
      <c r="J465" s="119">
        <f t="shared" si="358"/>
        <v>21</v>
      </c>
      <c r="K465" s="119">
        <f t="shared" si="345"/>
        <v>20</v>
      </c>
      <c r="L465" s="8">
        <f t="shared" si="359"/>
        <v>1.005619</v>
      </c>
      <c r="M465" s="120">
        <f t="shared" si="346"/>
        <v>1</v>
      </c>
      <c r="N465" s="120">
        <f t="shared" si="340"/>
        <v>1.1032129331863614</v>
      </c>
      <c r="O465" s="113">
        <f t="shared" si="342"/>
        <v>1.1094118799999999</v>
      </c>
      <c r="P465" s="113">
        <f t="shared" si="351"/>
        <v>1021.11673545</v>
      </c>
      <c r="Q465" s="11">
        <f t="shared" si="363"/>
        <v>0</v>
      </c>
      <c r="R465" s="30">
        <f t="shared" si="360"/>
        <v>0</v>
      </c>
      <c r="S465" s="8">
        <f t="shared" si="352"/>
        <v>0</v>
      </c>
      <c r="T465" s="122">
        <f t="shared" si="361"/>
        <v>9.5000000000000001E-2</v>
      </c>
      <c r="U465" s="121">
        <f t="shared" si="341"/>
        <v>13</v>
      </c>
      <c r="V465" s="121">
        <v>252</v>
      </c>
      <c r="W465" s="120">
        <f t="shared" si="353"/>
        <v>1.0046927489999999</v>
      </c>
      <c r="X465" s="113">
        <f t="shared" si="354"/>
        <v>4.7918445299999997</v>
      </c>
      <c r="Y465" s="113">
        <f t="shared" si="355"/>
        <v>0</v>
      </c>
      <c r="Z465" s="125" t="str">
        <f t="shared" si="364"/>
        <v>A+J=</v>
      </c>
      <c r="AA465" s="118">
        <f t="shared" si="365"/>
        <v>44915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5" x14ac:dyDescent="0.2">
      <c r="A466" s="112">
        <f t="shared" si="356"/>
        <v>44915</v>
      </c>
      <c r="B466" s="113">
        <f t="shared" si="348"/>
        <v>1026.56567967</v>
      </c>
      <c r="C466" s="176">
        <f t="shared" si="347"/>
        <v>920.41265634560386</v>
      </c>
      <c r="D466" s="114">
        <f t="shared" si="357"/>
        <v>6370.34</v>
      </c>
      <c r="E466" s="115">
        <f t="shared" si="343"/>
        <v>6407.93</v>
      </c>
      <c r="F466" s="116">
        <f t="shared" si="344"/>
        <v>44855</v>
      </c>
      <c r="G466" s="117">
        <f t="shared" si="349"/>
        <v>5.9007839455980093E-3</v>
      </c>
      <c r="H466" s="118">
        <f t="shared" si="362"/>
        <v>44946</v>
      </c>
      <c r="I466" s="118">
        <f t="shared" si="350"/>
        <v>44915</v>
      </c>
      <c r="J466" s="119">
        <f t="shared" si="358"/>
        <v>21</v>
      </c>
      <c r="K466" s="119">
        <f t="shared" si="345"/>
        <v>21</v>
      </c>
      <c r="L466" s="8">
        <f t="shared" si="359"/>
        <v>1.0059007799999999</v>
      </c>
      <c r="M466" s="120">
        <f t="shared" si="346"/>
        <v>1</v>
      </c>
      <c r="N466" s="120">
        <f t="shared" si="340"/>
        <v>1.1032129331863614</v>
      </c>
      <c r="O466" s="113">
        <f t="shared" si="342"/>
        <v>1.10972274</v>
      </c>
      <c r="P466" s="113">
        <f t="shared" si="351"/>
        <v>1021.40285493</v>
      </c>
      <c r="Q466" s="11">
        <f t="shared" si="363"/>
        <v>15</v>
      </c>
      <c r="R466" s="30">
        <f t="shared" si="360"/>
        <v>8.8045375990419752E-3</v>
      </c>
      <c r="S466" s="8">
        <f t="shared" si="352"/>
        <v>8.9929798400000003</v>
      </c>
      <c r="T466" s="122">
        <f t="shared" si="361"/>
        <v>9.5000000000000001E-2</v>
      </c>
      <c r="U466" s="121">
        <f t="shared" si="341"/>
        <v>14</v>
      </c>
      <c r="V466" s="121">
        <v>252</v>
      </c>
      <c r="W466" s="120">
        <f t="shared" si="353"/>
        <v>1.0050546410000001</v>
      </c>
      <c r="X466" s="113">
        <f t="shared" si="354"/>
        <v>5.1628247399999996</v>
      </c>
      <c r="Y466" s="113">
        <f t="shared" si="355"/>
        <v>14.15580458</v>
      </c>
      <c r="Z466" s="125" t="str">
        <f t="shared" si="364"/>
        <v>A+J=</v>
      </c>
      <c r="AA466" s="118">
        <f t="shared" si="365"/>
        <v>44915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" x14ac:dyDescent="0.2">
      <c r="A467" s="112">
        <f t="shared" si="356"/>
        <v>44916</v>
      </c>
      <c r="B467" s="113">
        <f t="shared" si="348"/>
        <v>1012.9547099</v>
      </c>
      <c r="C467" s="176">
        <f t="shared" si="347"/>
        <v>912.30884850617906</v>
      </c>
      <c r="D467" s="114">
        <f t="shared" si="357"/>
        <v>6407.93</v>
      </c>
      <c r="E467" s="115">
        <f t="shared" si="343"/>
        <v>6434.2</v>
      </c>
      <c r="F467" s="116">
        <f t="shared" si="344"/>
        <v>44885</v>
      </c>
      <c r="G467" s="117">
        <f t="shared" si="349"/>
        <v>4.0996078296735572E-3</v>
      </c>
      <c r="H467" s="118">
        <f t="shared" si="362"/>
        <v>44946</v>
      </c>
      <c r="I467" s="118">
        <f t="shared" si="350"/>
        <v>44946</v>
      </c>
      <c r="J467" s="119">
        <f t="shared" si="358"/>
        <v>23</v>
      </c>
      <c r="K467" s="119">
        <f t="shared" si="345"/>
        <v>1</v>
      </c>
      <c r="L467" s="8">
        <f t="shared" si="359"/>
        <v>1.00017789</v>
      </c>
      <c r="M467" s="120">
        <f t="shared" si="346"/>
        <v>1.0059007799999999</v>
      </c>
      <c r="N467" s="120">
        <f t="shared" si="340"/>
        <v>1.1097227499982487</v>
      </c>
      <c r="O467" s="113">
        <f t="shared" si="342"/>
        <v>1.10992015</v>
      </c>
      <c r="P467" s="113">
        <f t="shared" si="351"/>
        <v>1012.58997398</v>
      </c>
      <c r="Q467" s="11">
        <f t="shared" si="363"/>
        <v>0</v>
      </c>
      <c r="R467" s="30">
        <f t="shared" si="360"/>
        <v>0</v>
      </c>
      <c r="S467" s="8">
        <f t="shared" si="352"/>
        <v>0</v>
      </c>
      <c r="T467" s="122">
        <f t="shared" si="361"/>
        <v>9.5000000000000001E-2</v>
      </c>
      <c r="U467" s="121">
        <f t="shared" si="341"/>
        <v>1</v>
      </c>
      <c r="V467" s="121">
        <v>252</v>
      </c>
      <c r="W467" s="120">
        <f t="shared" si="353"/>
        <v>1.0003602009999999</v>
      </c>
      <c r="X467" s="113">
        <f t="shared" si="354"/>
        <v>0.36473591999999999</v>
      </c>
      <c r="Y467" s="113">
        <f t="shared" si="355"/>
        <v>0</v>
      </c>
      <c r="Z467" s="125" t="str">
        <f t="shared" si="364"/>
        <v>A+J=</v>
      </c>
      <c r="AA467" s="118">
        <f t="shared" si="365"/>
        <v>44946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5" x14ac:dyDescent="0.2">
      <c r="A468" s="112">
        <f t="shared" si="356"/>
        <v>44917</v>
      </c>
      <c r="B468" s="113">
        <f t="shared" si="348"/>
        <v>1013.4998517499999</v>
      </c>
      <c r="C468" s="176">
        <f t="shared" si="347"/>
        <v>912.30884850617906</v>
      </c>
      <c r="D468" s="114">
        <f t="shared" si="357"/>
        <v>6407.93</v>
      </c>
      <c r="E468" s="115">
        <f t="shared" si="343"/>
        <v>6434.2</v>
      </c>
      <c r="F468" s="116">
        <f t="shared" si="344"/>
        <v>44885</v>
      </c>
      <c r="G468" s="117">
        <f t="shared" si="349"/>
        <v>4.0996078296735572E-3</v>
      </c>
      <c r="H468" s="118">
        <f t="shared" si="362"/>
        <v>44946</v>
      </c>
      <c r="I468" s="118">
        <f t="shared" si="350"/>
        <v>44946</v>
      </c>
      <c r="J468" s="119">
        <f t="shared" si="358"/>
        <v>23</v>
      </c>
      <c r="K468" s="119">
        <f t="shared" si="345"/>
        <v>2</v>
      </c>
      <c r="L468" s="8">
        <f t="shared" si="359"/>
        <v>1.00035582</v>
      </c>
      <c r="M468" s="120">
        <f t="shared" si="346"/>
        <v>1.0059007799999999</v>
      </c>
      <c r="N468" s="120">
        <f t="shared" si="340"/>
        <v>1.1097227499982487</v>
      </c>
      <c r="O468" s="113">
        <f t="shared" si="342"/>
        <v>1.1101176100000001</v>
      </c>
      <c r="P468" s="113">
        <f t="shared" si="351"/>
        <v>1012.77011848</v>
      </c>
      <c r="Q468" s="11">
        <f t="shared" si="363"/>
        <v>0</v>
      </c>
      <c r="R468" s="30">
        <f t="shared" si="360"/>
        <v>0</v>
      </c>
      <c r="S468" s="8">
        <f t="shared" si="352"/>
        <v>0</v>
      </c>
      <c r="T468" s="122">
        <f t="shared" si="361"/>
        <v>9.5000000000000001E-2</v>
      </c>
      <c r="U468" s="121">
        <f t="shared" si="341"/>
        <v>2</v>
      </c>
      <c r="V468" s="121">
        <v>252</v>
      </c>
      <c r="W468" s="120">
        <f t="shared" si="353"/>
        <v>1.0007205320000001</v>
      </c>
      <c r="X468" s="113">
        <f t="shared" si="354"/>
        <v>0.72973326999999999</v>
      </c>
      <c r="Y468" s="113">
        <f t="shared" si="355"/>
        <v>0</v>
      </c>
      <c r="Z468" s="125" t="str">
        <f t="shared" si="364"/>
        <v>A+J=</v>
      </c>
      <c r="AA468" s="118">
        <f t="shared" si="365"/>
        <v>44946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5" x14ac:dyDescent="0.2">
      <c r="A469" s="112">
        <f t="shared" si="356"/>
        <v>44918</v>
      </c>
      <c r="B469" s="113">
        <f t="shared" si="348"/>
        <v>1014.0452733899999</v>
      </c>
      <c r="C469" s="176">
        <f t="shared" si="347"/>
        <v>912.30884850617906</v>
      </c>
      <c r="D469" s="114">
        <f t="shared" si="357"/>
        <v>6407.93</v>
      </c>
      <c r="E469" s="115">
        <f t="shared" si="343"/>
        <v>6434.2</v>
      </c>
      <c r="F469" s="116">
        <f t="shared" si="344"/>
        <v>44885</v>
      </c>
      <c r="G469" s="117">
        <f t="shared" si="349"/>
        <v>4.0996078296735572E-3</v>
      </c>
      <c r="H469" s="118">
        <f t="shared" si="362"/>
        <v>44946</v>
      </c>
      <c r="I469" s="118">
        <f t="shared" si="350"/>
        <v>44946</v>
      </c>
      <c r="J469" s="119">
        <f t="shared" si="358"/>
        <v>23</v>
      </c>
      <c r="K469" s="119">
        <f t="shared" si="345"/>
        <v>3</v>
      </c>
      <c r="L469" s="8">
        <f t="shared" si="359"/>
        <v>1.00053378</v>
      </c>
      <c r="M469" s="120">
        <f t="shared" si="346"/>
        <v>1.0059007799999999</v>
      </c>
      <c r="N469" s="120">
        <f t="shared" si="340"/>
        <v>1.1097227499982487</v>
      </c>
      <c r="O469" s="113">
        <f t="shared" si="342"/>
        <v>1.1103150900000001</v>
      </c>
      <c r="P469" s="113">
        <f t="shared" si="351"/>
        <v>1012.95028123</v>
      </c>
      <c r="Q469" s="11">
        <f t="shared" si="363"/>
        <v>0</v>
      </c>
      <c r="R469" s="30">
        <f t="shared" si="360"/>
        <v>0</v>
      </c>
      <c r="S469" s="8">
        <f t="shared" si="352"/>
        <v>0</v>
      </c>
      <c r="T469" s="122">
        <f t="shared" si="361"/>
        <v>9.5000000000000001E-2</v>
      </c>
      <c r="U469" s="121">
        <f t="shared" si="341"/>
        <v>3</v>
      </c>
      <c r="V469" s="121">
        <v>252</v>
      </c>
      <c r="W469" s="120">
        <f t="shared" si="353"/>
        <v>1.001080993</v>
      </c>
      <c r="X469" s="113">
        <f t="shared" si="354"/>
        <v>1.0949921600000001</v>
      </c>
      <c r="Y469" s="113">
        <f t="shared" si="355"/>
        <v>0</v>
      </c>
      <c r="Z469" s="125" t="str">
        <f t="shared" si="364"/>
        <v>A+J=</v>
      </c>
      <c r="AA469" s="118">
        <f t="shared" si="365"/>
        <v>44946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5" x14ac:dyDescent="0.2">
      <c r="A470" s="112">
        <f t="shared" si="356"/>
        <v>44919</v>
      </c>
      <c r="B470" s="113">
        <f t="shared" si="348"/>
        <v>1014.5909921499999</v>
      </c>
      <c r="C470" s="176">
        <f t="shared" si="347"/>
        <v>912.30884850617906</v>
      </c>
      <c r="D470" s="114">
        <f t="shared" si="357"/>
        <v>6407.93</v>
      </c>
      <c r="E470" s="115">
        <f t="shared" si="343"/>
        <v>6434.2</v>
      </c>
      <c r="F470" s="116">
        <f t="shared" si="344"/>
        <v>44885</v>
      </c>
      <c r="G470" s="117">
        <f t="shared" si="349"/>
        <v>4.0996078296735572E-3</v>
      </c>
      <c r="H470" s="118">
        <f t="shared" si="362"/>
        <v>44946</v>
      </c>
      <c r="I470" s="118">
        <f t="shared" si="350"/>
        <v>44946</v>
      </c>
      <c r="J470" s="119">
        <f t="shared" si="358"/>
        <v>23</v>
      </c>
      <c r="K470" s="119">
        <f t="shared" si="345"/>
        <v>4</v>
      </c>
      <c r="L470" s="8">
        <f t="shared" si="359"/>
        <v>1.0007117699999999</v>
      </c>
      <c r="M470" s="120">
        <f t="shared" si="346"/>
        <v>1.0059007799999999</v>
      </c>
      <c r="N470" s="120">
        <f t="shared" si="340"/>
        <v>1.1097227499982487</v>
      </c>
      <c r="O470" s="113">
        <f t="shared" si="342"/>
        <v>1.11051261</v>
      </c>
      <c r="P470" s="113">
        <f t="shared" si="351"/>
        <v>1013.13048048</v>
      </c>
      <c r="Q470" s="11">
        <f t="shared" si="363"/>
        <v>0</v>
      </c>
      <c r="R470" s="30">
        <f t="shared" si="360"/>
        <v>0</v>
      </c>
      <c r="S470" s="8">
        <f t="shared" si="352"/>
        <v>0</v>
      </c>
      <c r="T470" s="122">
        <f t="shared" si="361"/>
        <v>9.5000000000000001E-2</v>
      </c>
      <c r="U470" s="121">
        <f t="shared" si="341"/>
        <v>4</v>
      </c>
      <c r="V470" s="121">
        <v>252</v>
      </c>
      <c r="W470" s="120">
        <f t="shared" si="353"/>
        <v>1.0014415830000001</v>
      </c>
      <c r="X470" s="113">
        <f t="shared" si="354"/>
        <v>1.46051167</v>
      </c>
      <c r="Y470" s="113">
        <f t="shared" si="355"/>
        <v>0</v>
      </c>
      <c r="Z470" s="125" t="str">
        <f t="shared" si="364"/>
        <v>A+J=</v>
      </c>
      <c r="AA470" s="118">
        <f t="shared" si="365"/>
        <v>44946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5" x14ac:dyDescent="0.2">
      <c r="A471" s="112">
        <f t="shared" si="356"/>
        <v>44920</v>
      </c>
      <c r="B471" s="113">
        <f t="shared" si="348"/>
        <v>1014.5909921499999</v>
      </c>
      <c r="C471" s="176">
        <f t="shared" si="347"/>
        <v>912.30884850617906</v>
      </c>
      <c r="D471" s="114">
        <f t="shared" si="357"/>
        <v>6407.93</v>
      </c>
      <c r="E471" s="115">
        <f t="shared" si="343"/>
        <v>6434.2</v>
      </c>
      <c r="F471" s="116">
        <f t="shared" si="344"/>
        <v>44885</v>
      </c>
      <c r="G471" s="117">
        <f t="shared" si="349"/>
        <v>4.0996078296735572E-3</v>
      </c>
      <c r="H471" s="118">
        <f t="shared" si="362"/>
        <v>44946</v>
      </c>
      <c r="I471" s="118">
        <f t="shared" si="350"/>
        <v>44946</v>
      </c>
      <c r="J471" s="119">
        <f t="shared" si="358"/>
        <v>23</v>
      </c>
      <c r="K471" s="119">
        <f t="shared" si="345"/>
        <v>4</v>
      </c>
      <c r="L471" s="8">
        <f t="shared" si="359"/>
        <v>1.0007117699999999</v>
      </c>
      <c r="M471" s="120">
        <f t="shared" si="346"/>
        <v>1.0059007799999999</v>
      </c>
      <c r="N471" s="120">
        <f t="shared" si="340"/>
        <v>1.1097227499982487</v>
      </c>
      <c r="O471" s="113">
        <f t="shared" si="342"/>
        <v>1.11051261</v>
      </c>
      <c r="P471" s="113">
        <f t="shared" si="351"/>
        <v>1013.13048048</v>
      </c>
      <c r="Q471" s="11">
        <f t="shared" si="363"/>
        <v>0</v>
      </c>
      <c r="R471" s="30">
        <f t="shared" si="360"/>
        <v>0</v>
      </c>
      <c r="S471" s="8">
        <f t="shared" si="352"/>
        <v>0</v>
      </c>
      <c r="T471" s="122">
        <f t="shared" si="361"/>
        <v>9.5000000000000001E-2</v>
      </c>
      <c r="U471" s="121">
        <f t="shared" si="341"/>
        <v>4</v>
      </c>
      <c r="V471" s="121">
        <v>252</v>
      </c>
      <c r="W471" s="120">
        <f t="shared" si="353"/>
        <v>1.0014415830000001</v>
      </c>
      <c r="X471" s="113">
        <f t="shared" si="354"/>
        <v>1.46051167</v>
      </c>
      <c r="Y471" s="113">
        <f t="shared" si="355"/>
        <v>0</v>
      </c>
      <c r="Z471" s="125" t="str">
        <f t="shared" si="364"/>
        <v>A+J=</v>
      </c>
      <c r="AA471" s="118">
        <f t="shared" si="365"/>
        <v>44946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5" x14ac:dyDescent="0.2">
      <c r="A472" s="112">
        <f t="shared" si="356"/>
        <v>44921</v>
      </c>
      <c r="B472" s="113">
        <f t="shared" si="348"/>
        <v>1014.5909921499999</v>
      </c>
      <c r="C472" s="176">
        <f t="shared" si="347"/>
        <v>912.30884850617906</v>
      </c>
      <c r="D472" s="114">
        <f t="shared" si="357"/>
        <v>6407.93</v>
      </c>
      <c r="E472" s="115">
        <f t="shared" si="343"/>
        <v>6434.2</v>
      </c>
      <c r="F472" s="116">
        <f t="shared" si="344"/>
        <v>44885</v>
      </c>
      <c r="G472" s="117">
        <f t="shared" si="349"/>
        <v>4.0996078296735572E-3</v>
      </c>
      <c r="H472" s="118">
        <f t="shared" si="362"/>
        <v>44946</v>
      </c>
      <c r="I472" s="118">
        <f t="shared" si="350"/>
        <v>44946</v>
      </c>
      <c r="J472" s="119">
        <f t="shared" si="358"/>
        <v>23</v>
      </c>
      <c r="K472" s="119">
        <f t="shared" si="345"/>
        <v>4</v>
      </c>
      <c r="L472" s="8">
        <f t="shared" si="359"/>
        <v>1.0007117699999999</v>
      </c>
      <c r="M472" s="120">
        <f t="shared" si="346"/>
        <v>1.0059007799999999</v>
      </c>
      <c r="N472" s="120">
        <f t="shared" si="340"/>
        <v>1.1097227499982487</v>
      </c>
      <c r="O472" s="113">
        <f t="shared" si="342"/>
        <v>1.11051261</v>
      </c>
      <c r="P472" s="113">
        <f t="shared" si="351"/>
        <v>1013.13048048</v>
      </c>
      <c r="Q472" s="11">
        <f t="shared" si="363"/>
        <v>0</v>
      </c>
      <c r="R472" s="30">
        <f t="shared" si="360"/>
        <v>0</v>
      </c>
      <c r="S472" s="8">
        <f t="shared" si="352"/>
        <v>0</v>
      </c>
      <c r="T472" s="122">
        <f t="shared" si="361"/>
        <v>9.5000000000000001E-2</v>
      </c>
      <c r="U472" s="121">
        <f t="shared" si="341"/>
        <v>4</v>
      </c>
      <c r="V472" s="121">
        <v>252</v>
      </c>
      <c r="W472" s="120">
        <f t="shared" si="353"/>
        <v>1.0014415830000001</v>
      </c>
      <c r="X472" s="113">
        <f t="shared" si="354"/>
        <v>1.46051167</v>
      </c>
      <c r="Y472" s="113">
        <f t="shared" si="355"/>
        <v>0</v>
      </c>
      <c r="Z472" s="125" t="str">
        <f t="shared" si="364"/>
        <v>A+J=</v>
      </c>
      <c r="AA472" s="118">
        <f t="shared" si="365"/>
        <v>44946</v>
      </c>
      <c r="AB472" s="181" t="s">
        <v>113</v>
      </c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5" x14ac:dyDescent="0.25">
      <c r="A473" s="175">
        <f t="shared" si="356"/>
        <v>44922</v>
      </c>
      <c r="B473" s="176">
        <f t="shared" si="348"/>
        <v>1015.13701016</v>
      </c>
      <c r="C473" s="176">
        <f t="shared" si="347"/>
        <v>912.30884850617906</v>
      </c>
      <c r="D473" s="177">
        <f t="shared" si="357"/>
        <v>6407.93</v>
      </c>
      <c r="E473" s="178">
        <f t="shared" si="343"/>
        <v>6434.2</v>
      </c>
      <c r="F473" s="179">
        <f t="shared" si="344"/>
        <v>44885</v>
      </c>
      <c r="G473" s="180">
        <f t="shared" si="349"/>
        <v>4.0996078296735572E-3</v>
      </c>
      <c r="H473" s="175">
        <f t="shared" si="362"/>
        <v>44946</v>
      </c>
      <c r="I473" s="175">
        <f t="shared" si="350"/>
        <v>44946</v>
      </c>
      <c r="J473" s="181">
        <f t="shared" si="358"/>
        <v>23</v>
      </c>
      <c r="K473" s="181">
        <f t="shared" si="345"/>
        <v>5</v>
      </c>
      <c r="L473" s="176">
        <f t="shared" si="359"/>
        <v>1.00088979</v>
      </c>
      <c r="M473" s="182">
        <f t="shared" si="346"/>
        <v>1.0059007799999999</v>
      </c>
      <c r="N473" s="182">
        <f t="shared" si="340"/>
        <v>1.1097227499982487</v>
      </c>
      <c r="O473" s="176">
        <f t="shared" si="342"/>
        <v>1.1107101699999999</v>
      </c>
      <c r="P473" s="176">
        <f t="shared" si="351"/>
        <v>1013.31071621</v>
      </c>
      <c r="Q473" s="183">
        <v>15.5</v>
      </c>
      <c r="R473" s="184">
        <f>S473/P473</f>
        <v>1.5637791593941916E-3</v>
      </c>
      <c r="S473" s="176">
        <v>1.5845941800000001</v>
      </c>
      <c r="T473" s="185">
        <f t="shared" si="361"/>
        <v>9.5000000000000001E-2</v>
      </c>
      <c r="U473" s="183">
        <f t="shared" si="341"/>
        <v>5</v>
      </c>
      <c r="V473" s="183">
        <v>252</v>
      </c>
      <c r="W473" s="182">
        <f t="shared" si="353"/>
        <v>1.0018023039999999</v>
      </c>
      <c r="X473" s="176">
        <f t="shared" si="354"/>
        <v>1.8262939499999999</v>
      </c>
      <c r="Y473" s="176">
        <f t="shared" si="355"/>
        <v>3.41088813</v>
      </c>
      <c r="Z473" s="186" t="str">
        <f t="shared" si="364"/>
        <v>A+J=</v>
      </c>
      <c r="AA473" s="175">
        <f t="shared" si="365"/>
        <v>44946</v>
      </c>
      <c r="AB473" s="176">
        <f>P473-S473</f>
        <v>1011.7261220300001</v>
      </c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2">
        <f t="shared" si="356"/>
        <v>44923</v>
      </c>
      <c r="B474" s="113">
        <f t="shared" si="348"/>
        <v>1012.2705837200001</v>
      </c>
      <c r="C474" s="176">
        <f t="shared" si="347"/>
        <v>910.88219894196379</v>
      </c>
      <c r="D474" s="114">
        <f t="shared" si="357"/>
        <v>6407.93</v>
      </c>
      <c r="E474" s="115">
        <f t="shared" si="343"/>
        <v>6434.2</v>
      </c>
      <c r="F474" s="116">
        <f t="shared" si="344"/>
        <v>44885</v>
      </c>
      <c r="G474" s="117">
        <f t="shared" si="349"/>
        <v>4.0996078296735572E-3</v>
      </c>
      <c r="H474" s="118">
        <f t="shared" si="362"/>
        <v>44946</v>
      </c>
      <c r="I474" s="118">
        <f t="shared" si="350"/>
        <v>44946</v>
      </c>
      <c r="J474" s="119">
        <f t="shared" si="358"/>
        <v>23</v>
      </c>
      <c r="K474" s="119">
        <f t="shared" si="345"/>
        <v>6</v>
      </c>
      <c r="L474" s="8">
        <f t="shared" si="359"/>
        <v>1.0010678399999999</v>
      </c>
      <c r="M474" s="120">
        <f t="shared" si="346"/>
        <v>1.0059007799999999</v>
      </c>
      <c r="N474" s="120">
        <f t="shared" si="340"/>
        <v>1.1097227499982487</v>
      </c>
      <c r="O474" s="113">
        <f t="shared" si="342"/>
        <v>1.11090775</v>
      </c>
      <c r="P474" s="113">
        <f t="shared" si="351"/>
        <v>1011.9060941400001</v>
      </c>
      <c r="Q474" s="11">
        <f t="shared" si="363"/>
        <v>0</v>
      </c>
      <c r="R474" s="30">
        <f t="shared" si="360"/>
        <v>0</v>
      </c>
      <c r="S474" s="8">
        <f t="shared" si="352"/>
        <v>0</v>
      </c>
      <c r="T474" s="122">
        <f t="shared" si="361"/>
        <v>9.5000000000000001E-2</v>
      </c>
      <c r="U474" s="121">
        <f t="shared" si="341"/>
        <v>1</v>
      </c>
      <c r="V474" s="121">
        <v>252</v>
      </c>
      <c r="W474" s="120">
        <f t="shared" si="353"/>
        <v>1.0003602009999999</v>
      </c>
      <c r="X474" s="113">
        <f t="shared" si="354"/>
        <v>0.36448957999999998</v>
      </c>
      <c r="Y474" s="113">
        <f t="shared" si="355"/>
        <v>0</v>
      </c>
      <c r="Z474" s="125" t="str">
        <f t="shared" si="364"/>
        <v>A+J=</v>
      </c>
      <c r="AA474" s="118">
        <f t="shared" si="365"/>
        <v>44946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12">
        <f t="shared" si="356"/>
        <v>44924</v>
      </c>
      <c r="B475" s="113">
        <f t="shared" si="348"/>
        <v>1012.81535222</v>
      </c>
      <c r="C475" s="176">
        <f t="shared" si="347"/>
        <v>910.88219894196379</v>
      </c>
      <c r="D475" s="114">
        <f t="shared" si="357"/>
        <v>6407.93</v>
      </c>
      <c r="E475" s="115">
        <f t="shared" si="343"/>
        <v>6434.2</v>
      </c>
      <c r="F475" s="116">
        <f t="shared" si="344"/>
        <v>44885</v>
      </c>
      <c r="G475" s="117">
        <f t="shared" si="349"/>
        <v>4.0996078296735572E-3</v>
      </c>
      <c r="H475" s="118">
        <f t="shared" si="362"/>
        <v>44946</v>
      </c>
      <c r="I475" s="118">
        <f t="shared" si="350"/>
        <v>44946</v>
      </c>
      <c r="J475" s="119">
        <f t="shared" si="358"/>
        <v>23</v>
      </c>
      <c r="K475" s="119">
        <f t="shared" si="345"/>
        <v>7</v>
      </c>
      <c r="L475" s="8">
        <f t="shared" si="359"/>
        <v>1.0012459300000001</v>
      </c>
      <c r="M475" s="120">
        <f t="shared" si="346"/>
        <v>1.0059007799999999</v>
      </c>
      <c r="N475" s="120">
        <f t="shared" si="340"/>
        <v>1.1097227499982487</v>
      </c>
      <c r="O475" s="113">
        <f t="shared" si="342"/>
        <v>1.1111053799999999</v>
      </c>
      <c r="P475" s="113">
        <f t="shared" si="351"/>
        <v>1012.08611179</v>
      </c>
      <c r="Q475" s="11">
        <f t="shared" si="363"/>
        <v>0</v>
      </c>
      <c r="R475" s="30">
        <f t="shared" si="360"/>
        <v>0</v>
      </c>
      <c r="S475" s="8">
        <f t="shared" si="352"/>
        <v>0</v>
      </c>
      <c r="T475" s="122">
        <f t="shared" si="361"/>
        <v>9.5000000000000001E-2</v>
      </c>
      <c r="U475" s="121">
        <f t="shared" si="341"/>
        <v>2</v>
      </c>
      <c r="V475" s="121">
        <v>252</v>
      </c>
      <c r="W475" s="120">
        <f t="shared" si="353"/>
        <v>1.0007205320000001</v>
      </c>
      <c r="X475" s="113">
        <f t="shared" si="354"/>
        <v>0.72924043000000005</v>
      </c>
      <c r="Y475" s="113">
        <f t="shared" si="355"/>
        <v>0</v>
      </c>
      <c r="Z475" s="125" t="str">
        <f t="shared" si="364"/>
        <v>A+J=</v>
      </c>
      <c r="AA475" s="118">
        <f t="shared" si="365"/>
        <v>44946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2">
        <f t="shared" si="356"/>
        <v>44925</v>
      </c>
      <c r="B476" s="113">
        <f t="shared" si="348"/>
        <v>1013.36040026</v>
      </c>
      <c r="C476" s="176">
        <f t="shared" si="347"/>
        <v>910.88219894196379</v>
      </c>
      <c r="D476" s="114">
        <f t="shared" si="357"/>
        <v>6407.93</v>
      </c>
      <c r="E476" s="115">
        <f t="shared" si="343"/>
        <v>6434.2</v>
      </c>
      <c r="F476" s="116">
        <f t="shared" si="344"/>
        <v>44885</v>
      </c>
      <c r="G476" s="117">
        <f t="shared" si="349"/>
        <v>4.0996078296735572E-3</v>
      </c>
      <c r="H476" s="118">
        <f t="shared" si="362"/>
        <v>44946</v>
      </c>
      <c r="I476" s="118">
        <f t="shared" si="350"/>
        <v>44946</v>
      </c>
      <c r="J476" s="119">
        <f t="shared" si="358"/>
        <v>23</v>
      </c>
      <c r="K476" s="119">
        <f t="shared" si="345"/>
        <v>8</v>
      </c>
      <c r="L476" s="8">
        <f t="shared" si="359"/>
        <v>1.0014240400000001</v>
      </c>
      <c r="M476" s="120">
        <f t="shared" si="346"/>
        <v>1.0059007799999999</v>
      </c>
      <c r="N476" s="120">
        <f t="shared" si="340"/>
        <v>1.1097227499982487</v>
      </c>
      <c r="O476" s="113">
        <f t="shared" si="342"/>
        <v>1.11130303</v>
      </c>
      <c r="P476" s="113">
        <f t="shared" si="351"/>
        <v>1012.26614765</v>
      </c>
      <c r="Q476" s="11">
        <f t="shared" si="363"/>
        <v>0</v>
      </c>
      <c r="R476" s="30">
        <f t="shared" si="360"/>
        <v>0</v>
      </c>
      <c r="S476" s="8">
        <f t="shared" si="352"/>
        <v>0</v>
      </c>
      <c r="T476" s="122">
        <f t="shared" si="361"/>
        <v>9.5000000000000001E-2</v>
      </c>
      <c r="U476" s="121">
        <f t="shared" si="341"/>
        <v>3</v>
      </c>
      <c r="V476" s="121">
        <v>252</v>
      </c>
      <c r="W476" s="120">
        <f t="shared" si="353"/>
        <v>1.001080993</v>
      </c>
      <c r="X476" s="113">
        <f t="shared" si="354"/>
        <v>1.0942526100000001</v>
      </c>
      <c r="Y476" s="113">
        <f t="shared" si="355"/>
        <v>0</v>
      </c>
      <c r="Z476" s="125" t="str">
        <f t="shared" si="364"/>
        <v>A+J=</v>
      </c>
      <c r="AA476" s="118">
        <f t="shared" si="365"/>
        <v>44946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12">
        <f t="shared" si="356"/>
        <v>44926</v>
      </c>
      <c r="B477" s="113">
        <f t="shared" si="348"/>
        <v>1013.9057543299999</v>
      </c>
      <c r="C477" s="176">
        <f t="shared" si="347"/>
        <v>910.88219894196379</v>
      </c>
      <c r="D477" s="114">
        <f t="shared" si="357"/>
        <v>6407.93</v>
      </c>
      <c r="E477" s="115">
        <f t="shared" si="343"/>
        <v>6434.2</v>
      </c>
      <c r="F477" s="116">
        <f t="shared" si="344"/>
        <v>44885</v>
      </c>
      <c r="G477" s="117">
        <f t="shared" si="349"/>
        <v>4.0996078296735572E-3</v>
      </c>
      <c r="H477" s="118">
        <f t="shared" si="362"/>
        <v>44946</v>
      </c>
      <c r="I477" s="118">
        <f t="shared" si="350"/>
        <v>44946</v>
      </c>
      <c r="J477" s="119">
        <f t="shared" si="358"/>
        <v>23</v>
      </c>
      <c r="K477" s="119">
        <f t="shared" si="345"/>
        <v>9</v>
      </c>
      <c r="L477" s="8">
        <f t="shared" si="359"/>
        <v>1.0016021900000001</v>
      </c>
      <c r="M477" s="120">
        <f t="shared" si="346"/>
        <v>1.0059007799999999</v>
      </c>
      <c r="N477" s="120">
        <f t="shared" si="340"/>
        <v>1.1097227499982487</v>
      </c>
      <c r="O477" s="113">
        <f t="shared" si="342"/>
        <v>1.1115007299999999</v>
      </c>
      <c r="P477" s="113">
        <f t="shared" si="351"/>
        <v>1012.44622906</v>
      </c>
      <c r="Q477" s="11">
        <f t="shared" si="363"/>
        <v>0</v>
      </c>
      <c r="R477" s="30">
        <f t="shared" si="360"/>
        <v>0</v>
      </c>
      <c r="S477" s="8">
        <f t="shared" si="352"/>
        <v>0</v>
      </c>
      <c r="T477" s="122">
        <f t="shared" si="361"/>
        <v>9.5000000000000001E-2</v>
      </c>
      <c r="U477" s="121">
        <f t="shared" si="341"/>
        <v>4</v>
      </c>
      <c r="V477" s="121">
        <v>252</v>
      </c>
      <c r="W477" s="120">
        <f t="shared" si="353"/>
        <v>1.0014415830000001</v>
      </c>
      <c r="X477" s="113">
        <f t="shared" si="354"/>
        <v>1.4595252700000001</v>
      </c>
      <c r="Y477" s="113">
        <f t="shared" si="355"/>
        <v>0</v>
      </c>
      <c r="Z477" s="125" t="str">
        <f t="shared" si="364"/>
        <v>A+J=</v>
      </c>
      <c r="AA477" s="118">
        <f t="shared" si="365"/>
        <v>44946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2">
        <f t="shared" si="356"/>
        <v>44927</v>
      </c>
      <c r="B478" s="113">
        <f t="shared" si="348"/>
        <v>1013.9057543299999</v>
      </c>
      <c r="C478" s="176">
        <f t="shared" si="347"/>
        <v>910.88219894196379</v>
      </c>
      <c r="D478" s="114">
        <f t="shared" si="357"/>
        <v>6407.93</v>
      </c>
      <c r="E478" s="115">
        <f t="shared" si="343"/>
        <v>6434.2</v>
      </c>
      <c r="F478" s="116">
        <f t="shared" si="344"/>
        <v>44885</v>
      </c>
      <c r="G478" s="117">
        <f t="shared" si="349"/>
        <v>4.0996078296735572E-3</v>
      </c>
      <c r="H478" s="118">
        <f t="shared" si="362"/>
        <v>44946</v>
      </c>
      <c r="I478" s="118">
        <f t="shared" si="350"/>
        <v>44946</v>
      </c>
      <c r="J478" s="119">
        <f t="shared" si="358"/>
        <v>23</v>
      </c>
      <c r="K478" s="119">
        <f t="shared" si="345"/>
        <v>9</v>
      </c>
      <c r="L478" s="8">
        <f t="shared" si="359"/>
        <v>1.0016021900000001</v>
      </c>
      <c r="M478" s="120">
        <f t="shared" si="346"/>
        <v>1.0059007799999999</v>
      </c>
      <c r="N478" s="120">
        <f t="shared" si="340"/>
        <v>1.1097227499982487</v>
      </c>
      <c r="O478" s="113">
        <f t="shared" si="342"/>
        <v>1.1115007299999999</v>
      </c>
      <c r="P478" s="113">
        <f t="shared" si="351"/>
        <v>1012.44622906</v>
      </c>
      <c r="Q478" s="11">
        <f t="shared" si="363"/>
        <v>0</v>
      </c>
      <c r="R478" s="30">
        <f t="shared" si="360"/>
        <v>0</v>
      </c>
      <c r="S478" s="8">
        <f t="shared" si="352"/>
        <v>0</v>
      </c>
      <c r="T478" s="122">
        <f t="shared" si="361"/>
        <v>9.5000000000000001E-2</v>
      </c>
      <c r="U478" s="121">
        <f t="shared" si="341"/>
        <v>4</v>
      </c>
      <c r="V478" s="121">
        <v>252</v>
      </c>
      <c r="W478" s="120">
        <f t="shared" si="353"/>
        <v>1.0014415830000001</v>
      </c>
      <c r="X478" s="113">
        <f t="shared" si="354"/>
        <v>1.4595252700000001</v>
      </c>
      <c r="Y478" s="113">
        <f t="shared" si="355"/>
        <v>0</v>
      </c>
      <c r="Z478" s="125" t="str">
        <f t="shared" si="364"/>
        <v>A+J=</v>
      </c>
      <c r="AA478" s="118">
        <f t="shared" si="365"/>
        <v>44946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2">
        <f t="shared" si="356"/>
        <v>44928</v>
      </c>
      <c r="B479" s="113">
        <f t="shared" si="348"/>
        <v>1013.9057543299999</v>
      </c>
      <c r="C479" s="176">
        <f t="shared" si="347"/>
        <v>910.88219894196379</v>
      </c>
      <c r="D479" s="114">
        <f t="shared" si="357"/>
        <v>6407.93</v>
      </c>
      <c r="E479" s="115">
        <f t="shared" si="343"/>
        <v>6434.2</v>
      </c>
      <c r="F479" s="116">
        <f t="shared" si="344"/>
        <v>44885</v>
      </c>
      <c r="G479" s="117">
        <f t="shared" si="349"/>
        <v>4.0996078296735572E-3</v>
      </c>
      <c r="H479" s="118">
        <f t="shared" si="362"/>
        <v>44946</v>
      </c>
      <c r="I479" s="118">
        <f t="shared" si="350"/>
        <v>44946</v>
      </c>
      <c r="J479" s="119">
        <f t="shared" si="358"/>
        <v>23</v>
      </c>
      <c r="K479" s="119">
        <f t="shared" si="345"/>
        <v>9</v>
      </c>
      <c r="L479" s="8">
        <f t="shared" si="359"/>
        <v>1.0016021900000001</v>
      </c>
      <c r="M479" s="120">
        <f t="shared" si="346"/>
        <v>1.0059007799999999</v>
      </c>
      <c r="N479" s="120">
        <f t="shared" ref="N479:N542" si="366">IF(I479&gt;I478,N478*M479,N478)</f>
        <v>1.1097227499982487</v>
      </c>
      <c r="O479" s="113">
        <f t="shared" si="342"/>
        <v>1.1115007299999999</v>
      </c>
      <c r="P479" s="113">
        <f t="shared" si="351"/>
        <v>1012.44622906</v>
      </c>
      <c r="Q479" s="11">
        <f t="shared" si="363"/>
        <v>0</v>
      </c>
      <c r="R479" s="30">
        <f t="shared" si="360"/>
        <v>0</v>
      </c>
      <c r="S479" s="8">
        <f t="shared" si="352"/>
        <v>0</v>
      </c>
      <c r="T479" s="122">
        <f t="shared" si="361"/>
        <v>9.5000000000000001E-2</v>
      </c>
      <c r="U479" s="121">
        <f t="shared" si="341"/>
        <v>4</v>
      </c>
      <c r="V479" s="121">
        <v>252</v>
      </c>
      <c r="W479" s="120">
        <f t="shared" si="353"/>
        <v>1.0014415830000001</v>
      </c>
      <c r="X479" s="113">
        <f t="shared" si="354"/>
        <v>1.4595252700000001</v>
      </c>
      <c r="Y479" s="113">
        <f t="shared" si="355"/>
        <v>0</v>
      </c>
      <c r="Z479" s="125" t="str">
        <f t="shared" si="364"/>
        <v>A+J=</v>
      </c>
      <c r="AA479" s="118">
        <f t="shared" si="365"/>
        <v>44946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2">
        <f t="shared" si="356"/>
        <v>44929</v>
      </c>
      <c r="B480" s="113">
        <f t="shared" si="348"/>
        <v>1014.45139829</v>
      </c>
      <c r="C480" s="176">
        <f t="shared" si="347"/>
        <v>910.88219894196379</v>
      </c>
      <c r="D480" s="114">
        <f t="shared" si="357"/>
        <v>6407.93</v>
      </c>
      <c r="E480" s="115">
        <f t="shared" si="343"/>
        <v>6434.2</v>
      </c>
      <c r="F480" s="116">
        <f t="shared" si="344"/>
        <v>44885</v>
      </c>
      <c r="G480" s="117">
        <f t="shared" si="349"/>
        <v>4.0996078296735572E-3</v>
      </c>
      <c r="H480" s="118">
        <f t="shared" si="362"/>
        <v>44946</v>
      </c>
      <c r="I480" s="118">
        <f t="shared" si="350"/>
        <v>44946</v>
      </c>
      <c r="J480" s="119">
        <f t="shared" si="358"/>
        <v>23</v>
      </c>
      <c r="K480" s="119">
        <f t="shared" si="345"/>
        <v>10</v>
      </c>
      <c r="L480" s="8">
        <f t="shared" si="359"/>
        <v>1.0017803700000001</v>
      </c>
      <c r="M480" s="120">
        <f t="shared" si="346"/>
        <v>1.0059007799999999</v>
      </c>
      <c r="N480" s="120">
        <f t="shared" si="366"/>
        <v>1.1097227499982487</v>
      </c>
      <c r="O480" s="113">
        <f t="shared" si="342"/>
        <v>1.1116984599999999</v>
      </c>
      <c r="P480" s="113">
        <f t="shared" si="351"/>
        <v>1012.6263378</v>
      </c>
      <c r="Q480" s="11">
        <f t="shared" si="363"/>
        <v>0</v>
      </c>
      <c r="R480" s="30">
        <f t="shared" si="360"/>
        <v>0</v>
      </c>
      <c r="S480" s="8">
        <f t="shared" si="352"/>
        <v>0</v>
      </c>
      <c r="T480" s="122">
        <f t="shared" si="361"/>
        <v>9.5000000000000001E-2</v>
      </c>
      <c r="U480" s="121">
        <f t="shared" si="341"/>
        <v>5</v>
      </c>
      <c r="V480" s="121">
        <v>252</v>
      </c>
      <c r="W480" s="120">
        <f t="shared" si="353"/>
        <v>1.0018023039999999</v>
      </c>
      <c r="X480" s="113">
        <f t="shared" si="354"/>
        <v>1.82506049</v>
      </c>
      <c r="Y480" s="113">
        <f t="shared" si="355"/>
        <v>0</v>
      </c>
      <c r="Z480" s="125" t="str">
        <f t="shared" si="364"/>
        <v>A+J=</v>
      </c>
      <c r="AA480" s="118">
        <f t="shared" si="365"/>
        <v>44946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2">
        <f t="shared" si="356"/>
        <v>44930</v>
      </c>
      <c r="B481" s="113">
        <f t="shared" si="348"/>
        <v>1014.9973393600001</v>
      </c>
      <c r="C481" s="176">
        <f t="shared" si="347"/>
        <v>910.88219894196379</v>
      </c>
      <c r="D481" s="114">
        <f t="shared" si="357"/>
        <v>6407.93</v>
      </c>
      <c r="E481" s="115">
        <f t="shared" si="343"/>
        <v>6434.2</v>
      </c>
      <c r="F481" s="116">
        <f t="shared" si="344"/>
        <v>44885</v>
      </c>
      <c r="G481" s="117">
        <f t="shared" si="349"/>
        <v>4.0996078296735572E-3</v>
      </c>
      <c r="H481" s="118">
        <f t="shared" si="362"/>
        <v>44946</v>
      </c>
      <c r="I481" s="118">
        <f t="shared" si="350"/>
        <v>44946</v>
      </c>
      <c r="J481" s="119">
        <f t="shared" si="358"/>
        <v>23</v>
      </c>
      <c r="K481" s="119">
        <f t="shared" si="345"/>
        <v>11</v>
      </c>
      <c r="L481" s="8">
        <f t="shared" si="359"/>
        <v>1.0019585799999999</v>
      </c>
      <c r="M481" s="120">
        <f t="shared" si="346"/>
        <v>1.0059007799999999</v>
      </c>
      <c r="N481" s="120">
        <f t="shared" si="366"/>
        <v>1.1097227499982487</v>
      </c>
      <c r="O481" s="113">
        <f t="shared" si="342"/>
        <v>1.1118962299999999</v>
      </c>
      <c r="P481" s="113">
        <f t="shared" si="351"/>
        <v>1012.80648297</v>
      </c>
      <c r="Q481" s="11">
        <f t="shared" si="363"/>
        <v>0</v>
      </c>
      <c r="R481" s="30">
        <f t="shared" si="360"/>
        <v>0</v>
      </c>
      <c r="S481" s="8">
        <f t="shared" si="352"/>
        <v>0</v>
      </c>
      <c r="T481" s="122">
        <f t="shared" si="361"/>
        <v>9.5000000000000001E-2</v>
      </c>
      <c r="U481" s="121">
        <f t="shared" si="341"/>
        <v>6</v>
      </c>
      <c r="V481" s="121">
        <v>252</v>
      </c>
      <c r="W481" s="120">
        <f t="shared" si="353"/>
        <v>1.002163154</v>
      </c>
      <c r="X481" s="113">
        <f t="shared" si="354"/>
        <v>2.19085639</v>
      </c>
      <c r="Y481" s="113">
        <f t="shared" si="355"/>
        <v>0</v>
      </c>
      <c r="Z481" s="125" t="str">
        <f t="shared" si="364"/>
        <v>A+J=</v>
      </c>
      <c r="AA481" s="118">
        <f t="shared" si="365"/>
        <v>44946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2">
        <f t="shared" si="356"/>
        <v>44931</v>
      </c>
      <c r="B482" s="113">
        <f t="shared" si="348"/>
        <v>1015.5435705399999</v>
      </c>
      <c r="C482" s="176">
        <f t="shared" si="347"/>
        <v>910.88219894196379</v>
      </c>
      <c r="D482" s="114">
        <f t="shared" si="357"/>
        <v>6407.93</v>
      </c>
      <c r="E482" s="115">
        <f t="shared" si="343"/>
        <v>6434.2</v>
      </c>
      <c r="F482" s="116">
        <f t="shared" si="344"/>
        <v>44885</v>
      </c>
      <c r="G482" s="117">
        <f t="shared" si="349"/>
        <v>4.0996078296735572E-3</v>
      </c>
      <c r="H482" s="118">
        <f t="shared" si="362"/>
        <v>44946</v>
      </c>
      <c r="I482" s="118">
        <f t="shared" si="350"/>
        <v>44946</v>
      </c>
      <c r="J482" s="119">
        <f t="shared" si="358"/>
        <v>23</v>
      </c>
      <c r="K482" s="119">
        <f t="shared" si="345"/>
        <v>12</v>
      </c>
      <c r="L482" s="8">
        <f t="shared" si="359"/>
        <v>1.00213683</v>
      </c>
      <c r="M482" s="120">
        <f t="shared" si="346"/>
        <v>1.0059007799999999</v>
      </c>
      <c r="N482" s="120">
        <f t="shared" si="366"/>
        <v>1.1097227499982487</v>
      </c>
      <c r="O482" s="113">
        <f t="shared" si="342"/>
        <v>1.11209403</v>
      </c>
      <c r="P482" s="113">
        <f t="shared" si="351"/>
        <v>1012.98665547</v>
      </c>
      <c r="Q482" s="11">
        <f t="shared" si="363"/>
        <v>0</v>
      </c>
      <c r="R482" s="30">
        <f t="shared" si="360"/>
        <v>0</v>
      </c>
      <c r="S482" s="8">
        <f t="shared" si="352"/>
        <v>0</v>
      </c>
      <c r="T482" s="122">
        <f t="shared" si="361"/>
        <v>9.5000000000000001E-2</v>
      </c>
      <c r="U482" s="121">
        <f t="shared" si="341"/>
        <v>7</v>
      </c>
      <c r="V482" s="121">
        <v>252</v>
      </c>
      <c r="W482" s="120">
        <f t="shared" si="353"/>
        <v>1.002524135</v>
      </c>
      <c r="X482" s="113">
        <f t="shared" si="354"/>
        <v>2.5569150700000001</v>
      </c>
      <c r="Y482" s="113">
        <f t="shared" si="355"/>
        <v>0</v>
      </c>
      <c r="Z482" s="125" t="str">
        <f t="shared" si="364"/>
        <v>A+J=</v>
      </c>
      <c r="AA482" s="118">
        <f t="shared" si="365"/>
        <v>44946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2">
        <f t="shared" si="356"/>
        <v>44932</v>
      </c>
      <c r="B483" s="113">
        <f t="shared" si="348"/>
        <v>1016.0900899</v>
      </c>
      <c r="C483" s="176">
        <f t="shared" si="347"/>
        <v>910.88219894196379</v>
      </c>
      <c r="D483" s="114">
        <f t="shared" si="357"/>
        <v>6407.93</v>
      </c>
      <c r="E483" s="115">
        <f t="shared" si="343"/>
        <v>6434.2</v>
      </c>
      <c r="F483" s="116">
        <f t="shared" si="344"/>
        <v>44885</v>
      </c>
      <c r="G483" s="117">
        <f t="shared" si="349"/>
        <v>4.0996078296735572E-3</v>
      </c>
      <c r="H483" s="118">
        <f t="shared" si="362"/>
        <v>44946</v>
      </c>
      <c r="I483" s="118">
        <f t="shared" si="350"/>
        <v>44946</v>
      </c>
      <c r="J483" s="119">
        <f t="shared" si="358"/>
        <v>23</v>
      </c>
      <c r="K483" s="119">
        <f t="shared" si="345"/>
        <v>13</v>
      </c>
      <c r="L483" s="8">
        <f t="shared" si="359"/>
        <v>1.0023150999999999</v>
      </c>
      <c r="M483" s="120">
        <f t="shared" si="346"/>
        <v>1.0059007799999999</v>
      </c>
      <c r="N483" s="120">
        <f t="shared" si="366"/>
        <v>1.1097227499982487</v>
      </c>
      <c r="O483" s="113">
        <f t="shared" si="342"/>
        <v>1.11229186</v>
      </c>
      <c r="P483" s="113">
        <f t="shared" si="351"/>
        <v>1013.1668553</v>
      </c>
      <c r="Q483" s="11">
        <f t="shared" si="363"/>
        <v>0</v>
      </c>
      <c r="R483" s="30">
        <f t="shared" si="360"/>
        <v>0</v>
      </c>
      <c r="S483" s="8">
        <f t="shared" si="352"/>
        <v>0</v>
      </c>
      <c r="T483" s="122">
        <f t="shared" si="361"/>
        <v>9.5000000000000001E-2</v>
      </c>
      <c r="U483" s="121">
        <f t="shared" si="341"/>
        <v>8</v>
      </c>
      <c r="V483" s="121">
        <v>252</v>
      </c>
      <c r="W483" s="120">
        <f t="shared" si="353"/>
        <v>1.0028852450000001</v>
      </c>
      <c r="X483" s="113">
        <f t="shared" si="354"/>
        <v>2.9232345999999998</v>
      </c>
      <c r="Y483" s="113">
        <f t="shared" si="355"/>
        <v>0</v>
      </c>
      <c r="Z483" s="125" t="str">
        <f t="shared" si="364"/>
        <v>A+J=</v>
      </c>
      <c r="AA483" s="118">
        <f t="shared" si="365"/>
        <v>44946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2">
        <f t="shared" si="356"/>
        <v>44933</v>
      </c>
      <c r="B484" s="113">
        <f t="shared" si="348"/>
        <v>1016.63691784</v>
      </c>
      <c r="C484" s="176">
        <f t="shared" si="347"/>
        <v>910.88219894196379</v>
      </c>
      <c r="D484" s="114">
        <f t="shared" si="357"/>
        <v>6407.93</v>
      </c>
      <c r="E484" s="115">
        <f t="shared" si="343"/>
        <v>6434.2</v>
      </c>
      <c r="F484" s="116">
        <f t="shared" si="344"/>
        <v>44885</v>
      </c>
      <c r="G484" s="117">
        <f t="shared" si="349"/>
        <v>4.0996078296735572E-3</v>
      </c>
      <c r="H484" s="118">
        <f t="shared" si="362"/>
        <v>44946</v>
      </c>
      <c r="I484" s="118">
        <f t="shared" si="350"/>
        <v>44946</v>
      </c>
      <c r="J484" s="119">
        <f t="shared" si="358"/>
        <v>23</v>
      </c>
      <c r="K484" s="119">
        <f t="shared" si="345"/>
        <v>14</v>
      </c>
      <c r="L484" s="8">
        <f t="shared" si="359"/>
        <v>1.00249341</v>
      </c>
      <c r="M484" s="120">
        <f t="shared" si="346"/>
        <v>1.0059007799999999</v>
      </c>
      <c r="N484" s="120">
        <f t="shared" si="366"/>
        <v>1.1097227499982487</v>
      </c>
      <c r="O484" s="113">
        <f t="shared" si="342"/>
        <v>1.11248974</v>
      </c>
      <c r="P484" s="113">
        <f t="shared" si="351"/>
        <v>1013.34710067</v>
      </c>
      <c r="Q484" s="11">
        <f t="shared" si="363"/>
        <v>0</v>
      </c>
      <c r="R484" s="30">
        <f t="shared" si="360"/>
        <v>0</v>
      </c>
      <c r="S484" s="8">
        <f t="shared" si="352"/>
        <v>0</v>
      </c>
      <c r="T484" s="122">
        <f t="shared" si="361"/>
        <v>9.5000000000000001E-2</v>
      </c>
      <c r="U484" s="121">
        <f t="shared" si="341"/>
        <v>9</v>
      </c>
      <c r="V484" s="121">
        <v>252</v>
      </c>
      <c r="W484" s="120">
        <f t="shared" si="353"/>
        <v>1.0032464860000001</v>
      </c>
      <c r="X484" s="113">
        <f t="shared" si="354"/>
        <v>3.2898171700000001</v>
      </c>
      <c r="Y484" s="113">
        <f t="shared" si="355"/>
        <v>0</v>
      </c>
      <c r="Z484" s="125" t="str">
        <f t="shared" si="364"/>
        <v>A+J=</v>
      </c>
      <c r="AA484" s="118">
        <f t="shared" si="365"/>
        <v>44946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2">
        <f t="shared" si="356"/>
        <v>44934</v>
      </c>
      <c r="B485" s="113">
        <f t="shared" si="348"/>
        <v>1016.63691784</v>
      </c>
      <c r="C485" s="176">
        <f t="shared" si="347"/>
        <v>910.88219894196379</v>
      </c>
      <c r="D485" s="114">
        <f t="shared" si="357"/>
        <v>6407.93</v>
      </c>
      <c r="E485" s="115">
        <f t="shared" si="343"/>
        <v>6434.2</v>
      </c>
      <c r="F485" s="116">
        <f t="shared" si="344"/>
        <v>44885</v>
      </c>
      <c r="G485" s="117">
        <f t="shared" si="349"/>
        <v>4.0996078296735572E-3</v>
      </c>
      <c r="H485" s="118">
        <f t="shared" si="362"/>
        <v>44946</v>
      </c>
      <c r="I485" s="118">
        <f t="shared" si="350"/>
        <v>44946</v>
      </c>
      <c r="J485" s="119">
        <f t="shared" si="358"/>
        <v>23</v>
      </c>
      <c r="K485" s="119">
        <f t="shared" si="345"/>
        <v>14</v>
      </c>
      <c r="L485" s="8">
        <f t="shared" si="359"/>
        <v>1.00249341</v>
      </c>
      <c r="M485" s="120">
        <f t="shared" si="346"/>
        <v>1.0059007799999999</v>
      </c>
      <c r="N485" s="120">
        <f t="shared" si="366"/>
        <v>1.1097227499982487</v>
      </c>
      <c r="O485" s="113">
        <f t="shared" si="342"/>
        <v>1.11248974</v>
      </c>
      <c r="P485" s="113">
        <f t="shared" si="351"/>
        <v>1013.34710067</v>
      </c>
      <c r="Q485" s="11">
        <f t="shared" si="363"/>
        <v>0</v>
      </c>
      <c r="R485" s="30">
        <f t="shared" si="360"/>
        <v>0</v>
      </c>
      <c r="S485" s="8">
        <f t="shared" si="352"/>
        <v>0</v>
      </c>
      <c r="T485" s="122">
        <f t="shared" si="361"/>
        <v>9.5000000000000001E-2</v>
      </c>
      <c r="U485" s="121">
        <f t="shared" ref="U485:U548" si="367">IF(Q484&gt;0,1,IF(K485=K484,U484,U484+1))</f>
        <v>9</v>
      </c>
      <c r="V485" s="121">
        <v>252</v>
      </c>
      <c r="W485" s="120">
        <f t="shared" si="353"/>
        <v>1.0032464860000001</v>
      </c>
      <c r="X485" s="113">
        <f t="shared" si="354"/>
        <v>3.2898171700000001</v>
      </c>
      <c r="Y485" s="113">
        <f t="shared" si="355"/>
        <v>0</v>
      </c>
      <c r="Z485" s="125" t="str">
        <f t="shared" si="364"/>
        <v>A+J=</v>
      </c>
      <c r="AA485" s="118">
        <f t="shared" si="365"/>
        <v>44946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2">
        <f t="shared" si="356"/>
        <v>44935</v>
      </c>
      <c r="B486" s="113">
        <f t="shared" si="348"/>
        <v>1016.63691784</v>
      </c>
      <c r="C486" s="176">
        <f t="shared" si="347"/>
        <v>910.88219894196379</v>
      </c>
      <c r="D486" s="114">
        <f t="shared" si="357"/>
        <v>6407.93</v>
      </c>
      <c r="E486" s="115">
        <f t="shared" si="343"/>
        <v>6434.2</v>
      </c>
      <c r="F486" s="116">
        <f t="shared" si="344"/>
        <v>44885</v>
      </c>
      <c r="G486" s="117">
        <f t="shared" si="349"/>
        <v>4.0996078296735572E-3</v>
      </c>
      <c r="H486" s="118">
        <f t="shared" si="362"/>
        <v>44946</v>
      </c>
      <c r="I486" s="118">
        <f t="shared" si="350"/>
        <v>44946</v>
      </c>
      <c r="J486" s="119">
        <f t="shared" si="358"/>
        <v>23</v>
      </c>
      <c r="K486" s="119">
        <f t="shared" si="345"/>
        <v>14</v>
      </c>
      <c r="L486" s="8">
        <f t="shared" si="359"/>
        <v>1.00249341</v>
      </c>
      <c r="M486" s="120">
        <f t="shared" si="346"/>
        <v>1.0059007799999999</v>
      </c>
      <c r="N486" s="120">
        <f t="shared" si="366"/>
        <v>1.1097227499982487</v>
      </c>
      <c r="O486" s="113">
        <f t="shared" si="342"/>
        <v>1.11248974</v>
      </c>
      <c r="P486" s="113">
        <f t="shared" si="351"/>
        <v>1013.34710067</v>
      </c>
      <c r="Q486" s="11">
        <f t="shared" si="363"/>
        <v>0</v>
      </c>
      <c r="R486" s="30">
        <f t="shared" si="360"/>
        <v>0</v>
      </c>
      <c r="S486" s="8">
        <f t="shared" si="352"/>
        <v>0</v>
      </c>
      <c r="T486" s="122">
        <f t="shared" si="361"/>
        <v>9.5000000000000001E-2</v>
      </c>
      <c r="U486" s="121">
        <f t="shared" si="367"/>
        <v>9</v>
      </c>
      <c r="V486" s="121">
        <v>252</v>
      </c>
      <c r="W486" s="120">
        <f t="shared" si="353"/>
        <v>1.0032464860000001</v>
      </c>
      <c r="X486" s="113">
        <f t="shared" si="354"/>
        <v>3.2898171700000001</v>
      </c>
      <c r="Y486" s="113">
        <f t="shared" si="355"/>
        <v>0</v>
      </c>
      <c r="Z486" s="125" t="str">
        <f t="shared" si="364"/>
        <v>A+J=</v>
      </c>
      <c r="AA486" s="118">
        <f t="shared" si="365"/>
        <v>44946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2">
        <f t="shared" si="356"/>
        <v>44936</v>
      </c>
      <c r="B487" s="113">
        <f t="shared" si="348"/>
        <v>1017.1840341699999</v>
      </c>
      <c r="C487" s="176">
        <f t="shared" si="347"/>
        <v>910.88219894196379</v>
      </c>
      <c r="D487" s="114">
        <f t="shared" si="357"/>
        <v>6407.93</v>
      </c>
      <c r="E487" s="115">
        <f t="shared" si="343"/>
        <v>6434.2</v>
      </c>
      <c r="F487" s="116">
        <f t="shared" si="344"/>
        <v>44885</v>
      </c>
      <c r="G487" s="117">
        <f t="shared" si="349"/>
        <v>4.0996078296735572E-3</v>
      </c>
      <c r="H487" s="118">
        <f t="shared" si="362"/>
        <v>44946</v>
      </c>
      <c r="I487" s="118">
        <f t="shared" si="350"/>
        <v>44946</v>
      </c>
      <c r="J487" s="119">
        <f t="shared" si="358"/>
        <v>23</v>
      </c>
      <c r="K487" s="119">
        <f t="shared" si="345"/>
        <v>15</v>
      </c>
      <c r="L487" s="8">
        <f t="shared" si="359"/>
        <v>1.00267175</v>
      </c>
      <c r="M487" s="120">
        <f t="shared" si="346"/>
        <v>1.0059007799999999</v>
      </c>
      <c r="N487" s="120">
        <f t="shared" si="366"/>
        <v>1.1097227499982487</v>
      </c>
      <c r="O487" s="113">
        <f t="shared" si="342"/>
        <v>1.11268765</v>
      </c>
      <c r="P487" s="113">
        <f t="shared" si="351"/>
        <v>1013.52737336</v>
      </c>
      <c r="Q487" s="11">
        <f t="shared" si="363"/>
        <v>0</v>
      </c>
      <c r="R487" s="30">
        <f t="shared" si="360"/>
        <v>0</v>
      </c>
      <c r="S487" s="8">
        <f t="shared" si="352"/>
        <v>0</v>
      </c>
      <c r="T487" s="122">
        <f t="shared" si="361"/>
        <v>9.5000000000000001E-2</v>
      </c>
      <c r="U487" s="121">
        <f t="shared" si="367"/>
        <v>10</v>
      </c>
      <c r="V487" s="121">
        <v>252</v>
      </c>
      <c r="W487" s="120">
        <f t="shared" si="353"/>
        <v>1.0036078559999999</v>
      </c>
      <c r="X487" s="113">
        <f t="shared" si="354"/>
        <v>3.65666081</v>
      </c>
      <c r="Y487" s="113">
        <f t="shared" si="355"/>
        <v>0</v>
      </c>
      <c r="Z487" s="125" t="str">
        <f t="shared" si="364"/>
        <v>A+J=</v>
      </c>
      <c r="AA487" s="118">
        <f t="shared" si="365"/>
        <v>44946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2">
        <f t="shared" si="356"/>
        <v>44937</v>
      </c>
      <c r="B488" s="113">
        <f t="shared" si="348"/>
        <v>1017.7314410299999</v>
      </c>
      <c r="C488" s="176">
        <f t="shared" si="347"/>
        <v>910.88219894196379</v>
      </c>
      <c r="D488" s="114">
        <f t="shared" si="357"/>
        <v>6407.93</v>
      </c>
      <c r="E488" s="115">
        <f t="shared" si="343"/>
        <v>6434.2</v>
      </c>
      <c r="F488" s="116">
        <f t="shared" si="344"/>
        <v>44885</v>
      </c>
      <c r="G488" s="117">
        <f t="shared" si="349"/>
        <v>4.0996078296735572E-3</v>
      </c>
      <c r="H488" s="118">
        <f t="shared" si="362"/>
        <v>44946</v>
      </c>
      <c r="I488" s="118">
        <f t="shared" si="350"/>
        <v>44946</v>
      </c>
      <c r="J488" s="119">
        <f t="shared" si="358"/>
        <v>23</v>
      </c>
      <c r="K488" s="119">
        <f t="shared" si="345"/>
        <v>16</v>
      </c>
      <c r="L488" s="8">
        <f t="shared" si="359"/>
        <v>1.00285012</v>
      </c>
      <c r="M488" s="120">
        <f t="shared" si="346"/>
        <v>1.0059007799999999</v>
      </c>
      <c r="N488" s="120">
        <f t="shared" si="366"/>
        <v>1.1097227499982487</v>
      </c>
      <c r="O488" s="113">
        <f t="shared" si="342"/>
        <v>1.1128855900000001</v>
      </c>
      <c r="P488" s="113">
        <f t="shared" si="351"/>
        <v>1013.70767339</v>
      </c>
      <c r="Q488" s="11">
        <f t="shared" si="363"/>
        <v>0</v>
      </c>
      <c r="R488" s="30">
        <f t="shared" si="360"/>
        <v>0</v>
      </c>
      <c r="S488" s="8">
        <f t="shared" si="352"/>
        <v>0</v>
      </c>
      <c r="T488" s="122">
        <f t="shared" si="361"/>
        <v>9.5000000000000001E-2</v>
      </c>
      <c r="U488" s="121">
        <f t="shared" si="367"/>
        <v>11</v>
      </c>
      <c r="V488" s="121">
        <v>252</v>
      </c>
      <c r="W488" s="120">
        <f t="shared" si="353"/>
        <v>1.0039693569999999</v>
      </c>
      <c r="X488" s="113">
        <f t="shared" si="354"/>
        <v>4.02376764</v>
      </c>
      <c r="Y488" s="113">
        <f t="shared" si="355"/>
        <v>0</v>
      </c>
      <c r="Z488" s="125" t="str">
        <f t="shared" si="364"/>
        <v>A+J=</v>
      </c>
      <c r="AA488" s="118">
        <f t="shared" si="365"/>
        <v>44946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2">
        <f t="shared" si="356"/>
        <v>44938</v>
      </c>
      <c r="B489" s="113">
        <f t="shared" si="348"/>
        <v>1018.27913749</v>
      </c>
      <c r="C489" s="176">
        <f t="shared" si="347"/>
        <v>910.88219894196379</v>
      </c>
      <c r="D489" s="114">
        <f t="shared" si="357"/>
        <v>6407.93</v>
      </c>
      <c r="E489" s="115">
        <f t="shared" si="343"/>
        <v>6434.2</v>
      </c>
      <c r="F489" s="116">
        <f t="shared" si="344"/>
        <v>44885</v>
      </c>
      <c r="G489" s="117">
        <f t="shared" si="349"/>
        <v>4.0996078296735572E-3</v>
      </c>
      <c r="H489" s="118">
        <f t="shared" si="362"/>
        <v>44946</v>
      </c>
      <c r="I489" s="118">
        <f t="shared" si="350"/>
        <v>44946</v>
      </c>
      <c r="J489" s="119">
        <f t="shared" si="358"/>
        <v>23</v>
      </c>
      <c r="K489" s="119">
        <f t="shared" si="345"/>
        <v>17</v>
      </c>
      <c r="L489" s="8">
        <f t="shared" si="359"/>
        <v>1.00302852</v>
      </c>
      <c r="M489" s="120">
        <f t="shared" si="346"/>
        <v>1.0059007799999999</v>
      </c>
      <c r="N489" s="120">
        <f t="shared" si="366"/>
        <v>1.1097227499982487</v>
      </c>
      <c r="O489" s="113">
        <f t="shared" ref="O489:O552" si="368">TRUNC(TRUNC((L489*N489),15),8)</f>
        <v>1.11308356</v>
      </c>
      <c r="P489" s="113">
        <f t="shared" si="351"/>
        <v>1013.88800073</v>
      </c>
      <c r="Q489" s="11">
        <f t="shared" si="363"/>
        <v>0</v>
      </c>
      <c r="R489" s="30">
        <f t="shared" si="360"/>
        <v>0</v>
      </c>
      <c r="S489" s="8">
        <f t="shared" si="352"/>
        <v>0</v>
      </c>
      <c r="T489" s="122">
        <f t="shared" si="361"/>
        <v>9.5000000000000001E-2</v>
      </c>
      <c r="U489" s="121">
        <f t="shared" si="367"/>
        <v>12</v>
      </c>
      <c r="V489" s="121">
        <v>252</v>
      </c>
      <c r="W489" s="120">
        <f t="shared" si="353"/>
        <v>1.004330988</v>
      </c>
      <c r="X489" s="113">
        <f t="shared" si="354"/>
        <v>4.3911367600000002</v>
      </c>
      <c r="Y489" s="113">
        <f t="shared" si="355"/>
        <v>0</v>
      </c>
      <c r="Z489" s="125" t="str">
        <f t="shared" si="364"/>
        <v>A+J=</v>
      </c>
      <c r="AA489" s="118">
        <f t="shared" si="365"/>
        <v>44946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2">
        <f t="shared" si="356"/>
        <v>44939</v>
      </c>
      <c r="B490" s="113">
        <f t="shared" si="348"/>
        <v>1018.82714197</v>
      </c>
      <c r="C490" s="176">
        <f t="shared" si="347"/>
        <v>910.88219894196379</v>
      </c>
      <c r="D490" s="114">
        <f t="shared" si="357"/>
        <v>6407.93</v>
      </c>
      <c r="E490" s="115">
        <f t="shared" ref="E490:E553" si="369">IF($K490=1,VLOOKUP($A489,$AO$10:$AS$131,4),E489)</f>
        <v>6434.2</v>
      </c>
      <c r="F490" s="116">
        <f t="shared" ref="F490:F553" si="370">IF($K490=1,VLOOKUP($A489,$AO$10:$AS$131,5),F489)</f>
        <v>44885</v>
      </c>
      <c r="G490" s="117">
        <f t="shared" si="349"/>
        <v>4.0996078296735572E-3</v>
      </c>
      <c r="H490" s="118">
        <f t="shared" si="362"/>
        <v>44946</v>
      </c>
      <c r="I490" s="118">
        <f t="shared" si="350"/>
        <v>44946</v>
      </c>
      <c r="J490" s="119">
        <f t="shared" si="358"/>
        <v>23</v>
      </c>
      <c r="K490" s="119">
        <f t="shared" ref="K490:K553" si="371">(J490-(NETWORKDAYS(A490,I490,AD$176:AD$502)-1))</f>
        <v>18</v>
      </c>
      <c r="L490" s="8">
        <f t="shared" si="359"/>
        <v>1.00320696</v>
      </c>
      <c r="M490" s="120">
        <f t="shared" ref="M490:M553" si="372">IF(I490&gt;I489,L489,M489)</f>
        <v>1.0059007799999999</v>
      </c>
      <c r="N490" s="120">
        <f t="shared" si="366"/>
        <v>1.1097227499982487</v>
      </c>
      <c r="O490" s="113">
        <f t="shared" si="368"/>
        <v>1.11328158</v>
      </c>
      <c r="P490" s="113">
        <f t="shared" si="351"/>
        <v>1014.06837363</v>
      </c>
      <c r="Q490" s="11">
        <f t="shared" si="363"/>
        <v>0</v>
      </c>
      <c r="R490" s="30">
        <f t="shared" si="360"/>
        <v>0</v>
      </c>
      <c r="S490" s="8">
        <f t="shared" si="352"/>
        <v>0</v>
      </c>
      <c r="T490" s="122">
        <f t="shared" si="361"/>
        <v>9.5000000000000001E-2</v>
      </c>
      <c r="U490" s="121">
        <f t="shared" si="367"/>
        <v>13</v>
      </c>
      <c r="V490" s="121">
        <v>252</v>
      </c>
      <c r="W490" s="120">
        <f t="shared" si="353"/>
        <v>1.0046927489999999</v>
      </c>
      <c r="X490" s="113">
        <f t="shared" si="354"/>
        <v>4.7587683399999996</v>
      </c>
      <c r="Y490" s="113">
        <f t="shared" si="355"/>
        <v>0</v>
      </c>
      <c r="Z490" s="125" t="str">
        <f t="shared" si="364"/>
        <v>A+J=</v>
      </c>
      <c r="AA490" s="118">
        <f t="shared" si="365"/>
        <v>44946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2">
        <f t="shared" si="356"/>
        <v>44940</v>
      </c>
      <c r="B491" s="113">
        <f t="shared" si="348"/>
        <v>1019.3754281299999</v>
      </c>
      <c r="C491" s="176">
        <f t="shared" si="347"/>
        <v>910.88219894196379</v>
      </c>
      <c r="D491" s="114">
        <f t="shared" si="357"/>
        <v>6407.93</v>
      </c>
      <c r="E491" s="115">
        <f t="shared" si="369"/>
        <v>6434.2</v>
      </c>
      <c r="F491" s="116">
        <f t="shared" si="370"/>
        <v>44885</v>
      </c>
      <c r="G491" s="117">
        <f t="shared" si="349"/>
        <v>4.0996078296735572E-3</v>
      </c>
      <c r="H491" s="118">
        <f t="shared" si="362"/>
        <v>44946</v>
      </c>
      <c r="I491" s="118">
        <f t="shared" si="350"/>
        <v>44946</v>
      </c>
      <c r="J491" s="119">
        <f t="shared" si="358"/>
        <v>23</v>
      </c>
      <c r="K491" s="119">
        <f t="shared" si="371"/>
        <v>19</v>
      </c>
      <c r="L491" s="8">
        <f t="shared" si="359"/>
        <v>1.0033854200000001</v>
      </c>
      <c r="M491" s="120">
        <f t="shared" si="372"/>
        <v>1.0059007799999999</v>
      </c>
      <c r="N491" s="120">
        <f t="shared" si="366"/>
        <v>1.1097227499982487</v>
      </c>
      <c r="O491" s="113">
        <f t="shared" si="368"/>
        <v>1.1134796199999999</v>
      </c>
      <c r="P491" s="113">
        <f t="shared" si="351"/>
        <v>1014.24876474</v>
      </c>
      <c r="Q491" s="11">
        <f t="shared" si="363"/>
        <v>0</v>
      </c>
      <c r="R491" s="30">
        <f t="shared" si="360"/>
        <v>0</v>
      </c>
      <c r="S491" s="8">
        <f t="shared" si="352"/>
        <v>0</v>
      </c>
      <c r="T491" s="122">
        <f t="shared" si="361"/>
        <v>9.5000000000000001E-2</v>
      </c>
      <c r="U491" s="121">
        <f t="shared" si="367"/>
        <v>14</v>
      </c>
      <c r="V491" s="121">
        <v>252</v>
      </c>
      <c r="W491" s="120">
        <f t="shared" si="353"/>
        <v>1.0050546410000001</v>
      </c>
      <c r="X491" s="113">
        <f t="shared" si="354"/>
        <v>5.12666339</v>
      </c>
      <c r="Y491" s="113">
        <f t="shared" si="355"/>
        <v>0</v>
      </c>
      <c r="Z491" s="125" t="str">
        <f t="shared" si="364"/>
        <v>A+J=</v>
      </c>
      <c r="AA491" s="118">
        <f t="shared" si="365"/>
        <v>44946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2">
        <f t="shared" si="356"/>
        <v>44941</v>
      </c>
      <c r="B492" s="113">
        <f t="shared" si="348"/>
        <v>1019.3754281299999</v>
      </c>
      <c r="C492" s="176">
        <f t="shared" si="347"/>
        <v>910.88219894196379</v>
      </c>
      <c r="D492" s="114">
        <f t="shared" si="357"/>
        <v>6407.93</v>
      </c>
      <c r="E492" s="115">
        <f t="shared" si="369"/>
        <v>6434.2</v>
      </c>
      <c r="F492" s="116">
        <f t="shared" si="370"/>
        <v>44885</v>
      </c>
      <c r="G492" s="117">
        <f t="shared" si="349"/>
        <v>4.0996078296735572E-3</v>
      </c>
      <c r="H492" s="118">
        <f t="shared" si="362"/>
        <v>44946</v>
      </c>
      <c r="I492" s="118">
        <f t="shared" si="350"/>
        <v>44946</v>
      </c>
      <c r="J492" s="119">
        <f t="shared" si="358"/>
        <v>23</v>
      </c>
      <c r="K492" s="119">
        <f t="shared" si="371"/>
        <v>19</v>
      </c>
      <c r="L492" s="8">
        <f t="shared" si="359"/>
        <v>1.0033854200000001</v>
      </c>
      <c r="M492" s="120">
        <f t="shared" si="372"/>
        <v>1.0059007799999999</v>
      </c>
      <c r="N492" s="120">
        <f t="shared" si="366"/>
        <v>1.1097227499982487</v>
      </c>
      <c r="O492" s="113">
        <f t="shared" si="368"/>
        <v>1.1134796199999999</v>
      </c>
      <c r="P492" s="113">
        <f t="shared" si="351"/>
        <v>1014.24876474</v>
      </c>
      <c r="Q492" s="11">
        <f t="shared" si="363"/>
        <v>0</v>
      </c>
      <c r="R492" s="30">
        <f t="shared" si="360"/>
        <v>0</v>
      </c>
      <c r="S492" s="8">
        <f t="shared" si="352"/>
        <v>0</v>
      </c>
      <c r="T492" s="122">
        <f t="shared" si="361"/>
        <v>9.5000000000000001E-2</v>
      </c>
      <c r="U492" s="121">
        <f t="shared" si="367"/>
        <v>14</v>
      </c>
      <c r="V492" s="121">
        <v>252</v>
      </c>
      <c r="W492" s="120">
        <f t="shared" si="353"/>
        <v>1.0050546410000001</v>
      </c>
      <c r="X492" s="113">
        <f t="shared" si="354"/>
        <v>5.12666339</v>
      </c>
      <c r="Y492" s="113">
        <f t="shared" si="355"/>
        <v>0</v>
      </c>
      <c r="Z492" s="125" t="str">
        <f t="shared" si="364"/>
        <v>A+J=</v>
      </c>
      <c r="AA492" s="118">
        <f t="shared" si="365"/>
        <v>44946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2">
        <f t="shared" si="356"/>
        <v>44942</v>
      </c>
      <c r="B493" s="113">
        <f t="shared" si="348"/>
        <v>1019.3754281299999</v>
      </c>
      <c r="C493" s="176">
        <f t="shared" si="347"/>
        <v>910.88219894196379</v>
      </c>
      <c r="D493" s="114">
        <f t="shared" si="357"/>
        <v>6407.93</v>
      </c>
      <c r="E493" s="115">
        <f t="shared" si="369"/>
        <v>6434.2</v>
      </c>
      <c r="F493" s="116">
        <f t="shared" si="370"/>
        <v>44885</v>
      </c>
      <c r="G493" s="117">
        <f t="shared" si="349"/>
        <v>4.0996078296735572E-3</v>
      </c>
      <c r="H493" s="118">
        <f t="shared" si="362"/>
        <v>44946</v>
      </c>
      <c r="I493" s="118">
        <f t="shared" si="350"/>
        <v>44946</v>
      </c>
      <c r="J493" s="119">
        <f t="shared" si="358"/>
        <v>23</v>
      </c>
      <c r="K493" s="119">
        <f t="shared" si="371"/>
        <v>19</v>
      </c>
      <c r="L493" s="8">
        <f t="shared" si="359"/>
        <v>1.0033854200000001</v>
      </c>
      <c r="M493" s="120">
        <f t="shared" si="372"/>
        <v>1.0059007799999999</v>
      </c>
      <c r="N493" s="120">
        <f t="shared" si="366"/>
        <v>1.1097227499982487</v>
      </c>
      <c r="O493" s="113">
        <f t="shared" si="368"/>
        <v>1.1134796199999999</v>
      </c>
      <c r="P493" s="113">
        <f t="shared" si="351"/>
        <v>1014.24876474</v>
      </c>
      <c r="Q493" s="11">
        <f t="shared" si="363"/>
        <v>0</v>
      </c>
      <c r="R493" s="30">
        <f t="shared" si="360"/>
        <v>0</v>
      </c>
      <c r="S493" s="8">
        <f t="shared" si="352"/>
        <v>0</v>
      </c>
      <c r="T493" s="122">
        <f t="shared" si="361"/>
        <v>9.5000000000000001E-2</v>
      </c>
      <c r="U493" s="121">
        <f t="shared" si="367"/>
        <v>14</v>
      </c>
      <c r="V493" s="121">
        <v>252</v>
      </c>
      <c r="W493" s="120">
        <f t="shared" si="353"/>
        <v>1.0050546410000001</v>
      </c>
      <c r="X493" s="113">
        <f t="shared" si="354"/>
        <v>5.12666339</v>
      </c>
      <c r="Y493" s="113">
        <f t="shared" si="355"/>
        <v>0</v>
      </c>
      <c r="Z493" s="125" t="str">
        <f t="shared" si="364"/>
        <v>A+J=</v>
      </c>
      <c r="AA493" s="118">
        <f t="shared" si="365"/>
        <v>44946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2">
        <f t="shared" si="356"/>
        <v>44943</v>
      </c>
      <c r="B494" s="113">
        <f t="shared" si="348"/>
        <v>1019.92402251</v>
      </c>
      <c r="C494" s="176">
        <f t="shared" si="347"/>
        <v>910.88219894196379</v>
      </c>
      <c r="D494" s="114">
        <f t="shared" si="357"/>
        <v>6407.93</v>
      </c>
      <c r="E494" s="115">
        <f t="shared" si="369"/>
        <v>6434.2</v>
      </c>
      <c r="F494" s="116">
        <f t="shared" si="370"/>
        <v>44885</v>
      </c>
      <c r="G494" s="117">
        <f t="shared" si="349"/>
        <v>4.0996078296735572E-3</v>
      </c>
      <c r="H494" s="118">
        <f t="shared" si="362"/>
        <v>44946</v>
      </c>
      <c r="I494" s="118">
        <f t="shared" si="350"/>
        <v>44946</v>
      </c>
      <c r="J494" s="119">
        <f t="shared" si="358"/>
        <v>23</v>
      </c>
      <c r="K494" s="119">
        <f t="shared" si="371"/>
        <v>20</v>
      </c>
      <c r="L494" s="8">
        <f t="shared" si="359"/>
        <v>1.0035639199999999</v>
      </c>
      <c r="M494" s="120">
        <f t="shared" si="372"/>
        <v>1.0059007799999999</v>
      </c>
      <c r="N494" s="120">
        <f t="shared" si="366"/>
        <v>1.1097227499982487</v>
      </c>
      <c r="O494" s="113">
        <f t="shared" si="368"/>
        <v>1.1136777099999999</v>
      </c>
      <c r="P494" s="113">
        <f t="shared" si="351"/>
        <v>1014.42920139</v>
      </c>
      <c r="Q494" s="11">
        <f t="shared" si="363"/>
        <v>0</v>
      </c>
      <c r="R494" s="30">
        <f t="shared" si="360"/>
        <v>0</v>
      </c>
      <c r="S494" s="8">
        <f t="shared" si="352"/>
        <v>0</v>
      </c>
      <c r="T494" s="122">
        <f t="shared" si="361"/>
        <v>9.5000000000000001E-2</v>
      </c>
      <c r="U494" s="121">
        <f t="shared" si="367"/>
        <v>15</v>
      </c>
      <c r="V494" s="121">
        <v>252</v>
      </c>
      <c r="W494" s="120">
        <f t="shared" si="353"/>
        <v>1.0054166630000001</v>
      </c>
      <c r="X494" s="113">
        <f t="shared" si="354"/>
        <v>5.4948211200000001</v>
      </c>
      <c r="Y494" s="113">
        <f t="shared" si="355"/>
        <v>0</v>
      </c>
      <c r="Z494" s="125" t="str">
        <f t="shared" si="364"/>
        <v>A+J=</v>
      </c>
      <c r="AA494" s="118">
        <f t="shared" si="365"/>
        <v>44946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2">
        <f t="shared" si="356"/>
        <v>44944</v>
      </c>
      <c r="B495" s="113">
        <f t="shared" si="348"/>
        <v>1020.47290692</v>
      </c>
      <c r="C495" s="176">
        <f t="shared" si="347"/>
        <v>910.88219894196379</v>
      </c>
      <c r="D495" s="114">
        <f t="shared" si="357"/>
        <v>6407.93</v>
      </c>
      <c r="E495" s="115">
        <f t="shared" si="369"/>
        <v>6434.2</v>
      </c>
      <c r="F495" s="116">
        <f t="shared" si="370"/>
        <v>44885</v>
      </c>
      <c r="G495" s="117">
        <f t="shared" si="349"/>
        <v>4.0996078296735572E-3</v>
      </c>
      <c r="H495" s="118">
        <f t="shared" si="362"/>
        <v>44946</v>
      </c>
      <c r="I495" s="118">
        <f t="shared" si="350"/>
        <v>44946</v>
      </c>
      <c r="J495" s="119">
        <f t="shared" si="358"/>
        <v>23</v>
      </c>
      <c r="K495" s="119">
        <f t="shared" si="371"/>
        <v>21</v>
      </c>
      <c r="L495" s="8">
        <f t="shared" si="359"/>
        <v>1.0037424500000001</v>
      </c>
      <c r="M495" s="120">
        <f t="shared" si="372"/>
        <v>1.0059007799999999</v>
      </c>
      <c r="N495" s="120">
        <f t="shared" si="366"/>
        <v>1.1097227499982487</v>
      </c>
      <c r="O495" s="113">
        <f t="shared" si="368"/>
        <v>1.11387583</v>
      </c>
      <c r="P495" s="113">
        <f t="shared" si="351"/>
        <v>1014.60966537</v>
      </c>
      <c r="Q495" s="11">
        <f t="shared" si="363"/>
        <v>0</v>
      </c>
      <c r="R495" s="30">
        <f t="shared" si="360"/>
        <v>0</v>
      </c>
      <c r="S495" s="8">
        <f t="shared" si="352"/>
        <v>0</v>
      </c>
      <c r="T495" s="122">
        <f t="shared" si="361"/>
        <v>9.5000000000000001E-2</v>
      </c>
      <c r="U495" s="121">
        <f t="shared" si="367"/>
        <v>16</v>
      </c>
      <c r="V495" s="121">
        <v>252</v>
      </c>
      <c r="W495" s="120">
        <f t="shared" si="353"/>
        <v>1.005778815</v>
      </c>
      <c r="X495" s="113">
        <f t="shared" si="354"/>
        <v>5.8632415499999997</v>
      </c>
      <c r="Y495" s="113">
        <f t="shared" si="355"/>
        <v>0</v>
      </c>
      <c r="Z495" s="125" t="str">
        <f t="shared" si="364"/>
        <v>A+J=</v>
      </c>
      <c r="AA495" s="118">
        <f t="shared" si="365"/>
        <v>44946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2">
        <f t="shared" si="356"/>
        <v>44945</v>
      </c>
      <c r="B496" s="113">
        <f t="shared" si="348"/>
        <v>1021.02208248</v>
      </c>
      <c r="C496" s="176">
        <f t="shared" si="347"/>
        <v>910.88219894196379</v>
      </c>
      <c r="D496" s="114">
        <f t="shared" si="357"/>
        <v>6407.93</v>
      </c>
      <c r="E496" s="115">
        <f t="shared" si="369"/>
        <v>6434.2</v>
      </c>
      <c r="F496" s="116">
        <f t="shared" si="370"/>
        <v>44885</v>
      </c>
      <c r="G496" s="117">
        <f t="shared" si="349"/>
        <v>4.0996078296735572E-3</v>
      </c>
      <c r="H496" s="118">
        <f t="shared" si="362"/>
        <v>44946</v>
      </c>
      <c r="I496" s="118">
        <f t="shared" si="350"/>
        <v>44946</v>
      </c>
      <c r="J496" s="119">
        <f t="shared" si="358"/>
        <v>23</v>
      </c>
      <c r="K496" s="119">
        <f t="shared" si="371"/>
        <v>22</v>
      </c>
      <c r="L496" s="8">
        <f t="shared" si="359"/>
        <v>1.00392101</v>
      </c>
      <c r="M496" s="120">
        <f t="shared" si="372"/>
        <v>1.0059007799999999</v>
      </c>
      <c r="N496" s="120">
        <f t="shared" si="366"/>
        <v>1.1097227499982487</v>
      </c>
      <c r="O496" s="113">
        <f t="shared" si="368"/>
        <v>1.1140739799999999</v>
      </c>
      <c r="P496" s="113">
        <f t="shared" si="351"/>
        <v>1014.79015668</v>
      </c>
      <c r="Q496" s="11">
        <f t="shared" si="363"/>
        <v>0</v>
      </c>
      <c r="R496" s="30">
        <f t="shared" si="360"/>
        <v>0</v>
      </c>
      <c r="S496" s="8">
        <f t="shared" si="352"/>
        <v>0</v>
      </c>
      <c r="T496" s="122">
        <f t="shared" si="361"/>
        <v>9.5000000000000001E-2</v>
      </c>
      <c r="U496" s="121">
        <f t="shared" si="367"/>
        <v>17</v>
      </c>
      <c r="V496" s="121">
        <v>252</v>
      </c>
      <c r="W496" s="120">
        <f t="shared" si="353"/>
        <v>1.0061410980000001</v>
      </c>
      <c r="X496" s="113">
        <f t="shared" si="354"/>
        <v>6.2319258</v>
      </c>
      <c r="Y496" s="113">
        <f t="shared" si="355"/>
        <v>0</v>
      </c>
      <c r="Z496" s="125" t="str">
        <f t="shared" si="364"/>
        <v>A+J=</v>
      </c>
      <c r="AA496" s="118">
        <f t="shared" si="365"/>
        <v>44946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2">
        <f t="shared" si="356"/>
        <v>44946</v>
      </c>
      <c r="B497" s="113">
        <f t="shared" si="348"/>
        <v>1021.5715482700001</v>
      </c>
      <c r="C497" s="176">
        <f t="shared" si="347"/>
        <v>910.88219894196379</v>
      </c>
      <c r="D497" s="114">
        <f t="shared" si="357"/>
        <v>6407.93</v>
      </c>
      <c r="E497" s="115">
        <f t="shared" si="369"/>
        <v>6434.2</v>
      </c>
      <c r="F497" s="116">
        <f t="shared" si="370"/>
        <v>44885</v>
      </c>
      <c r="G497" s="117">
        <f t="shared" si="349"/>
        <v>4.0996078296735572E-3</v>
      </c>
      <c r="H497" s="118">
        <f t="shared" si="362"/>
        <v>44979</v>
      </c>
      <c r="I497" s="118">
        <f t="shared" si="350"/>
        <v>44946</v>
      </c>
      <c r="J497" s="119">
        <f t="shared" si="358"/>
        <v>23</v>
      </c>
      <c r="K497" s="119">
        <f t="shared" si="371"/>
        <v>23</v>
      </c>
      <c r="L497" s="8">
        <f t="shared" si="359"/>
        <v>1.0040996</v>
      </c>
      <c r="M497" s="120">
        <f t="shared" si="372"/>
        <v>1.0059007799999999</v>
      </c>
      <c r="N497" s="120">
        <f t="shared" si="366"/>
        <v>1.1097227499982487</v>
      </c>
      <c r="O497" s="113">
        <f t="shared" si="368"/>
        <v>1.1142721600000001</v>
      </c>
      <c r="P497" s="113">
        <f t="shared" si="351"/>
        <v>1014.9706753200001</v>
      </c>
      <c r="Q497" s="11">
        <f t="shared" si="363"/>
        <v>16</v>
      </c>
      <c r="R497" s="30">
        <f t="shared" si="360"/>
        <v>7.2243386713495058E-3</v>
      </c>
      <c r="S497" s="8">
        <f t="shared" si="352"/>
        <v>7.3324919</v>
      </c>
      <c r="T497" s="122">
        <f t="shared" si="361"/>
        <v>9.5000000000000001E-2</v>
      </c>
      <c r="U497" s="121">
        <f t="shared" si="367"/>
        <v>18</v>
      </c>
      <c r="V497" s="121">
        <v>252</v>
      </c>
      <c r="W497" s="120">
        <f t="shared" si="353"/>
        <v>1.006503511</v>
      </c>
      <c r="X497" s="113">
        <f t="shared" si="354"/>
        <v>6.6008729500000003</v>
      </c>
      <c r="Y497" s="113">
        <f t="shared" si="355"/>
        <v>13.93336485</v>
      </c>
      <c r="Z497" s="125" t="str">
        <f t="shared" si="364"/>
        <v>A+J=</v>
      </c>
      <c r="AA497" s="118">
        <f t="shared" si="365"/>
        <v>44946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2">
        <f t="shared" si="356"/>
        <v>44947</v>
      </c>
      <c r="B498" s="113">
        <f t="shared" si="348"/>
        <v>1008.2978444299999</v>
      </c>
      <c r="C498" s="176">
        <f t="shared" si="347"/>
        <v>904.30167744710741</v>
      </c>
      <c r="D498" s="114">
        <f t="shared" si="357"/>
        <v>6434.2</v>
      </c>
      <c r="E498" s="115">
        <f t="shared" si="369"/>
        <v>6474.09</v>
      </c>
      <c r="F498" s="116">
        <f t="shared" si="370"/>
        <v>44915</v>
      </c>
      <c r="G498" s="117">
        <f t="shared" si="349"/>
        <v>6.199682944266538E-3</v>
      </c>
      <c r="H498" s="118">
        <f t="shared" si="362"/>
        <v>44979</v>
      </c>
      <c r="I498" s="118">
        <f t="shared" si="350"/>
        <v>44979</v>
      </c>
      <c r="J498" s="119">
        <f t="shared" si="358"/>
        <v>21</v>
      </c>
      <c r="K498" s="119">
        <f t="shared" si="371"/>
        <v>1</v>
      </c>
      <c r="L498" s="8">
        <f t="shared" si="359"/>
        <v>1.0002943500000001</v>
      </c>
      <c r="M498" s="120">
        <f t="shared" si="372"/>
        <v>1.0040996</v>
      </c>
      <c r="N498" s="120">
        <f t="shared" si="366"/>
        <v>1.1142721693841415</v>
      </c>
      <c r="O498" s="113">
        <f t="shared" si="368"/>
        <v>1.11460015</v>
      </c>
      <c r="P498" s="113">
        <f t="shared" si="351"/>
        <v>1007.9347853199999</v>
      </c>
      <c r="Q498" s="11">
        <f t="shared" si="363"/>
        <v>0</v>
      </c>
      <c r="R498" s="30">
        <f t="shared" si="360"/>
        <v>0</v>
      </c>
      <c r="S498" s="8">
        <f t="shared" si="352"/>
        <v>0</v>
      </c>
      <c r="T498" s="122">
        <f t="shared" si="361"/>
        <v>9.5000000000000001E-2</v>
      </c>
      <c r="U498" s="121">
        <f t="shared" si="367"/>
        <v>1</v>
      </c>
      <c r="V498" s="121">
        <v>252</v>
      </c>
      <c r="W498" s="120">
        <f t="shared" si="353"/>
        <v>1.0003602009999999</v>
      </c>
      <c r="X498" s="113">
        <f t="shared" si="354"/>
        <v>0.36305911000000002</v>
      </c>
      <c r="Y498" s="113">
        <f t="shared" si="355"/>
        <v>0</v>
      </c>
      <c r="Z498" s="125" t="str">
        <f t="shared" si="364"/>
        <v>A+J=</v>
      </c>
      <c r="AA498" s="118">
        <f t="shared" si="365"/>
        <v>44979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2">
        <f t="shared" si="356"/>
        <v>44948</v>
      </c>
      <c r="B499" s="113">
        <f t="shared" si="348"/>
        <v>1008.2978444299999</v>
      </c>
      <c r="C499" s="176">
        <f t="shared" si="347"/>
        <v>904.30167744710741</v>
      </c>
      <c r="D499" s="114">
        <f t="shared" si="357"/>
        <v>6434.2</v>
      </c>
      <c r="E499" s="115">
        <f t="shared" si="369"/>
        <v>6474.09</v>
      </c>
      <c r="F499" s="116">
        <f t="shared" si="370"/>
        <v>44915</v>
      </c>
      <c r="G499" s="117">
        <f t="shared" si="349"/>
        <v>6.199682944266538E-3</v>
      </c>
      <c r="H499" s="118">
        <f t="shared" si="362"/>
        <v>44979</v>
      </c>
      <c r="I499" s="118">
        <f t="shared" si="350"/>
        <v>44979</v>
      </c>
      <c r="J499" s="119">
        <f t="shared" si="358"/>
        <v>21</v>
      </c>
      <c r="K499" s="119">
        <f t="shared" si="371"/>
        <v>1</v>
      </c>
      <c r="L499" s="8">
        <f t="shared" si="359"/>
        <v>1.0002943500000001</v>
      </c>
      <c r="M499" s="120">
        <f t="shared" si="372"/>
        <v>1.0040996</v>
      </c>
      <c r="N499" s="120">
        <f t="shared" si="366"/>
        <v>1.1142721693841415</v>
      </c>
      <c r="O499" s="113">
        <f t="shared" si="368"/>
        <v>1.11460015</v>
      </c>
      <c r="P499" s="113">
        <f t="shared" si="351"/>
        <v>1007.9347853199999</v>
      </c>
      <c r="Q499" s="11">
        <f t="shared" si="363"/>
        <v>0</v>
      </c>
      <c r="R499" s="30">
        <f t="shared" si="360"/>
        <v>0</v>
      </c>
      <c r="S499" s="8">
        <f t="shared" si="352"/>
        <v>0</v>
      </c>
      <c r="T499" s="122">
        <f t="shared" si="361"/>
        <v>9.5000000000000001E-2</v>
      </c>
      <c r="U499" s="121">
        <f t="shared" si="367"/>
        <v>1</v>
      </c>
      <c r="V499" s="121">
        <v>252</v>
      </c>
      <c r="W499" s="120">
        <f t="shared" si="353"/>
        <v>1.0003602009999999</v>
      </c>
      <c r="X499" s="113">
        <f t="shared" si="354"/>
        <v>0.36305911000000002</v>
      </c>
      <c r="Y499" s="113">
        <f t="shared" si="355"/>
        <v>0</v>
      </c>
      <c r="Z499" s="125" t="str">
        <f t="shared" si="364"/>
        <v>A+J=</v>
      </c>
      <c r="AA499" s="118">
        <f t="shared" si="365"/>
        <v>44979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2">
        <f t="shared" si="356"/>
        <v>44949</v>
      </c>
      <c r="B500" s="113">
        <f t="shared" si="348"/>
        <v>1008.2978444299999</v>
      </c>
      <c r="C500" s="176">
        <f t="shared" si="347"/>
        <v>904.30167744710741</v>
      </c>
      <c r="D500" s="114">
        <f t="shared" si="357"/>
        <v>6434.2</v>
      </c>
      <c r="E500" s="115">
        <f t="shared" si="369"/>
        <v>6474.09</v>
      </c>
      <c r="F500" s="116">
        <f t="shared" si="370"/>
        <v>44915</v>
      </c>
      <c r="G500" s="117">
        <f t="shared" si="349"/>
        <v>6.199682944266538E-3</v>
      </c>
      <c r="H500" s="118">
        <f t="shared" si="362"/>
        <v>44979</v>
      </c>
      <c r="I500" s="118">
        <f t="shared" si="350"/>
        <v>44979</v>
      </c>
      <c r="J500" s="119">
        <f t="shared" si="358"/>
        <v>21</v>
      </c>
      <c r="K500" s="119">
        <f t="shared" si="371"/>
        <v>1</v>
      </c>
      <c r="L500" s="8">
        <f t="shared" si="359"/>
        <v>1.0002943500000001</v>
      </c>
      <c r="M500" s="120">
        <f t="shared" si="372"/>
        <v>1.0040996</v>
      </c>
      <c r="N500" s="120">
        <f t="shared" si="366"/>
        <v>1.1142721693841415</v>
      </c>
      <c r="O500" s="113">
        <f t="shared" si="368"/>
        <v>1.11460015</v>
      </c>
      <c r="P500" s="113">
        <f t="shared" si="351"/>
        <v>1007.9347853199999</v>
      </c>
      <c r="Q500" s="11">
        <f t="shared" si="363"/>
        <v>0</v>
      </c>
      <c r="R500" s="30">
        <f t="shared" si="360"/>
        <v>0</v>
      </c>
      <c r="S500" s="8">
        <f t="shared" si="352"/>
        <v>0</v>
      </c>
      <c r="T500" s="122">
        <f t="shared" si="361"/>
        <v>9.5000000000000001E-2</v>
      </c>
      <c r="U500" s="121">
        <f t="shared" si="367"/>
        <v>1</v>
      </c>
      <c r="V500" s="121">
        <v>252</v>
      </c>
      <c r="W500" s="120">
        <f t="shared" si="353"/>
        <v>1.0003602009999999</v>
      </c>
      <c r="X500" s="113">
        <f t="shared" si="354"/>
        <v>0.36305911000000002</v>
      </c>
      <c r="Y500" s="113">
        <f t="shared" si="355"/>
        <v>0</v>
      </c>
      <c r="Z500" s="125" t="str">
        <f t="shared" si="364"/>
        <v>A+J=</v>
      </c>
      <c r="AA500" s="118">
        <f t="shared" si="365"/>
        <v>44979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5" x14ac:dyDescent="0.2">
      <c r="A501" s="112">
        <f t="shared" si="356"/>
        <v>44950</v>
      </c>
      <c r="B501" s="113">
        <f t="shared" si="348"/>
        <v>1008.9579407</v>
      </c>
      <c r="C501" s="176">
        <f t="shared" si="347"/>
        <v>904.30167744710741</v>
      </c>
      <c r="D501" s="114">
        <f t="shared" si="357"/>
        <v>6434.2</v>
      </c>
      <c r="E501" s="115">
        <f t="shared" si="369"/>
        <v>6474.09</v>
      </c>
      <c r="F501" s="116">
        <f t="shared" si="370"/>
        <v>44915</v>
      </c>
      <c r="G501" s="117">
        <f t="shared" si="349"/>
        <v>6.199682944266538E-3</v>
      </c>
      <c r="H501" s="118">
        <f t="shared" si="362"/>
        <v>44979</v>
      </c>
      <c r="I501" s="118">
        <f t="shared" si="350"/>
        <v>44979</v>
      </c>
      <c r="J501" s="119">
        <f t="shared" si="358"/>
        <v>21</v>
      </c>
      <c r="K501" s="119">
        <f t="shared" si="371"/>
        <v>2</v>
      </c>
      <c r="L501" s="8">
        <f t="shared" si="359"/>
        <v>1.0005887899999999</v>
      </c>
      <c r="M501" s="120">
        <f t="shared" si="372"/>
        <v>1.0040996</v>
      </c>
      <c r="N501" s="120">
        <f t="shared" si="366"/>
        <v>1.1142721693841415</v>
      </c>
      <c r="O501" s="113">
        <f t="shared" si="368"/>
        <v>1.11492824</v>
      </c>
      <c r="P501" s="113">
        <f t="shared" si="351"/>
        <v>1008.23147766</v>
      </c>
      <c r="Q501" s="11">
        <f t="shared" si="363"/>
        <v>0</v>
      </c>
      <c r="R501" s="30">
        <f t="shared" si="360"/>
        <v>0</v>
      </c>
      <c r="S501" s="8">
        <f t="shared" si="352"/>
        <v>0</v>
      </c>
      <c r="T501" s="122">
        <f t="shared" si="361"/>
        <v>9.5000000000000001E-2</v>
      </c>
      <c r="U501" s="121">
        <f t="shared" si="367"/>
        <v>2</v>
      </c>
      <c r="V501" s="121">
        <v>252</v>
      </c>
      <c r="W501" s="120">
        <f t="shared" si="353"/>
        <v>1.0007205320000001</v>
      </c>
      <c r="X501" s="113">
        <f t="shared" si="354"/>
        <v>0.72646303999999995</v>
      </c>
      <c r="Y501" s="113">
        <f t="shared" si="355"/>
        <v>0</v>
      </c>
      <c r="Z501" s="125" t="str">
        <f t="shared" si="364"/>
        <v>A+J=</v>
      </c>
      <c r="AA501" s="118">
        <f t="shared" si="365"/>
        <v>44979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5" x14ac:dyDescent="0.2">
      <c r="A502" s="112">
        <f t="shared" si="356"/>
        <v>44951</v>
      </c>
      <c r="B502" s="113">
        <f t="shared" si="348"/>
        <v>1009.6184633600001</v>
      </c>
      <c r="C502" s="176">
        <f t="shared" si="347"/>
        <v>904.30167744710741</v>
      </c>
      <c r="D502" s="114">
        <f t="shared" si="357"/>
        <v>6434.2</v>
      </c>
      <c r="E502" s="115">
        <f t="shared" si="369"/>
        <v>6474.09</v>
      </c>
      <c r="F502" s="116">
        <f t="shared" si="370"/>
        <v>44915</v>
      </c>
      <c r="G502" s="117">
        <f t="shared" si="349"/>
        <v>6.199682944266538E-3</v>
      </c>
      <c r="H502" s="118">
        <f t="shared" si="362"/>
        <v>44979</v>
      </c>
      <c r="I502" s="118">
        <f t="shared" si="350"/>
        <v>44979</v>
      </c>
      <c r="J502" s="119">
        <f t="shared" si="358"/>
        <v>21</v>
      </c>
      <c r="K502" s="119">
        <f t="shared" si="371"/>
        <v>3</v>
      </c>
      <c r="L502" s="8">
        <f t="shared" si="359"/>
        <v>1.00088332</v>
      </c>
      <c r="M502" s="120">
        <f t="shared" si="372"/>
        <v>1.0040996</v>
      </c>
      <c r="N502" s="120">
        <f t="shared" si="366"/>
        <v>1.1142721693841415</v>
      </c>
      <c r="O502" s="113">
        <f t="shared" si="368"/>
        <v>1.1152564199999999</v>
      </c>
      <c r="P502" s="113">
        <f t="shared" si="351"/>
        <v>1008.52825138</v>
      </c>
      <c r="Q502" s="11">
        <f t="shared" si="363"/>
        <v>0</v>
      </c>
      <c r="R502" s="30">
        <f t="shared" si="360"/>
        <v>0</v>
      </c>
      <c r="S502" s="8">
        <f t="shared" si="352"/>
        <v>0</v>
      </c>
      <c r="T502" s="122">
        <f t="shared" si="361"/>
        <v>9.5000000000000001E-2</v>
      </c>
      <c r="U502" s="121">
        <f t="shared" si="367"/>
        <v>3</v>
      </c>
      <c r="V502" s="121">
        <v>252</v>
      </c>
      <c r="W502" s="120">
        <f t="shared" si="353"/>
        <v>1.001080993</v>
      </c>
      <c r="X502" s="113">
        <f t="shared" si="354"/>
        <v>1.0902119800000001</v>
      </c>
      <c r="Y502" s="113">
        <f t="shared" si="355"/>
        <v>0</v>
      </c>
      <c r="Z502" s="125" t="str">
        <f t="shared" si="364"/>
        <v>A+J=</v>
      </c>
      <c r="AA502" s="118">
        <f t="shared" si="365"/>
        <v>44979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112">
        <f t="shared" si="356"/>
        <v>44952</v>
      </c>
      <c r="B503" s="113">
        <f t="shared" si="348"/>
        <v>1010.2794206699999</v>
      </c>
      <c r="C503" s="176">
        <f t="shared" si="347"/>
        <v>904.30167744710741</v>
      </c>
      <c r="D503" s="114">
        <f t="shared" si="357"/>
        <v>6434.2</v>
      </c>
      <c r="E503" s="115">
        <f t="shared" si="369"/>
        <v>6474.09</v>
      </c>
      <c r="F503" s="116">
        <f t="shared" si="370"/>
        <v>44915</v>
      </c>
      <c r="G503" s="117">
        <f t="shared" si="349"/>
        <v>6.199682944266538E-3</v>
      </c>
      <c r="H503" s="118">
        <f t="shared" si="362"/>
        <v>44979</v>
      </c>
      <c r="I503" s="118">
        <f t="shared" si="350"/>
        <v>44979</v>
      </c>
      <c r="J503" s="119">
        <f t="shared" si="358"/>
        <v>21</v>
      </c>
      <c r="K503" s="119">
        <f t="shared" si="371"/>
        <v>4</v>
      </c>
      <c r="L503" s="8">
        <f t="shared" si="359"/>
        <v>1.0011779300000001</v>
      </c>
      <c r="M503" s="120">
        <f t="shared" si="372"/>
        <v>1.0040996</v>
      </c>
      <c r="N503" s="120">
        <f t="shared" si="366"/>
        <v>1.1142721693841415</v>
      </c>
      <c r="O503" s="113">
        <f t="shared" si="368"/>
        <v>1.1155847000000001</v>
      </c>
      <c r="P503" s="113">
        <f t="shared" si="351"/>
        <v>1008.82511554</v>
      </c>
      <c r="Q503" s="11">
        <f t="shared" si="363"/>
        <v>0</v>
      </c>
      <c r="R503" s="30">
        <f t="shared" si="360"/>
        <v>0</v>
      </c>
      <c r="S503" s="8">
        <f t="shared" si="352"/>
        <v>0</v>
      </c>
      <c r="T503" s="122">
        <f t="shared" si="361"/>
        <v>9.5000000000000001E-2</v>
      </c>
      <c r="U503" s="121">
        <f t="shared" si="367"/>
        <v>4</v>
      </c>
      <c r="V503" s="121">
        <v>252</v>
      </c>
      <c r="W503" s="120">
        <f t="shared" si="353"/>
        <v>1.0014415830000001</v>
      </c>
      <c r="X503" s="113">
        <f t="shared" si="354"/>
        <v>1.4543051300000001</v>
      </c>
      <c r="Y503" s="113">
        <f t="shared" si="355"/>
        <v>0</v>
      </c>
      <c r="Z503" s="125" t="str">
        <f t="shared" si="364"/>
        <v>A+J=</v>
      </c>
      <c r="AA503" s="118">
        <f t="shared" si="365"/>
        <v>44979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12">
        <f t="shared" si="356"/>
        <v>44953</v>
      </c>
      <c r="B504" s="113">
        <f t="shared" si="348"/>
        <v>1010.94082392</v>
      </c>
      <c r="C504" s="176">
        <f t="shared" si="347"/>
        <v>904.30167744710741</v>
      </c>
      <c r="D504" s="114">
        <f t="shared" si="357"/>
        <v>6434.2</v>
      </c>
      <c r="E504" s="115">
        <f t="shared" si="369"/>
        <v>6474.09</v>
      </c>
      <c r="F504" s="116">
        <f t="shared" si="370"/>
        <v>44915</v>
      </c>
      <c r="G504" s="117">
        <f t="shared" si="349"/>
        <v>6.199682944266538E-3</v>
      </c>
      <c r="H504" s="118">
        <f t="shared" si="362"/>
        <v>44979</v>
      </c>
      <c r="I504" s="118">
        <f t="shared" si="350"/>
        <v>44979</v>
      </c>
      <c r="J504" s="119">
        <f t="shared" si="358"/>
        <v>21</v>
      </c>
      <c r="K504" s="119">
        <f t="shared" si="371"/>
        <v>5</v>
      </c>
      <c r="L504" s="8">
        <f t="shared" si="359"/>
        <v>1.00147264</v>
      </c>
      <c r="M504" s="120">
        <f t="shared" si="372"/>
        <v>1.0040996</v>
      </c>
      <c r="N504" s="120">
        <f t="shared" si="366"/>
        <v>1.1142721693841415</v>
      </c>
      <c r="O504" s="113">
        <f t="shared" si="368"/>
        <v>1.1159130900000001</v>
      </c>
      <c r="P504" s="113">
        <f t="shared" si="351"/>
        <v>1009.12207917</v>
      </c>
      <c r="Q504" s="11">
        <f t="shared" si="363"/>
        <v>0</v>
      </c>
      <c r="R504" s="30">
        <f t="shared" si="360"/>
        <v>0</v>
      </c>
      <c r="S504" s="8">
        <f t="shared" si="352"/>
        <v>0</v>
      </c>
      <c r="T504" s="122">
        <f t="shared" si="361"/>
        <v>9.5000000000000001E-2</v>
      </c>
      <c r="U504" s="121">
        <f t="shared" si="367"/>
        <v>5</v>
      </c>
      <c r="V504" s="121">
        <v>252</v>
      </c>
      <c r="W504" s="120">
        <f t="shared" si="353"/>
        <v>1.0018023039999999</v>
      </c>
      <c r="X504" s="113">
        <f t="shared" si="354"/>
        <v>1.81874475</v>
      </c>
      <c r="Y504" s="113">
        <f t="shared" si="355"/>
        <v>0</v>
      </c>
      <c r="Z504" s="125" t="str">
        <f t="shared" si="364"/>
        <v>A+J=</v>
      </c>
      <c r="AA504" s="118">
        <f t="shared" si="365"/>
        <v>44979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12">
        <f t="shared" si="356"/>
        <v>44954</v>
      </c>
      <c r="B505" s="113">
        <f t="shared" si="348"/>
        <v>1011.60263507</v>
      </c>
      <c r="C505" s="176">
        <f t="shared" si="347"/>
        <v>904.30167744710741</v>
      </c>
      <c r="D505" s="114">
        <f t="shared" si="357"/>
        <v>6434.2</v>
      </c>
      <c r="E505" s="115">
        <f t="shared" si="369"/>
        <v>6474.09</v>
      </c>
      <c r="F505" s="116">
        <f t="shared" si="370"/>
        <v>44915</v>
      </c>
      <c r="G505" s="117">
        <f t="shared" si="349"/>
        <v>6.199682944266538E-3</v>
      </c>
      <c r="H505" s="118">
        <f t="shared" si="362"/>
        <v>44979</v>
      </c>
      <c r="I505" s="118">
        <f t="shared" si="350"/>
        <v>44979</v>
      </c>
      <c r="J505" s="119">
        <f t="shared" si="358"/>
        <v>21</v>
      </c>
      <c r="K505" s="119">
        <f t="shared" si="371"/>
        <v>6</v>
      </c>
      <c r="L505" s="8">
        <f t="shared" si="359"/>
        <v>1.00176742</v>
      </c>
      <c r="M505" s="120">
        <f t="shared" si="372"/>
        <v>1.0040996</v>
      </c>
      <c r="N505" s="120">
        <f t="shared" si="366"/>
        <v>1.1142721693841415</v>
      </c>
      <c r="O505" s="113">
        <f t="shared" si="368"/>
        <v>1.11624155</v>
      </c>
      <c r="P505" s="113">
        <f t="shared" si="351"/>
        <v>1009.4191061</v>
      </c>
      <c r="Q505" s="11">
        <f t="shared" si="363"/>
        <v>0</v>
      </c>
      <c r="R505" s="30">
        <f t="shared" si="360"/>
        <v>0</v>
      </c>
      <c r="S505" s="8">
        <f t="shared" si="352"/>
        <v>0</v>
      </c>
      <c r="T505" s="122">
        <f t="shared" si="361"/>
        <v>9.5000000000000001E-2</v>
      </c>
      <c r="U505" s="121">
        <f t="shared" si="367"/>
        <v>6</v>
      </c>
      <c r="V505" s="121">
        <v>252</v>
      </c>
      <c r="W505" s="120">
        <f t="shared" si="353"/>
        <v>1.002163154</v>
      </c>
      <c r="X505" s="113">
        <f t="shared" si="354"/>
        <v>2.1835289699999998</v>
      </c>
      <c r="Y505" s="113">
        <f t="shared" si="355"/>
        <v>0</v>
      </c>
      <c r="Z505" s="125" t="str">
        <f t="shared" si="364"/>
        <v>A+J=</v>
      </c>
      <c r="AA505" s="118">
        <f t="shared" si="365"/>
        <v>44979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2">
        <f t="shared" si="356"/>
        <v>44955</v>
      </c>
      <c r="B506" s="113">
        <f t="shared" si="348"/>
        <v>1011.60263507</v>
      </c>
      <c r="C506" s="176">
        <f t="shared" si="347"/>
        <v>904.30167744710741</v>
      </c>
      <c r="D506" s="114">
        <f t="shared" si="357"/>
        <v>6434.2</v>
      </c>
      <c r="E506" s="115">
        <f t="shared" si="369"/>
        <v>6474.09</v>
      </c>
      <c r="F506" s="116">
        <f t="shared" si="370"/>
        <v>44915</v>
      </c>
      <c r="G506" s="117">
        <f t="shared" si="349"/>
        <v>6.199682944266538E-3</v>
      </c>
      <c r="H506" s="118">
        <f t="shared" si="362"/>
        <v>44979</v>
      </c>
      <c r="I506" s="118">
        <f t="shared" si="350"/>
        <v>44979</v>
      </c>
      <c r="J506" s="119">
        <f t="shared" si="358"/>
        <v>21</v>
      </c>
      <c r="K506" s="119">
        <f t="shared" si="371"/>
        <v>6</v>
      </c>
      <c r="L506" s="8">
        <f t="shared" si="359"/>
        <v>1.00176742</v>
      </c>
      <c r="M506" s="120">
        <f t="shared" si="372"/>
        <v>1.0040996</v>
      </c>
      <c r="N506" s="120">
        <f t="shared" si="366"/>
        <v>1.1142721693841415</v>
      </c>
      <c r="O506" s="113">
        <f t="shared" si="368"/>
        <v>1.11624155</v>
      </c>
      <c r="P506" s="113">
        <f t="shared" si="351"/>
        <v>1009.4191061</v>
      </c>
      <c r="Q506" s="11">
        <f t="shared" si="363"/>
        <v>0</v>
      </c>
      <c r="R506" s="30">
        <f t="shared" si="360"/>
        <v>0</v>
      </c>
      <c r="S506" s="8">
        <f t="shared" si="352"/>
        <v>0</v>
      </c>
      <c r="T506" s="122">
        <f t="shared" si="361"/>
        <v>9.5000000000000001E-2</v>
      </c>
      <c r="U506" s="121">
        <f t="shared" si="367"/>
        <v>6</v>
      </c>
      <c r="V506" s="121">
        <v>252</v>
      </c>
      <c r="W506" s="120">
        <f t="shared" si="353"/>
        <v>1.002163154</v>
      </c>
      <c r="X506" s="113">
        <f t="shared" si="354"/>
        <v>2.1835289699999998</v>
      </c>
      <c r="Y506" s="113">
        <f t="shared" si="355"/>
        <v>0</v>
      </c>
      <c r="Z506" s="125" t="str">
        <f t="shared" si="364"/>
        <v>A+J=</v>
      </c>
      <c r="AA506" s="118">
        <f t="shared" si="365"/>
        <v>44979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12">
        <f t="shared" si="356"/>
        <v>44956</v>
      </c>
      <c r="B507" s="113">
        <f t="shared" si="348"/>
        <v>1011.60263507</v>
      </c>
      <c r="C507" s="176">
        <f t="shared" si="347"/>
        <v>904.30167744710741</v>
      </c>
      <c r="D507" s="114">
        <f t="shared" si="357"/>
        <v>6434.2</v>
      </c>
      <c r="E507" s="115">
        <f t="shared" si="369"/>
        <v>6474.09</v>
      </c>
      <c r="F507" s="116">
        <f t="shared" si="370"/>
        <v>44915</v>
      </c>
      <c r="G507" s="117">
        <f t="shared" si="349"/>
        <v>6.199682944266538E-3</v>
      </c>
      <c r="H507" s="118">
        <f t="shared" si="362"/>
        <v>44979</v>
      </c>
      <c r="I507" s="118">
        <f t="shared" si="350"/>
        <v>44979</v>
      </c>
      <c r="J507" s="119">
        <f t="shared" si="358"/>
        <v>21</v>
      </c>
      <c r="K507" s="119">
        <f t="shared" si="371"/>
        <v>6</v>
      </c>
      <c r="L507" s="8">
        <f t="shared" si="359"/>
        <v>1.00176742</v>
      </c>
      <c r="M507" s="120">
        <f t="shared" si="372"/>
        <v>1.0040996</v>
      </c>
      <c r="N507" s="120">
        <f t="shared" si="366"/>
        <v>1.1142721693841415</v>
      </c>
      <c r="O507" s="113">
        <f t="shared" si="368"/>
        <v>1.11624155</v>
      </c>
      <c r="P507" s="113">
        <f t="shared" si="351"/>
        <v>1009.4191061</v>
      </c>
      <c r="Q507" s="11">
        <f t="shared" si="363"/>
        <v>0</v>
      </c>
      <c r="R507" s="30">
        <f t="shared" si="360"/>
        <v>0</v>
      </c>
      <c r="S507" s="8">
        <f t="shared" si="352"/>
        <v>0</v>
      </c>
      <c r="T507" s="122">
        <f t="shared" si="361"/>
        <v>9.5000000000000001E-2</v>
      </c>
      <c r="U507" s="121">
        <f t="shared" si="367"/>
        <v>6</v>
      </c>
      <c r="V507" s="121">
        <v>252</v>
      </c>
      <c r="W507" s="120">
        <f t="shared" si="353"/>
        <v>1.002163154</v>
      </c>
      <c r="X507" s="113">
        <f t="shared" si="354"/>
        <v>2.1835289699999998</v>
      </c>
      <c r="Y507" s="113">
        <f t="shared" si="355"/>
        <v>0</v>
      </c>
      <c r="Z507" s="125" t="str">
        <f t="shared" si="364"/>
        <v>A+J=</v>
      </c>
      <c r="AA507" s="118">
        <f t="shared" si="365"/>
        <v>44979</v>
      </c>
      <c r="AB507" s="181" t="s">
        <v>114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5">
      <c r="A508" s="175">
        <f t="shared" si="356"/>
        <v>44957</v>
      </c>
      <c r="B508" s="176">
        <f t="shared" si="348"/>
        <v>1012.2649016400001</v>
      </c>
      <c r="C508" s="176">
        <f t="shared" ref="C508:C571" si="373">C507-(S507/O507)</f>
        <v>904.30167744710741</v>
      </c>
      <c r="D508" s="177">
        <f t="shared" si="357"/>
        <v>6434.2</v>
      </c>
      <c r="E508" s="178">
        <f t="shared" si="369"/>
        <v>6474.09</v>
      </c>
      <c r="F508" s="179">
        <f t="shared" si="370"/>
        <v>44915</v>
      </c>
      <c r="G508" s="180">
        <f t="shared" si="349"/>
        <v>6.199682944266538E-3</v>
      </c>
      <c r="H508" s="175">
        <f t="shared" si="362"/>
        <v>44979</v>
      </c>
      <c r="I508" s="175">
        <f t="shared" si="350"/>
        <v>44979</v>
      </c>
      <c r="J508" s="181">
        <f t="shared" si="358"/>
        <v>21</v>
      </c>
      <c r="K508" s="181">
        <f t="shared" si="371"/>
        <v>7</v>
      </c>
      <c r="L508" s="176">
        <f t="shared" si="359"/>
        <v>1.0020623</v>
      </c>
      <c r="M508" s="182">
        <f t="shared" si="372"/>
        <v>1.0040996</v>
      </c>
      <c r="N508" s="182">
        <f t="shared" si="366"/>
        <v>1.1142721693841415</v>
      </c>
      <c r="O508" s="176">
        <f t="shared" si="368"/>
        <v>1.1165701299999999</v>
      </c>
      <c r="P508" s="176">
        <f t="shared" si="351"/>
        <v>1009.7162415400001</v>
      </c>
      <c r="Q508" s="183">
        <v>16.5</v>
      </c>
      <c r="R508" s="184">
        <v>0</v>
      </c>
      <c r="S508" s="176">
        <v>0</v>
      </c>
      <c r="T508" s="185">
        <f t="shared" si="361"/>
        <v>9.5000000000000001E-2</v>
      </c>
      <c r="U508" s="183">
        <f t="shared" si="367"/>
        <v>7</v>
      </c>
      <c r="V508" s="183">
        <v>252</v>
      </c>
      <c r="W508" s="182">
        <f t="shared" si="353"/>
        <v>1.002524135</v>
      </c>
      <c r="X508" s="176">
        <f t="shared" si="354"/>
        <v>2.5486601000000002</v>
      </c>
      <c r="Y508" s="176">
        <f t="shared" si="355"/>
        <v>2.5486601000000002</v>
      </c>
      <c r="Z508" s="186" t="str">
        <f t="shared" si="364"/>
        <v>A+J=</v>
      </c>
      <c r="AA508" s="175">
        <f t="shared" si="365"/>
        <v>44979</v>
      </c>
      <c r="AB508" s="188">
        <v>2.0731028299999998</v>
      </c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12">
        <f t="shared" si="356"/>
        <v>44958</v>
      </c>
      <c r="B509" s="113">
        <f t="shared" si="348"/>
        <v>1010.8531257758775</v>
      </c>
      <c r="C509" s="176">
        <f t="shared" si="373"/>
        <v>904.30167744710741</v>
      </c>
      <c r="D509" s="114">
        <f t="shared" si="357"/>
        <v>6434.2</v>
      </c>
      <c r="E509" s="115">
        <f t="shared" si="369"/>
        <v>6474.09</v>
      </c>
      <c r="F509" s="116">
        <f t="shared" si="370"/>
        <v>44915</v>
      </c>
      <c r="G509" s="117">
        <f t="shared" si="349"/>
        <v>6.199682944266538E-3</v>
      </c>
      <c r="H509" s="118">
        <f t="shared" si="362"/>
        <v>44979</v>
      </c>
      <c r="I509" s="118">
        <f t="shared" si="350"/>
        <v>44979</v>
      </c>
      <c r="J509" s="119">
        <f t="shared" si="358"/>
        <v>21</v>
      </c>
      <c r="K509" s="119">
        <f t="shared" si="371"/>
        <v>8</v>
      </c>
      <c r="L509" s="8">
        <f t="shared" si="359"/>
        <v>1.0023572599999999</v>
      </c>
      <c r="M509" s="120">
        <f t="shared" si="372"/>
        <v>1.0040996</v>
      </c>
      <c r="N509" s="120">
        <f t="shared" si="366"/>
        <v>1.1142721693841415</v>
      </c>
      <c r="O509" s="113">
        <f t="shared" si="368"/>
        <v>1.11689879</v>
      </c>
      <c r="P509" s="113">
        <f t="shared" si="351"/>
        <v>1010.01344933</v>
      </c>
      <c r="Q509" s="11">
        <f t="shared" si="363"/>
        <v>0</v>
      </c>
      <c r="R509" s="30">
        <f t="shared" si="360"/>
        <v>0</v>
      </c>
      <c r="S509" s="8">
        <f t="shared" si="352"/>
        <v>0</v>
      </c>
      <c r="T509" s="122">
        <f t="shared" si="361"/>
        <v>9.5000000000000001E-2</v>
      </c>
      <c r="U509" s="121">
        <f t="shared" si="367"/>
        <v>1</v>
      </c>
      <c r="V509" s="121">
        <v>252</v>
      </c>
      <c r="W509" s="120">
        <f t="shared" si="353"/>
        <v>1.0003602009999999</v>
      </c>
      <c r="X509" s="176">
        <f>TRUNC((P509*(W509-1)),8)+((X$508-AB$508)*(O509/O$508)*W509)</f>
        <v>0.83967644587755474</v>
      </c>
      <c r="Y509" s="113">
        <f t="shared" si="355"/>
        <v>0</v>
      </c>
      <c r="Z509" s="125" t="str">
        <f t="shared" si="364"/>
        <v>A+J=</v>
      </c>
      <c r="AA509" s="118">
        <f t="shared" si="365"/>
        <v>44979</v>
      </c>
      <c r="AB509" s="181" t="s">
        <v>115</v>
      </c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12">
        <f t="shared" si="356"/>
        <v>44959</v>
      </c>
      <c r="B510" s="113">
        <f t="shared" si="348"/>
        <v>1011.514897951339</v>
      </c>
      <c r="C510" s="176">
        <f t="shared" si="373"/>
        <v>904.30167744710741</v>
      </c>
      <c r="D510" s="114">
        <f t="shared" si="357"/>
        <v>6434.2</v>
      </c>
      <c r="E510" s="115">
        <f t="shared" si="369"/>
        <v>6474.09</v>
      </c>
      <c r="F510" s="116">
        <f t="shared" si="370"/>
        <v>44915</v>
      </c>
      <c r="G510" s="117">
        <f t="shared" si="349"/>
        <v>6.199682944266538E-3</v>
      </c>
      <c r="H510" s="118">
        <f t="shared" si="362"/>
        <v>44979</v>
      </c>
      <c r="I510" s="118">
        <f t="shared" si="350"/>
        <v>44979</v>
      </c>
      <c r="J510" s="119">
        <f t="shared" si="358"/>
        <v>21</v>
      </c>
      <c r="K510" s="119">
        <f t="shared" si="371"/>
        <v>9</v>
      </c>
      <c r="L510" s="8">
        <f t="shared" si="359"/>
        <v>1.00265231</v>
      </c>
      <c r="M510" s="120">
        <f t="shared" si="372"/>
        <v>1.0040996</v>
      </c>
      <c r="N510" s="120">
        <f t="shared" si="366"/>
        <v>1.1142721693841415</v>
      </c>
      <c r="O510" s="113">
        <f t="shared" si="368"/>
        <v>1.1172275599999999</v>
      </c>
      <c r="P510" s="113">
        <f t="shared" si="351"/>
        <v>1010.31075659</v>
      </c>
      <c r="Q510" s="11">
        <f t="shared" si="363"/>
        <v>0</v>
      </c>
      <c r="R510" s="30">
        <f t="shared" si="360"/>
        <v>0</v>
      </c>
      <c r="S510" s="8">
        <f t="shared" si="352"/>
        <v>0</v>
      </c>
      <c r="T510" s="122">
        <f t="shared" si="361"/>
        <v>9.5000000000000001E-2</v>
      </c>
      <c r="U510" s="121">
        <f t="shared" si="367"/>
        <v>2</v>
      </c>
      <c r="V510" s="121">
        <v>252</v>
      </c>
      <c r="W510" s="120">
        <f t="shared" si="353"/>
        <v>1.0007205320000001</v>
      </c>
      <c r="X510" s="176">
        <f t="shared" ref="X510:X530" si="374">TRUNC((P510*(W510-1)),8)+((X$508-AB$508)*(O510/O$508)*W510)</f>
        <v>1.2041413613390297</v>
      </c>
      <c r="Y510" s="113">
        <f t="shared" si="355"/>
        <v>0</v>
      </c>
      <c r="Z510" s="125" t="str">
        <f t="shared" si="364"/>
        <v>A+J=</v>
      </c>
      <c r="AA510" s="118">
        <f t="shared" si="365"/>
        <v>44979</v>
      </c>
      <c r="AB510" s="176">
        <f>P508-S508+(X508-AB508)</f>
        <v>1010.19179881</v>
      </c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12">
        <f t="shared" si="356"/>
        <v>44960</v>
      </c>
      <c r="B511" s="113">
        <f t="shared" si="348"/>
        <v>1012.177106502226</v>
      </c>
      <c r="C511" s="176">
        <f t="shared" si="373"/>
        <v>904.30167744710741</v>
      </c>
      <c r="D511" s="114">
        <f t="shared" si="357"/>
        <v>6434.2</v>
      </c>
      <c r="E511" s="115">
        <f t="shared" si="369"/>
        <v>6474.09</v>
      </c>
      <c r="F511" s="116">
        <f t="shared" si="370"/>
        <v>44915</v>
      </c>
      <c r="G511" s="117">
        <f t="shared" si="349"/>
        <v>6.199682944266538E-3</v>
      </c>
      <c r="H511" s="118">
        <f t="shared" si="362"/>
        <v>44979</v>
      </c>
      <c r="I511" s="118">
        <f t="shared" si="350"/>
        <v>44979</v>
      </c>
      <c r="J511" s="119">
        <f t="shared" si="358"/>
        <v>21</v>
      </c>
      <c r="K511" s="119">
        <f t="shared" si="371"/>
        <v>10</v>
      </c>
      <c r="L511" s="8">
        <f t="shared" si="359"/>
        <v>1.00294745</v>
      </c>
      <c r="M511" s="120">
        <f t="shared" si="372"/>
        <v>1.0040996</v>
      </c>
      <c r="N511" s="120">
        <f t="shared" si="366"/>
        <v>1.1142721693841415</v>
      </c>
      <c r="O511" s="113">
        <f t="shared" si="368"/>
        <v>1.11755643</v>
      </c>
      <c r="P511" s="113">
        <f t="shared" si="351"/>
        <v>1010.60815429</v>
      </c>
      <c r="Q511" s="11">
        <f t="shared" si="363"/>
        <v>0</v>
      </c>
      <c r="R511" s="30">
        <f t="shared" si="360"/>
        <v>0</v>
      </c>
      <c r="S511" s="8">
        <f t="shared" si="352"/>
        <v>0</v>
      </c>
      <c r="T511" s="122">
        <f t="shared" si="361"/>
        <v>9.5000000000000001E-2</v>
      </c>
      <c r="U511" s="121">
        <f t="shared" si="367"/>
        <v>3</v>
      </c>
      <c r="V511" s="121">
        <v>252</v>
      </c>
      <c r="W511" s="120">
        <f t="shared" si="353"/>
        <v>1.001080993</v>
      </c>
      <c r="X511" s="176">
        <f t="shared" si="374"/>
        <v>1.5689522122259858</v>
      </c>
      <c r="Y511" s="113">
        <f t="shared" si="355"/>
        <v>0</v>
      </c>
      <c r="Z511" s="125" t="str">
        <f t="shared" si="364"/>
        <v>A+J=</v>
      </c>
      <c r="AA511" s="118">
        <f t="shared" si="365"/>
        <v>44979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12">
        <f t="shared" si="356"/>
        <v>44961</v>
      </c>
      <c r="B512" s="113">
        <f t="shared" si="348"/>
        <v>1012.8397324896325</v>
      </c>
      <c r="C512" s="176">
        <f t="shared" si="373"/>
        <v>904.30167744710741</v>
      </c>
      <c r="D512" s="114">
        <f t="shared" si="357"/>
        <v>6434.2</v>
      </c>
      <c r="E512" s="115">
        <f t="shared" si="369"/>
        <v>6474.09</v>
      </c>
      <c r="F512" s="116">
        <f t="shared" si="370"/>
        <v>44915</v>
      </c>
      <c r="G512" s="117">
        <f t="shared" si="349"/>
        <v>6.199682944266538E-3</v>
      </c>
      <c r="H512" s="118">
        <f t="shared" si="362"/>
        <v>44979</v>
      </c>
      <c r="I512" s="118">
        <f t="shared" si="350"/>
        <v>44979</v>
      </c>
      <c r="J512" s="119">
        <f t="shared" si="358"/>
        <v>21</v>
      </c>
      <c r="K512" s="119">
        <f t="shared" si="371"/>
        <v>11</v>
      </c>
      <c r="L512" s="8">
        <f t="shared" si="359"/>
        <v>1.0032426699999999</v>
      </c>
      <c r="M512" s="120">
        <f t="shared" si="372"/>
        <v>1.0040996</v>
      </c>
      <c r="N512" s="120">
        <f t="shared" si="366"/>
        <v>1.1142721693841415</v>
      </c>
      <c r="O512" s="113">
        <f t="shared" si="368"/>
        <v>1.1178853799999999</v>
      </c>
      <c r="P512" s="113">
        <f t="shared" si="351"/>
        <v>1010.90562432</v>
      </c>
      <c r="Q512" s="11">
        <f t="shared" si="363"/>
        <v>0</v>
      </c>
      <c r="R512" s="30">
        <f t="shared" si="360"/>
        <v>0</v>
      </c>
      <c r="S512" s="8">
        <f t="shared" si="352"/>
        <v>0</v>
      </c>
      <c r="T512" s="122">
        <f t="shared" si="361"/>
        <v>9.5000000000000001E-2</v>
      </c>
      <c r="U512" s="121">
        <f t="shared" si="367"/>
        <v>4</v>
      </c>
      <c r="V512" s="121">
        <v>252</v>
      </c>
      <c r="W512" s="120">
        <f t="shared" si="353"/>
        <v>1.0014415830000001</v>
      </c>
      <c r="X512" s="176">
        <f t="shared" si="374"/>
        <v>1.9341081696325295</v>
      </c>
      <c r="Y512" s="113">
        <f t="shared" si="355"/>
        <v>0</v>
      </c>
      <c r="Z512" s="125" t="str">
        <f t="shared" si="364"/>
        <v>A+J=</v>
      </c>
      <c r="AA512" s="118">
        <f t="shared" si="365"/>
        <v>44979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12">
        <f t="shared" si="356"/>
        <v>44962</v>
      </c>
      <c r="B513" s="113">
        <f t="shared" si="348"/>
        <v>1012.8397324896325</v>
      </c>
      <c r="C513" s="176">
        <f t="shared" si="373"/>
        <v>904.30167744710741</v>
      </c>
      <c r="D513" s="114">
        <f t="shared" si="357"/>
        <v>6434.2</v>
      </c>
      <c r="E513" s="115">
        <f t="shared" si="369"/>
        <v>6474.09</v>
      </c>
      <c r="F513" s="116">
        <f t="shared" si="370"/>
        <v>44915</v>
      </c>
      <c r="G513" s="117">
        <f t="shared" si="349"/>
        <v>6.199682944266538E-3</v>
      </c>
      <c r="H513" s="118">
        <f t="shared" si="362"/>
        <v>44979</v>
      </c>
      <c r="I513" s="118">
        <f t="shared" si="350"/>
        <v>44979</v>
      </c>
      <c r="J513" s="119">
        <f t="shared" si="358"/>
        <v>21</v>
      </c>
      <c r="K513" s="119">
        <f t="shared" si="371"/>
        <v>11</v>
      </c>
      <c r="L513" s="8">
        <f t="shared" si="359"/>
        <v>1.0032426699999999</v>
      </c>
      <c r="M513" s="120">
        <f t="shared" si="372"/>
        <v>1.0040996</v>
      </c>
      <c r="N513" s="120">
        <f t="shared" si="366"/>
        <v>1.1142721693841415</v>
      </c>
      <c r="O513" s="113">
        <f t="shared" si="368"/>
        <v>1.1178853799999999</v>
      </c>
      <c r="P513" s="113">
        <f t="shared" si="351"/>
        <v>1010.90562432</v>
      </c>
      <c r="Q513" s="11">
        <f t="shared" si="363"/>
        <v>0</v>
      </c>
      <c r="R513" s="30">
        <f t="shared" si="360"/>
        <v>0</v>
      </c>
      <c r="S513" s="8">
        <f t="shared" si="352"/>
        <v>0</v>
      </c>
      <c r="T513" s="122">
        <f t="shared" si="361"/>
        <v>9.5000000000000001E-2</v>
      </c>
      <c r="U513" s="121">
        <f t="shared" si="367"/>
        <v>4</v>
      </c>
      <c r="V513" s="121">
        <v>252</v>
      </c>
      <c r="W513" s="120">
        <f t="shared" si="353"/>
        <v>1.0014415830000001</v>
      </c>
      <c r="X513" s="176">
        <f t="shared" si="374"/>
        <v>1.9341081696325295</v>
      </c>
      <c r="Y513" s="113">
        <f t="shared" si="355"/>
        <v>0</v>
      </c>
      <c r="Z513" s="125" t="str">
        <f t="shared" si="364"/>
        <v>A+J=</v>
      </c>
      <c r="AA513" s="118">
        <f t="shared" si="365"/>
        <v>44979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12">
        <f t="shared" si="356"/>
        <v>44963</v>
      </c>
      <c r="B514" s="113">
        <f t="shared" si="348"/>
        <v>1012.8397324896325</v>
      </c>
      <c r="C514" s="176">
        <f t="shared" si="373"/>
        <v>904.30167744710741</v>
      </c>
      <c r="D514" s="114">
        <f t="shared" si="357"/>
        <v>6434.2</v>
      </c>
      <c r="E514" s="115">
        <f t="shared" si="369"/>
        <v>6474.09</v>
      </c>
      <c r="F514" s="116">
        <f t="shared" si="370"/>
        <v>44915</v>
      </c>
      <c r="G514" s="117">
        <f t="shared" si="349"/>
        <v>6.199682944266538E-3</v>
      </c>
      <c r="H514" s="118">
        <f t="shared" si="362"/>
        <v>44979</v>
      </c>
      <c r="I514" s="118">
        <f t="shared" si="350"/>
        <v>44979</v>
      </c>
      <c r="J514" s="119">
        <f t="shared" si="358"/>
        <v>21</v>
      </c>
      <c r="K514" s="119">
        <f t="shared" si="371"/>
        <v>11</v>
      </c>
      <c r="L514" s="8">
        <f t="shared" si="359"/>
        <v>1.0032426699999999</v>
      </c>
      <c r="M514" s="120">
        <f t="shared" si="372"/>
        <v>1.0040996</v>
      </c>
      <c r="N514" s="120">
        <f t="shared" si="366"/>
        <v>1.1142721693841415</v>
      </c>
      <c r="O514" s="113">
        <f t="shared" si="368"/>
        <v>1.1178853799999999</v>
      </c>
      <c r="P514" s="113">
        <f t="shared" si="351"/>
        <v>1010.90562432</v>
      </c>
      <c r="Q514" s="11">
        <f t="shared" si="363"/>
        <v>0</v>
      </c>
      <c r="R514" s="30">
        <f t="shared" si="360"/>
        <v>0</v>
      </c>
      <c r="S514" s="8">
        <f t="shared" si="352"/>
        <v>0</v>
      </c>
      <c r="T514" s="122">
        <f t="shared" si="361"/>
        <v>9.5000000000000001E-2</v>
      </c>
      <c r="U514" s="121">
        <f t="shared" si="367"/>
        <v>4</v>
      </c>
      <c r="V514" s="121">
        <v>252</v>
      </c>
      <c r="W514" s="120">
        <f t="shared" si="353"/>
        <v>1.0014415830000001</v>
      </c>
      <c r="X514" s="176">
        <f t="shared" si="374"/>
        <v>1.9341081696325295</v>
      </c>
      <c r="Y514" s="113">
        <f t="shared" si="355"/>
        <v>0</v>
      </c>
      <c r="Z514" s="125" t="str">
        <f t="shared" si="364"/>
        <v>A+J=</v>
      </c>
      <c r="AA514" s="118">
        <f t="shared" si="365"/>
        <v>44979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12">
        <f t="shared" si="356"/>
        <v>44964</v>
      </c>
      <c r="B515" s="113">
        <f t="shared" si="348"/>
        <v>1013.5028053474026</v>
      </c>
      <c r="C515" s="176">
        <f t="shared" si="373"/>
        <v>904.30167744710741</v>
      </c>
      <c r="D515" s="114">
        <f t="shared" si="357"/>
        <v>6434.2</v>
      </c>
      <c r="E515" s="115">
        <f t="shared" si="369"/>
        <v>6474.09</v>
      </c>
      <c r="F515" s="116">
        <f t="shared" si="370"/>
        <v>44915</v>
      </c>
      <c r="G515" s="117">
        <f t="shared" si="349"/>
        <v>6.199682944266538E-3</v>
      </c>
      <c r="H515" s="118">
        <f t="shared" si="362"/>
        <v>44979</v>
      </c>
      <c r="I515" s="118">
        <f t="shared" si="350"/>
        <v>44979</v>
      </c>
      <c r="J515" s="119">
        <f t="shared" si="358"/>
        <v>21</v>
      </c>
      <c r="K515" s="119">
        <f t="shared" si="371"/>
        <v>12</v>
      </c>
      <c r="L515" s="8">
        <f t="shared" si="359"/>
        <v>1.0035379799999999</v>
      </c>
      <c r="M515" s="120">
        <f t="shared" si="372"/>
        <v>1.0040996</v>
      </c>
      <c r="N515" s="120">
        <f t="shared" si="366"/>
        <v>1.1142721693841415</v>
      </c>
      <c r="O515" s="113">
        <f t="shared" si="368"/>
        <v>1.11821444</v>
      </c>
      <c r="P515" s="113">
        <f t="shared" si="351"/>
        <v>1011.20319383</v>
      </c>
      <c r="Q515" s="11">
        <f t="shared" si="363"/>
        <v>0</v>
      </c>
      <c r="R515" s="30">
        <f t="shared" si="360"/>
        <v>0</v>
      </c>
      <c r="S515" s="8">
        <f t="shared" si="352"/>
        <v>0</v>
      </c>
      <c r="T515" s="122">
        <f t="shared" si="361"/>
        <v>9.5000000000000001E-2</v>
      </c>
      <c r="U515" s="121">
        <f t="shared" si="367"/>
        <v>5</v>
      </c>
      <c r="V515" s="121">
        <v>252</v>
      </c>
      <c r="W515" s="120">
        <f t="shared" si="353"/>
        <v>1.0018023039999999</v>
      </c>
      <c r="X515" s="176">
        <f t="shared" si="374"/>
        <v>2.2996115174025533</v>
      </c>
      <c r="Y515" s="113">
        <f t="shared" si="355"/>
        <v>0</v>
      </c>
      <c r="Z515" s="125" t="str">
        <f t="shared" si="364"/>
        <v>A+J=</v>
      </c>
      <c r="AA515" s="118">
        <f t="shared" si="365"/>
        <v>44979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12">
        <f t="shared" si="356"/>
        <v>44965</v>
      </c>
      <c r="B516" s="113">
        <f t="shared" si="348"/>
        <v>1014.1662960618842</v>
      </c>
      <c r="C516" s="176">
        <f t="shared" si="373"/>
        <v>904.30167744710741</v>
      </c>
      <c r="D516" s="114">
        <f t="shared" si="357"/>
        <v>6434.2</v>
      </c>
      <c r="E516" s="115">
        <f t="shared" si="369"/>
        <v>6474.09</v>
      </c>
      <c r="F516" s="116">
        <f t="shared" si="370"/>
        <v>44915</v>
      </c>
      <c r="G516" s="117">
        <f t="shared" si="349"/>
        <v>6.199682944266538E-3</v>
      </c>
      <c r="H516" s="118">
        <f t="shared" si="362"/>
        <v>44979</v>
      </c>
      <c r="I516" s="118">
        <f t="shared" si="350"/>
        <v>44979</v>
      </c>
      <c r="J516" s="119">
        <f t="shared" si="358"/>
        <v>21</v>
      </c>
      <c r="K516" s="119">
        <f t="shared" si="371"/>
        <v>13</v>
      </c>
      <c r="L516" s="8">
        <f t="shared" si="359"/>
        <v>1.0038333699999999</v>
      </c>
      <c r="M516" s="120">
        <f t="shared" si="372"/>
        <v>1.0040996</v>
      </c>
      <c r="N516" s="120">
        <f t="shared" si="366"/>
        <v>1.1142721693841415</v>
      </c>
      <c r="O516" s="113">
        <f t="shared" si="368"/>
        <v>1.1185435800000001</v>
      </c>
      <c r="P516" s="113">
        <f t="shared" si="351"/>
        <v>1011.50083569</v>
      </c>
      <c r="Q516" s="11">
        <f t="shared" si="363"/>
        <v>0</v>
      </c>
      <c r="R516" s="30">
        <f t="shared" si="360"/>
        <v>0</v>
      </c>
      <c r="S516" s="8">
        <f t="shared" si="352"/>
        <v>0</v>
      </c>
      <c r="T516" s="122">
        <f t="shared" si="361"/>
        <v>9.5000000000000001E-2</v>
      </c>
      <c r="U516" s="121">
        <f t="shared" si="367"/>
        <v>6</v>
      </c>
      <c r="V516" s="121">
        <v>252</v>
      </c>
      <c r="W516" s="120">
        <f t="shared" si="353"/>
        <v>1.002163154</v>
      </c>
      <c r="X516" s="176">
        <f t="shared" si="374"/>
        <v>2.665460371884131</v>
      </c>
      <c r="Y516" s="113">
        <f t="shared" si="355"/>
        <v>0</v>
      </c>
      <c r="Z516" s="125" t="str">
        <f t="shared" si="364"/>
        <v>A+J=</v>
      </c>
      <c r="AA516" s="118">
        <f t="shared" si="365"/>
        <v>44979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12">
        <f t="shared" si="356"/>
        <v>44966</v>
      </c>
      <c r="B517" s="113">
        <f t="shared" si="348"/>
        <v>1014.8302431412009</v>
      </c>
      <c r="C517" s="176">
        <f t="shared" si="373"/>
        <v>904.30167744710741</v>
      </c>
      <c r="D517" s="114">
        <f t="shared" si="357"/>
        <v>6434.2</v>
      </c>
      <c r="E517" s="115">
        <f t="shared" si="369"/>
        <v>6474.09</v>
      </c>
      <c r="F517" s="116">
        <f t="shared" si="370"/>
        <v>44915</v>
      </c>
      <c r="G517" s="117">
        <f t="shared" si="349"/>
        <v>6.199682944266538E-3</v>
      </c>
      <c r="H517" s="118">
        <f t="shared" si="362"/>
        <v>44979</v>
      </c>
      <c r="I517" s="118">
        <f t="shared" si="350"/>
        <v>44979</v>
      </c>
      <c r="J517" s="119">
        <f t="shared" si="358"/>
        <v>21</v>
      </c>
      <c r="K517" s="119">
        <f t="shared" si="371"/>
        <v>14</v>
      </c>
      <c r="L517" s="8">
        <f t="shared" si="359"/>
        <v>1.00412886</v>
      </c>
      <c r="M517" s="120">
        <f t="shared" si="372"/>
        <v>1.0040996</v>
      </c>
      <c r="N517" s="120">
        <f t="shared" si="366"/>
        <v>1.1142721693841415</v>
      </c>
      <c r="O517" s="113">
        <f t="shared" si="368"/>
        <v>1.1188728400000001</v>
      </c>
      <c r="P517" s="113">
        <f t="shared" si="351"/>
        <v>1011.79858606</v>
      </c>
      <c r="Q517" s="11">
        <f t="shared" si="363"/>
        <v>0</v>
      </c>
      <c r="R517" s="30">
        <f t="shared" si="360"/>
        <v>0</v>
      </c>
      <c r="S517" s="8">
        <f t="shared" si="352"/>
        <v>0</v>
      </c>
      <c r="T517" s="122">
        <f t="shared" si="361"/>
        <v>9.5000000000000001E-2</v>
      </c>
      <c r="U517" s="121">
        <f t="shared" si="367"/>
        <v>7</v>
      </c>
      <c r="V517" s="121">
        <v>252</v>
      </c>
      <c r="W517" s="120">
        <f t="shared" si="353"/>
        <v>1.002524135</v>
      </c>
      <c r="X517" s="176">
        <f t="shared" si="374"/>
        <v>3.0316570812008363</v>
      </c>
      <c r="Y517" s="113">
        <f t="shared" si="355"/>
        <v>0</v>
      </c>
      <c r="Z517" s="125" t="str">
        <f t="shared" si="364"/>
        <v>A+J=</v>
      </c>
      <c r="AA517" s="118">
        <f t="shared" si="365"/>
        <v>44979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12">
        <f t="shared" si="356"/>
        <v>44967</v>
      </c>
      <c r="B518" s="113">
        <f t="shared" si="348"/>
        <v>1015.4946084874243</v>
      </c>
      <c r="C518" s="176">
        <f t="shared" si="373"/>
        <v>904.30167744710741</v>
      </c>
      <c r="D518" s="114">
        <f t="shared" si="357"/>
        <v>6434.2</v>
      </c>
      <c r="E518" s="115">
        <f t="shared" si="369"/>
        <v>6474.09</v>
      </c>
      <c r="F518" s="116">
        <f t="shared" si="370"/>
        <v>44915</v>
      </c>
      <c r="G518" s="117">
        <f t="shared" si="349"/>
        <v>6.199682944266538E-3</v>
      </c>
      <c r="H518" s="118">
        <f t="shared" si="362"/>
        <v>44979</v>
      </c>
      <c r="I518" s="118">
        <f t="shared" si="350"/>
        <v>44979</v>
      </c>
      <c r="J518" s="119">
        <f t="shared" si="358"/>
        <v>21</v>
      </c>
      <c r="K518" s="119">
        <f t="shared" si="371"/>
        <v>15</v>
      </c>
      <c r="L518" s="8">
        <f t="shared" si="359"/>
        <v>1.00442443</v>
      </c>
      <c r="M518" s="120">
        <f t="shared" si="372"/>
        <v>1.0040996</v>
      </c>
      <c r="N518" s="120">
        <f t="shared" si="366"/>
        <v>1.1142721693841415</v>
      </c>
      <c r="O518" s="113">
        <f t="shared" si="368"/>
        <v>1.11920218</v>
      </c>
      <c r="P518" s="113">
        <f t="shared" si="351"/>
        <v>1012.09640877</v>
      </c>
      <c r="Q518" s="11">
        <f t="shared" si="363"/>
        <v>0</v>
      </c>
      <c r="R518" s="30">
        <f t="shared" si="360"/>
        <v>0</v>
      </c>
      <c r="S518" s="8">
        <f t="shared" si="352"/>
        <v>0</v>
      </c>
      <c r="T518" s="122">
        <f t="shared" si="361"/>
        <v>9.5000000000000001E-2</v>
      </c>
      <c r="U518" s="121">
        <f t="shared" si="367"/>
        <v>8</v>
      </c>
      <c r="V518" s="121">
        <v>252</v>
      </c>
      <c r="W518" s="120">
        <f t="shared" si="353"/>
        <v>1.0028852450000001</v>
      </c>
      <c r="X518" s="176">
        <f t="shared" si="374"/>
        <v>3.39819971742426</v>
      </c>
      <c r="Y518" s="113">
        <f t="shared" si="355"/>
        <v>0</v>
      </c>
      <c r="Z518" s="125" t="str">
        <f t="shared" si="364"/>
        <v>A+J=</v>
      </c>
      <c r="AA518" s="118">
        <f t="shared" si="365"/>
        <v>44979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12">
        <f t="shared" si="356"/>
        <v>44968</v>
      </c>
      <c r="B519" s="113">
        <f t="shared" si="348"/>
        <v>1016.159421564418</v>
      </c>
      <c r="C519" s="176">
        <f t="shared" si="373"/>
        <v>904.30167744710741</v>
      </c>
      <c r="D519" s="114">
        <f t="shared" si="357"/>
        <v>6434.2</v>
      </c>
      <c r="E519" s="115">
        <f t="shared" si="369"/>
        <v>6474.09</v>
      </c>
      <c r="F519" s="116">
        <f t="shared" si="370"/>
        <v>44915</v>
      </c>
      <c r="G519" s="117">
        <f t="shared" si="349"/>
        <v>6.199682944266538E-3</v>
      </c>
      <c r="H519" s="118">
        <f t="shared" si="362"/>
        <v>44979</v>
      </c>
      <c r="I519" s="118">
        <f t="shared" si="350"/>
        <v>44979</v>
      </c>
      <c r="J519" s="119">
        <f t="shared" si="358"/>
        <v>21</v>
      </c>
      <c r="K519" s="119">
        <f t="shared" si="371"/>
        <v>16</v>
      </c>
      <c r="L519" s="8">
        <f t="shared" si="359"/>
        <v>1.00472009</v>
      </c>
      <c r="M519" s="120">
        <f t="shared" si="372"/>
        <v>1.0040996</v>
      </c>
      <c r="N519" s="120">
        <f t="shared" si="366"/>
        <v>1.1142721693841415</v>
      </c>
      <c r="O519" s="113">
        <f t="shared" si="368"/>
        <v>1.11953163</v>
      </c>
      <c r="P519" s="113">
        <f t="shared" si="351"/>
        <v>1012.39433096</v>
      </c>
      <c r="Q519" s="11">
        <f t="shared" si="363"/>
        <v>0</v>
      </c>
      <c r="R519" s="30">
        <f t="shared" si="360"/>
        <v>0</v>
      </c>
      <c r="S519" s="8">
        <f t="shared" si="352"/>
        <v>0</v>
      </c>
      <c r="T519" s="122">
        <f t="shared" si="361"/>
        <v>9.5000000000000001E-2</v>
      </c>
      <c r="U519" s="121">
        <f t="shared" si="367"/>
        <v>9</v>
      </c>
      <c r="V519" s="121">
        <v>252</v>
      </c>
      <c r="W519" s="120">
        <f t="shared" si="353"/>
        <v>1.0032464860000001</v>
      </c>
      <c r="X519" s="176">
        <f t="shared" si="374"/>
        <v>3.7650906044179853</v>
      </c>
      <c r="Y519" s="113">
        <f t="shared" si="355"/>
        <v>0</v>
      </c>
      <c r="Z519" s="125" t="str">
        <f t="shared" si="364"/>
        <v>A+J=</v>
      </c>
      <c r="AA519" s="118">
        <f t="shared" si="365"/>
        <v>44979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12">
        <f t="shared" si="356"/>
        <v>44969</v>
      </c>
      <c r="B520" s="113">
        <f t="shared" si="348"/>
        <v>1016.159421564418</v>
      </c>
      <c r="C520" s="176">
        <f t="shared" si="373"/>
        <v>904.30167744710741</v>
      </c>
      <c r="D520" s="114">
        <f t="shared" si="357"/>
        <v>6434.2</v>
      </c>
      <c r="E520" s="115">
        <f t="shared" si="369"/>
        <v>6474.09</v>
      </c>
      <c r="F520" s="116">
        <f t="shared" si="370"/>
        <v>44915</v>
      </c>
      <c r="G520" s="117">
        <f t="shared" si="349"/>
        <v>6.199682944266538E-3</v>
      </c>
      <c r="H520" s="118">
        <f t="shared" si="362"/>
        <v>44979</v>
      </c>
      <c r="I520" s="118">
        <f t="shared" si="350"/>
        <v>44979</v>
      </c>
      <c r="J520" s="119">
        <f t="shared" si="358"/>
        <v>21</v>
      </c>
      <c r="K520" s="119">
        <f t="shared" si="371"/>
        <v>16</v>
      </c>
      <c r="L520" s="8">
        <f t="shared" si="359"/>
        <v>1.00472009</v>
      </c>
      <c r="M520" s="120">
        <f t="shared" si="372"/>
        <v>1.0040996</v>
      </c>
      <c r="N520" s="120">
        <f t="shared" si="366"/>
        <v>1.1142721693841415</v>
      </c>
      <c r="O520" s="113">
        <f t="shared" si="368"/>
        <v>1.11953163</v>
      </c>
      <c r="P520" s="113">
        <f t="shared" si="351"/>
        <v>1012.39433096</v>
      </c>
      <c r="Q520" s="11">
        <f t="shared" si="363"/>
        <v>0</v>
      </c>
      <c r="R520" s="30">
        <f t="shared" si="360"/>
        <v>0</v>
      </c>
      <c r="S520" s="8">
        <f t="shared" si="352"/>
        <v>0</v>
      </c>
      <c r="T520" s="122">
        <f t="shared" si="361"/>
        <v>9.5000000000000001E-2</v>
      </c>
      <c r="U520" s="121">
        <f t="shared" si="367"/>
        <v>9</v>
      </c>
      <c r="V520" s="121">
        <v>252</v>
      </c>
      <c r="W520" s="120">
        <f t="shared" si="353"/>
        <v>1.0032464860000001</v>
      </c>
      <c r="X520" s="176">
        <f t="shared" si="374"/>
        <v>3.7650906044179853</v>
      </c>
      <c r="Y520" s="113">
        <f t="shared" si="355"/>
        <v>0</v>
      </c>
      <c r="Z520" s="125" t="str">
        <f t="shared" si="364"/>
        <v>A+J=</v>
      </c>
      <c r="AA520" s="118">
        <f t="shared" si="365"/>
        <v>44979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12">
        <f t="shared" si="356"/>
        <v>44970</v>
      </c>
      <c r="B521" s="113">
        <f t="shared" si="348"/>
        <v>1016.159421564418</v>
      </c>
      <c r="C521" s="176">
        <f t="shared" si="373"/>
        <v>904.30167744710741</v>
      </c>
      <c r="D521" s="114">
        <f t="shared" si="357"/>
        <v>6434.2</v>
      </c>
      <c r="E521" s="115">
        <f t="shared" si="369"/>
        <v>6474.09</v>
      </c>
      <c r="F521" s="116">
        <f t="shared" si="370"/>
        <v>44915</v>
      </c>
      <c r="G521" s="117">
        <f t="shared" si="349"/>
        <v>6.199682944266538E-3</v>
      </c>
      <c r="H521" s="118">
        <f t="shared" si="362"/>
        <v>44979</v>
      </c>
      <c r="I521" s="118">
        <f t="shared" si="350"/>
        <v>44979</v>
      </c>
      <c r="J521" s="119">
        <f t="shared" si="358"/>
        <v>21</v>
      </c>
      <c r="K521" s="119">
        <f t="shared" si="371"/>
        <v>16</v>
      </c>
      <c r="L521" s="8">
        <f t="shared" si="359"/>
        <v>1.00472009</v>
      </c>
      <c r="M521" s="120">
        <f t="shared" si="372"/>
        <v>1.0040996</v>
      </c>
      <c r="N521" s="120">
        <f t="shared" si="366"/>
        <v>1.1142721693841415</v>
      </c>
      <c r="O521" s="113">
        <f t="shared" si="368"/>
        <v>1.11953163</v>
      </c>
      <c r="P521" s="113">
        <f t="shared" si="351"/>
        <v>1012.39433096</v>
      </c>
      <c r="Q521" s="11">
        <f t="shared" si="363"/>
        <v>0</v>
      </c>
      <c r="R521" s="30">
        <f t="shared" si="360"/>
        <v>0</v>
      </c>
      <c r="S521" s="8">
        <f t="shared" si="352"/>
        <v>0</v>
      </c>
      <c r="T521" s="122">
        <f t="shared" si="361"/>
        <v>9.5000000000000001E-2</v>
      </c>
      <c r="U521" s="121">
        <f t="shared" si="367"/>
        <v>9</v>
      </c>
      <c r="V521" s="121">
        <v>252</v>
      </c>
      <c r="W521" s="120">
        <f t="shared" si="353"/>
        <v>1.0032464860000001</v>
      </c>
      <c r="X521" s="176">
        <f t="shared" si="374"/>
        <v>3.7650906044179853</v>
      </c>
      <c r="Y521" s="113">
        <f t="shared" si="355"/>
        <v>0</v>
      </c>
      <c r="Z521" s="125" t="str">
        <f t="shared" si="364"/>
        <v>A+J=</v>
      </c>
      <c r="AA521" s="118">
        <f t="shared" si="365"/>
        <v>44979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12">
        <f t="shared" si="356"/>
        <v>44971</v>
      </c>
      <c r="B522" s="113">
        <f t="shared" ref="B522:B585" si="375">(P522+X522)</f>
        <v>1016.8246533185106</v>
      </c>
      <c r="C522" s="176">
        <f t="shared" si="373"/>
        <v>904.30167744710741</v>
      </c>
      <c r="D522" s="114">
        <f t="shared" si="357"/>
        <v>6434.2</v>
      </c>
      <c r="E522" s="115">
        <f t="shared" si="369"/>
        <v>6474.09</v>
      </c>
      <c r="F522" s="116">
        <f t="shared" si="370"/>
        <v>44915</v>
      </c>
      <c r="G522" s="117">
        <f t="shared" ref="G522:G585" si="376">(E522/D522)-1</f>
        <v>6.199682944266538E-3</v>
      </c>
      <c r="H522" s="118">
        <f t="shared" si="362"/>
        <v>44979</v>
      </c>
      <c r="I522" s="118">
        <f t="shared" ref="I522:I585" si="377">IF(A522&gt;I521,H522,I521)</f>
        <v>44979</v>
      </c>
      <c r="J522" s="119">
        <f t="shared" si="358"/>
        <v>21</v>
      </c>
      <c r="K522" s="119">
        <f t="shared" si="371"/>
        <v>17</v>
      </c>
      <c r="L522" s="8">
        <f t="shared" si="359"/>
        <v>1.0050158300000001</v>
      </c>
      <c r="M522" s="120">
        <f t="shared" si="372"/>
        <v>1.0040996</v>
      </c>
      <c r="N522" s="120">
        <f t="shared" si="366"/>
        <v>1.1142721693841415</v>
      </c>
      <c r="O522" s="113">
        <f t="shared" si="368"/>
        <v>1.1198611599999999</v>
      </c>
      <c r="P522" s="113">
        <f t="shared" ref="P522:P585" si="378">TRUNC(C522*O522,8)</f>
        <v>1012.69232549</v>
      </c>
      <c r="Q522" s="11">
        <f t="shared" si="363"/>
        <v>0</v>
      </c>
      <c r="R522" s="30">
        <f t="shared" si="360"/>
        <v>0</v>
      </c>
      <c r="S522" s="8">
        <f t="shared" ref="S522:S585" si="379">IF(R522&gt;0,TRUNC(R522*P522,8),0)</f>
        <v>0</v>
      </c>
      <c r="T522" s="122">
        <f t="shared" si="361"/>
        <v>9.5000000000000001E-2</v>
      </c>
      <c r="U522" s="121">
        <f t="shared" si="367"/>
        <v>10</v>
      </c>
      <c r="V522" s="121">
        <v>252</v>
      </c>
      <c r="W522" s="120">
        <f t="shared" ref="W522:W585" si="380">ROUND((1+T522)^TRUNC((U522/V522),9),9)</f>
        <v>1.0036078559999999</v>
      </c>
      <c r="X522" s="176">
        <f t="shared" si="374"/>
        <v>4.1323278285106433</v>
      </c>
      <c r="Y522" s="113">
        <f t="shared" ref="Y522:Y585" si="381">IF(Q522&gt;0,S522+X522,0)</f>
        <v>0</v>
      </c>
      <c r="Z522" s="125" t="str">
        <f t="shared" si="364"/>
        <v>A+J=</v>
      </c>
      <c r="AA522" s="118">
        <f t="shared" si="365"/>
        <v>44979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12">
        <f t="shared" ref="A523:A586" si="382">(A522+1)</f>
        <v>44972</v>
      </c>
      <c r="B523" s="113">
        <f t="shared" si="375"/>
        <v>1017.4903332335757</v>
      </c>
      <c r="C523" s="176">
        <f t="shared" si="373"/>
        <v>904.30167744710741</v>
      </c>
      <c r="D523" s="114">
        <f t="shared" ref="D523:D586" si="383">IF(E523=E522,D522,E522)</f>
        <v>6434.2</v>
      </c>
      <c r="E523" s="115">
        <f t="shared" si="369"/>
        <v>6474.09</v>
      </c>
      <c r="F523" s="116">
        <f t="shared" si="370"/>
        <v>44915</v>
      </c>
      <c r="G523" s="117">
        <f t="shared" si="376"/>
        <v>6.199682944266538E-3</v>
      </c>
      <c r="H523" s="118">
        <f t="shared" si="362"/>
        <v>44979</v>
      </c>
      <c r="I523" s="118">
        <f t="shared" si="377"/>
        <v>44979</v>
      </c>
      <c r="J523" s="119">
        <f t="shared" ref="J523:J586" si="384">IF(I523=I522,J522,NETWORKDAYS(I522,I523,$AD$176:$AD$502)-1)</f>
        <v>21</v>
      </c>
      <c r="K523" s="119">
        <f t="shared" si="371"/>
        <v>18</v>
      </c>
      <c r="L523" s="8">
        <f t="shared" ref="L523:L586" si="385">IF(E523&lt;D523,1,TRUNC((E523/D523)^TRUNC((K523/J523),9),8))</f>
        <v>1.0053116600000001</v>
      </c>
      <c r="M523" s="120">
        <f t="shared" si="372"/>
        <v>1.0040996</v>
      </c>
      <c r="N523" s="120">
        <f t="shared" si="366"/>
        <v>1.1142721693841415</v>
      </c>
      <c r="O523" s="113">
        <f t="shared" si="368"/>
        <v>1.1201908</v>
      </c>
      <c r="P523" s="113">
        <f t="shared" si="378"/>
        <v>1012.9904195</v>
      </c>
      <c r="Q523" s="11">
        <f t="shared" si="363"/>
        <v>0</v>
      </c>
      <c r="R523" s="30">
        <f t="shared" ref="R523:R586" si="386">IF(Q523&gt;0,VLOOKUP($A523,$AD$10:$AI$170,6),0)</f>
        <v>0</v>
      </c>
      <c r="S523" s="8">
        <f t="shared" si="379"/>
        <v>0</v>
      </c>
      <c r="T523" s="122">
        <f t="shared" ref="T523:T586" si="387">(T522)</f>
        <v>9.5000000000000001E-2</v>
      </c>
      <c r="U523" s="121">
        <f t="shared" si="367"/>
        <v>11</v>
      </c>
      <c r="V523" s="121">
        <v>252</v>
      </c>
      <c r="W523" s="120">
        <f t="shared" si="380"/>
        <v>1.0039693569999999</v>
      </c>
      <c r="X523" s="176">
        <f t="shared" si="374"/>
        <v>4.4999137335756743</v>
      </c>
      <c r="Y523" s="113">
        <f t="shared" si="381"/>
        <v>0</v>
      </c>
      <c r="Z523" s="125" t="str">
        <f t="shared" si="364"/>
        <v>A+J=</v>
      </c>
      <c r="AA523" s="118">
        <f t="shared" si="365"/>
        <v>44979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12">
        <f t="shared" si="382"/>
        <v>44973</v>
      </c>
      <c r="B524" s="113">
        <f t="shared" si="375"/>
        <v>1018.1564423306868</v>
      </c>
      <c r="C524" s="176">
        <f t="shared" si="373"/>
        <v>904.30167744710741</v>
      </c>
      <c r="D524" s="114">
        <f t="shared" si="383"/>
        <v>6434.2</v>
      </c>
      <c r="E524" s="115">
        <f t="shared" si="369"/>
        <v>6474.09</v>
      </c>
      <c r="F524" s="116">
        <f t="shared" si="370"/>
        <v>44915</v>
      </c>
      <c r="G524" s="117">
        <f t="shared" si="376"/>
        <v>6.199682944266538E-3</v>
      </c>
      <c r="H524" s="118">
        <f t="shared" ref="H524:H587" si="388">IF(DAY(A524)=H$9,VLOOKUP(A524,AH$118:AN$450,4),H523)</f>
        <v>44979</v>
      </c>
      <c r="I524" s="118">
        <f t="shared" si="377"/>
        <v>44979</v>
      </c>
      <c r="J524" s="119">
        <f t="shared" si="384"/>
        <v>21</v>
      </c>
      <c r="K524" s="119">
        <f t="shared" si="371"/>
        <v>19</v>
      </c>
      <c r="L524" s="8">
        <f t="shared" si="385"/>
        <v>1.0056075799999999</v>
      </c>
      <c r="M524" s="120">
        <f t="shared" si="372"/>
        <v>1.0040996</v>
      </c>
      <c r="N524" s="120">
        <f t="shared" si="366"/>
        <v>1.1142721693841415</v>
      </c>
      <c r="O524" s="113">
        <f t="shared" si="368"/>
        <v>1.1205205300000001</v>
      </c>
      <c r="P524" s="113">
        <f t="shared" si="378"/>
        <v>1013.28859489</v>
      </c>
      <c r="Q524" s="11">
        <f t="shared" ref="Q524:Q587" si="389">IF(VLOOKUP(A524,AD$10:AK$170,8)=VLOOKUP(A523,AD$10:AK$170,8),0,VLOOKUP(A524,AD$10:AK$170,8))</f>
        <v>0</v>
      </c>
      <c r="R524" s="30">
        <f t="shared" si="386"/>
        <v>0</v>
      </c>
      <c r="S524" s="8">
        <f t="shared" si="379"/>
        <v>0</v>
      </c>
      <c r="T524" s="122">
        <f t="shared" si="387"/>
        <v>9.5000000000000001E-2</v>
      </c>
      <c r="U524" s="121">
        <f t="shared" si="367"/>
        <v>12</v>
      </c>
      <c r="V524" s="121">
        <v>252</v>
      </c>
      <c r="W524" s="120">
        <f t="shared" si="380"/>
        <v>1.004330988</v>
      </c>
      <c r="X524" s="176">
        <f t="shared" si="374"/>
        <v>4.8678474406867496</v>
      </c>
      <c r="Y524" s="113">
        <f t="shared" si="381"/>
        <v>0</v>
      </c>
      <c r="Z524" s="125" t="str">
        <f t="shared" ref="Z524:Z587" si="390">IF($Q523&gt;0,VLOOKUP($A523,$AD$10:$AM$170,9),Z523)</f>
        <v>A+J=</v>
      </c>
      <c r="AA524" s="118">
        <f t="shared" ref="AA524:AA587" si="391">IF($Q523&gt;0,VLOOKUP($A523,$AD$10:$AM$170,10),AA523)</f>
        <v>44979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2">
        <f t="shared" si="382"/>
        <v>44974</v>
      </c>
      <c r="B525" s="113">
        <f t="shared" si="375"/>
        <v>1018.8229989984984</v>
      </c>
      <c r="C525" s="176">
        <f t="shared" si="373"/>
        <v>904.30167744710741</v>
      </c>
      <c r="D525" s="114">
        <f t="shared" si="383"/>
        <v>6434.2</v>
      </c>
      <c r="E525" s="115">
        <f t="shared" si="369"/>
        <v>6474.09</v>
      </c>
      <c r="F525" s="116">
        <f t="shared" si="370"/>
        <v>44915</v>
      </c>
      <c r="G525" s="117">
        <f t="shared" si="376"/>
        <v>6.199682944266538E-3</v>
      </c>
      <c r="H525" s="118">
        <f t="shared" si="388"/>
        <v>44979</v>
      </c>
      <c r="I525" s="118">
        <f t="shared" si="377"/>
        <v>44979</v>
      </c>
      <c r="J525" s="119">
        <f t="shared" si="384"/>
        <v>21</v>
      </c>
      <c r="K525" s="119">
        <f t="shared" si="371"/>
        <v>20</v>
      </c>
      <c r="L525" s="8">
        <f t="shared" si="385"/>
        <v>1.00590359</v>
      </c>
      <c r="M525" s="120">
        <f t="shared" si="372"/>
        <v>1.0040996</v>
      </c>
      <c r="N525" s="120">
        <f t="shared" si="366"/>
        <v>1.1142721693841415</v>
      </c>
      <c r="O525" s="113">
        <f t="shared" si="368"/>
        <v>1.1208503700000001</v>
      </c>
      <c r="P525" s="113">
        <f t="shared" si="378"/>
        <v>1013.58686975</v>
      </c>
      <c r="Q525" s="11">
        <f t="shared" si="389"/>
        <v>0</v>
      </c>
      <c r="R525" s="30">
        <f t="shared" si="386"/>
        <v>0</v>
      </c>
      <c r="S525" s="8">
        <f t="shared" si="379"/>
        <v>0</v>
      </c>
      <c r="T525" s="122">
        <f t="shared" si="387"/>
        <v>9.5000000000000001E-2</v>
      </c>
      <c r="U525" s="121">
        <f t="shared" si="367"/>
        <v>13</v>
      </c>
      <c r="V525" s="121">
        <v>252</v>
      </c>
      <c r="W525" s="120">
        <f t="shared" si="380"/>
        <v>1.0046927489999999</v>
      </c>
      <c r="X525" s="176">
        <f t="shared" si="374"/>
        <v>5.2361292484983801</v>
      </c>
      <c r="Y525" s="113">
        <f t="shared" si="381"/>
        <v>0</v>
      </c>
      <c r="Z525" s="125" t="str">
        <f t="shared" si="390"/>
        <v>A+J=</v>
      </c>
      <c r="AA525" s="118">
        <f t="shared" si="391"/>
        <v>44979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12">
        <f t="shared" si="382"/>
        <v>44975</v>
      </c>
      <c r="B526" s="113">
        <f t="shared" si="375"/>
        <v>1019.4899863190325</v>
      </c>
      <c r="C526" s="176">
        <f t="shared" si="373"/>
        <v>904.30167744710741</v>
      </c>
      <c r="D526" s="114">
        <f t="shared" si="383"/>
        <v>6434.2</v>
      </c>
      <c r="E526" s="115">
        <f t="shared" si="369"/>
        <v>6474.09</v>
      </c>
      <c r="F526" s="116">
        <f t="shared" si="370"/>
        <v>44915</v>
      </c>
      <c r="G526" s="117">
        <f t="shared" si="376"/>
        <v>6.199682944266538E-3</v>
      </c>
      <c r="H526" s="118">
        <f t="shared" si="388"/>
        <v>44979</v>
      </c>
      <c r="I526" s="118">
        <f t="shared" si="377"/>
        <v>44979</v>
      </c>
      <c r="J526" s="119">
        <f t="shared" si="384"/>
        <v>21</v>
      </c>
      <c r="K526" s="119">
        <f t="shared" si="371"/>
        <v>21</v>
      </c>
      <c r="L526" s="8">
        <f t="shared" si="385"/>
        <v>1.0061996799999999</v>
      </c>
      <c r="M526" s="120">
        <f t="shared" si="372"/>
        <v>1.0040996</v>
      </c>
      <c r="N526" s="120">
        <f t="shared" si="366"/>
        <v>1.1142721693841415</v>
      </c>
      <c r="O526" s="113">
        <f t="shared" si="368"/>
        <v>1.1211803</v>
      </c>
      <c r="P526" s="113">
        <f t="shared" si="378"/>
        <v>1013.88522601</v>
      </c>
      <c r="Q526" s="11">
        <f t="shared" si="389"/>
        <v>0</v>
      </c>
      <c r="R526" s="30">
        <f t="shared" si="386"/>
        <v>0</v>
      </c>
      <c r="S526" s="8">
        <f t="shared" si="379"/>
        <v>0</v>
      </c>
      <c r="T526" s="122">
        <f t="shared" si="387"/>
        <v>9.5000000000000001E-2</v>
      </c>
      <c r="U526" s="121">
        <f t="shared" si="367"/>
        <v>14</v>
      </c>
      <c r="V526" s="121">
        <v>252</v>
      </c>
      <c r="W526" s="120">
        <f t="shared" si="380"/>
        <v>1.0050546410000001</v>
      </c>
      <c r="X526" s="176">
        <f t="shared" si="374"/>
        <v>5.6047603090324829</v>
      </c>
      <c r="Y526" s="113">
        <f t="shared" si="381"/>
        <v>0</v>
      </c>
      <c r="Z526" s="125" t="str">
        <f t="shared" si="390"/>
        <v>A+J=</v>
      </c>
      <c r="AA526" s="118">
        <f t="shared" si="391"/>
        <v>44979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2">
        <f t="shared" si="382"/>
        <v>44976</v>
      </c>
      <c r="B527" s="113">
        <f t="shared" si="375"/>
        <v>1019.4899863190325</v>
      </c>
      <c r="C527" s="176">
        <f t="shared" si="373"/>
        <v>904.30167744710741</v>
      </c>
      <c r="D527" s="114">
        <f t="shared" si="383"/>
        <v>6434.2</v>
      </c>
      <c r="E527" s="115">
        <f t="shared" si="369"/>
        <v>6474.09</v>
      </c>
      <c r="F527" s="116">
        <f t="shared" si="370"/>
        <v>44915</v>
      </c>
      <c r="G527" s="117">
        <f t="shared" si="376"/>
        <v>6.199682944266538E-3</v>
      </c>
      <c r="H527" s="118">
        <f t="shared" si="388"/>
        <v>44979</v>
      </c>
      <c r="I527" s="118">
        <f t="shared" si="377"/>
        <v>44979</v>
      </c>
      <c r="J527" s="119">
        <f t="shared" si="384"/>
        <v>21</v>
      </c>
      <c r="K527" s="119">
        <f t="shared" si="371"/>
        <v>21</v>
      </c>
      <c r="L527" s="8">
        <f t="shared" si="385"/>
        <v>1.0061996799999999</v>
      </c>
      <c r="M527" s="120">
        <f t="shared" si="372"/>
        <v>1.0040996</v>
      </c>
      <c r="N527" s="120">
        <f t="shared" si="366"/>
        <v>1.1142721693841415</v>
      </c>
      <c r="O527" s="113">
        <f t="shared" si="368"/>
        <v>1.1211803</v>
      </c>
      <c r="P527" s="113">
        <f t="shared" si="378"/>
        <v>1013.88522601</v>
      </c>
      <c r="Q527" s="11">
        <f t="shared" si="389"/>
        <v>0</v>
      </c>
      <c r="R527" s="30">
        <f t="shared" si="386"/>
        <v>0</v>
      </c>
      <c r="S527" s="8">
        <f t="shared" si="379"/>
        <v>0</v>
      </c>
      <c r="T527" s="122">
        <f t="shared" si="387"/>
        <v>9.5000000000000001E-2</v>
      </c>
      <c r="U527" s="121">
        <f t="shared" si="367"/>
        <v>14</v>
      </c>
      <c r="V527" s="121">
        <v>252</v>
      </c>
      <c r="W527" s="120">
        <f t="shared" si="380"/>
        <v>1.0050546410000001</v>
      </c>
      <c r="X527" s="176">
        <f t="shared" si="374"/>
        <v>5.6047603090324829</v>
      </c>
      <c r="Y527" s="113">
        <f t="shared" si="381"/>
        <v>0</v>
      </c>
      <c r="Z527" s="125" t="str">
        <f t="shared" si="390"/>
        <v>A+J=</v>
      </c>
      <c r="AA527" s="118">
        <f t="shared" si="391"/>
        <v>44979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2">
        <f t="shared" si="382"/>
        <v>44977</v>
      </c>
      <c r="B528" s="113">
        <f t="shared" si="375"/>
        <v>1019.4899863190325</v>
      </c>
      <c r="C528" s="176">
        <f t="shared" si="373"/>
        <v>904.30167744710741</v>
      </c>
      <c r="D528" s="114">
        <f t="shared" si="383"/>
        <v>6434.2</v>
      </c>
      <c r="E528" s="115">
        <f t="shared" si="369"/>
        <v>6474.09</v>
      </c>
      <c r="F528" s="116">
        <f t="shared" si="370"/>
        <v>44915</v>
      </c>
      <c r="G528" s="117">
        <f t="shared" si="376"/>
        <v>6.199682944266538E-3</v>
      </c>
      <c r="H528" s="118">
        <f t="shared" si="388"/>
        <v>45005</v>
      </c>
      <c r="I528" s="118">
        <f t="shared" si="377"/>
        <v>44979</v>
      </c>
      <c r="J528" s="119">
        <f t="shared" si="384"/>
        <v>21</v>
      </c>
      <c r="K528" s="119">
        <f t="shared" si="371"/>
        <v>21</v>
      </c>
      <c r="L528" s="8">
        <f t="shared" si="385"/>
        <v>1.0061996799999999</v>
      </c>
      <c r="M528" s="120">
        <f t="shared" si="372"/>
        <v>1.0040996</v>
      </c>
      <c r="N528" s="120">
        <f t="shared" si="366"/>
        <v>1.1142721693841415</v>
      </c>
      <c r="O528" s="113">
        <f t="shared" si="368"/>
        <v>1.1211803</v>
      </c>
      <c r="P528" s="113">
        <f t="shared" si="378"/>
        <v>1013.88522601</v>
      </c>
      <c r="Q528" s="11">
        <f t="shared" si="389"/>
        <v>0</v>
      </c>
      <c r="R528" s="30">
        <f t="shared" si="386"/>
        <v>0</v>
      </c>
      <c r="S528" s="8">
        <f t="shared" si="379"/>
        <v>0</v>
      </c>
      <c r="T528" s="122">
        <f t="shared" si="387"/>
        <v>9.5000000000000001E-2</v>
      </c>
      <c r="U528" s="121">
        <f t="shared" si="367"/>
        <v>14</v>
      </c>
      <c r="V528" s="121">
        <v>252</v>
      </c>
      <c r="W528" s="120">
        <f t="shared" si="380"/>
        <v>1.0050546410000001</v>
      </c>
      <c r="X528" s="176">
        <f t="shared" si="374"/>
        <v>5.6047603090324829</v>
      </c>
      <c r="Y528" s="113">
        <f t="shared" si="381"/>
        <v>0</v>
      </c>
      <c r="Z528" s="125" t="str">
        <f t="shared" si="390"/>
        <v>A+J=</v>
      </c>
      <c r="AA528" s="118">
        <f t="shared" si="391"/>
        <v>44979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2">
        <f t="shared" si="382"/>
        <v>44978</v>
      </c>
      <c r="B529" s="113">
        <f t="shared" si="375"/>
        <v>1019.4899863190325</v>
      </c>
      <c r="C529" s="176">
        <f t="shared" si="373"/>
        <v>904.30167744710741</v>
      </c>
      <c r="D529" s="114">
        <f t="shared" si="383"/>
        <v>6434.2</v>
      </c>
      <c r="E529" s="115">
        <f t="shared" si="369"/>
        <v>6474.09</v>
      </c>
      <c r="F529" s="116">
        <f t="shared" si="370"/>
        <v>44915</v>
      </c>
      <c r="G529" s="117">
        <f t="shared" si="376"/>
        <v>6.199682944266538E-3</v>
      </c>
      <c r="H529" s="118">
        <f t="shared" si="388"/>
        <v>45005</v>
      </c>
      <c r="I529" s="118">
        <f t="shared" si="377"/>
        <v>44979</v>
      </c>
      <c r="J529" s="119">
        <f t="shared" si="384"/>
        <v>21</v>
      </c>
      <c r="K529" s="119">
        <f t="shared" si="371"/>
        <v>21</v>
      </c>
      <c r="L529" s="8">
        <f t="shared" si="385"/>
        <v>1.0061996799999999</v>
      </c>
      <c r="M529" s="120">
        <f t="shared" si="372"/>
        <v>1.0040996</v>
      </c>
      <c r="N529" s="120">
        <f t="shared" si="366"/>
        <v>1.1142721693841415</v>
      </c>
      <c r="O529" s="113">
        <f t="shared" si="368"/>
        <v>1.1211803</v>
      </c>
      <c r="P529" s="113">
        <f t="shared" si="378"/>
        <v>1013.88522601</v>
      </c>
      <c r="Q529" s="11">
        <f t="shared" si="389"/>
        <v>0</v>
      </c>
      <c r="R529" s="30">
        <f t="shared" si="386"/>
        <v>0</v>
      </c>
      <c r="S529" s="8">
        <f t="shared" si="379"/>
        <v>0</v>
      </c>
      <c r="T529" s="122">
        <f t="shared" si="387"/>
        <v>9.5000000000000001E-2</v>
      </c>
      <c r="U529" s="121">
        <f t="shared" si="367"/>
        <v>14</v>
      </c>
      <c r="V529" s="121">
        <v>252</v>
      </c>
      <c r="W529" s="120">
        <f t="shared" si="380"/>
        <v>1.0050546410000001</v>
      </c>
      <c r="X529" s="176">
        <f t="shared" si="374"/>
        <v>5.6047603090324829</v>
      </c>
      <c r="Y529" s="113">
        <f t="shared" si="381"/>
        <v>0</v>
      </c>
      <c r="Z529" s="125" t="str">
        <f t="shared" si="390"/>
        <v>A+J=</v>
      </c>
      <c r="AA529" s="118">
        <f t="shared" si="391"/>
        <v>44979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2">
        <f t="shared" si="382"/>
        <v>44979</v>
      </c>
      <c r="B530" s="113">
        <f t="shared" si="375"/>
        <v>1019.4899863190325</v>
      </c>
      <c r="C530" s="176">
        <f t="shared" si="373"/>
        <v>904.30167744710741</v>
      </c>
      <c r="D530" s="114">
        <f t="shared" si="383"/>
        <v>6434.2</v>
      </c>
      <c r="E530" s="115">
        <f t="shared" si="369"/>
        <v>6474.09</v>
      </c>
      <c r="F530" s="116">
        <f t="shared" si="370"/>
        <v>44915</v>
      </c>
      <c r="G530" s="117">
        <f t="shared" si="376"/>
        <v>6.199682944266538E-3</v>
      </c>
      <c r="H530" s="118">
        <f t="shared" si="388"/>
        <v>45005</v>
      </c>
      <c r="I530" s="118">
        <f t="shared" si="377"/>
        <v>44979</v>
      </c>
      <c r="J530" s="119">
        <f t="shared" si="384"/>
        <v>21</v>
      </c>
      <c r="K530" s="119">
        <f t="shared" si="371"/>
        <v>21</v>
      </c>
      <c r="L530" s="8">
        <f t="shared" si="385"/>
        <v>1.0061996799999999</v>
      </c>
      <c r="M530" s="120">
        <f t="shared" si="372"/>
        <v>1.0040996</v>
      </c>
      <c r="N530" s="120">
        <f t="shared" si="366"/>
        <v>1.1142721693841415</v>
      </c>
      <c r="O530" s="113">
        <f t="shared" si="368"/>
        <v>1.1211803</v>
      </c>
      <c r="P530" s="113">
        <f t="shared" si="378"/>
        <v>1013.88522601</v>
      </c>
      <c r="Q530" s="11">
        <f t="shared" si="389"/>
        <v>17</v>
      </c>
      <c r="R530" s="30">
        <f t="shared" si="386"/>
        <v>7.8355314351149681E-3</v>
      </c>
      <c r="S530" s="8">
        <f t="shared" si="379"/>
        <v>7.9443295599999999</v>
      </c>
      <c r="T530" s="122">
        <f t="shared" si="387"/>
        <v>9.5000000000000001E-2</v>
      </c>
      <c r="U530" s="121">
        <f t="shared" si="367"/>
        <v>14</v>
      </c>
      <c r="V530" s="121">
        <v>252</v>
      </c>
      <c r="W530" s="120">
        <f t="shared" si="380"/>
        <v>1.0050546410000001</v>
      </c>
      <c r="X530" s="176">
        <f t="shared" si="374"/>
        <v>5.6047603090324829</v>
      </c>
      <c r="Y530" s="113">
        <f t="shared" si="381"/>
        <v>13.549089869032482</v>
      </c>
      <c r="Z530" s="125" t="str">
        <f t="shared" si="390"/>
        <v>A+J=</v>
      </c>
      <c r="AA530" s="118">
        <f t="shared" si="391"/>
        <v>44979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2">
        <f t="shared" si="382"/>
        <v>44980</v>
      </c>
      <c r="B531" s="113">
        <f t="shared" si="375"/>
        <v>1006.5987611</v>
      </c>
      <c r="C531" s="176">
        <f t="shared" si="373"/>
        <v>897.21599322664792</v>
      </c>
      <c r="D531" s="114">
        <f t="shared" si="383"/>
        <v>6474.09</v>
      </c>
      <c r="E531" s="115">
        <f t="shared" si="369"/>
        <v>6508.4</v>
      </c>
      <c r="F531" s="116">
        <f t="shared" si="370"/>
        <v>44948</v>
      </c>
      <c r="G531" s="117">
        <f t="shared" si="376"/>
        <v>5.2995865055938118E-3</v>
      </c>
      <c r="H531" s="118">
        <f t="shared" si="388"/>
        <v>45005</v>
      </c>
      <c r="I531" s="118">
        <f t="shared" si="377"/>
        <v>45005</v>
      </c>
      <c r="J531" s="119">
        <f t="shared" si="384"/>
        <v>18</v>
      </c>
      <c r="K531" s="119">
        <f t="shared" si="371"/>
        <v>1</v>
      </c>
      <c r="L531" s="8">
        <f t="shared" si="385"/>
        <v>1.00029368</v>
      </c>
      <c r="M531" s="120">
        <f t="shared" si="372"/>
        <v>1.0061996799999999</v>
      </c>
      <c r="N531" s="120">
        <f t="shared" si="366"/>
        <v>1.1211803002672289</v>
      </c>
      <c r="O531" s="113">
        <f t="shared" si="368"/>
        <v>1.12150956</v>
      </c>
      <c r="P531" s="113">
        <f t="shared" si="378"/>
        <v>1006.23631378</v>
      </c>
      <c r="Q531" s="11">
        <f t="shared" si="389"/>
        <v>0</v>
      </c>
      <c r="R531" s="30">
        <f t="shared" si="386"/>
        <v>0</v>
      </c>
      <c r="S531" s="8">
        <f t="shared" si="379"/>
        <v>0</v>
      </c>
      <c r="T531" s="122">
        <f t="shared" si="387"/>
        <v>9.5000000000000001E-2</v>
      </c>
      <c r="U531" s="121">
        <f t="shared" si="367"/>
        <v>1</v>
      </c>
      <c r="V531" s="121">
        <v>252</v>
      </c>
      <c r="W531" s="120">
        <f t="shared" si="380"/>
        <v>1.0003602009999999</v>
      </c>
      <c r="X531" s="113">
        <f t="shared" ref="X531:X585" si="392">TRUNC((P531*(W531-1)),8)</f>
        <v>0.36244732000000002</v>
      </c>
      <c r="Y531" s="113">
        <f t="shared" si="381"/>
        <v>0</v>
      </c>
      <c r="Z531" s="125" t="str">
        <f t="shared" si="390"/>
        <v>A+J=</v>
      </c>
      <c r="AA531" s="118">
        <f t="shared" si="391"/>
        <v>45005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2">
        <f t="shared" si="382"/>
        <v>44981</v>
      </c>
      <c r="B532" s="113">
        <f t="shared" si="375"/>
        <v>1007.25707718</v>
      </c>
      <c r="C532" s="176">
        <f t="shared" si="373"/>
        <v>897.21599322664792</v>
      </c>
      <c r="D532" s="114">
        <f t="shared" si="383"/>
        <v>6474.09</v>
      </c>
      <c r="E532" s="115">
        <f t="shared" si="369"/>
        <v>6508.4</v>
      </c>
      <c r="F532" s="116">
        <f t="shared" si="370"/>
        <v>44948</v>
      </c>
      <c r="G532" s="117">
        <f t="shared" si="376"/>
        <v>5.2995865055938118E-3</v>
      </c>
      <c r="H532" s="118">
        <f t="shared" si="388"/>
        <v>45005</v>
      </c>
      <c r="I532" s="118">
        <f t="shared" si="377"/>
        <v>45005</v>
      </c>
      <c r="J532" s="119">
        <f t="shared" si="384"/>
        <v>18</v>
      </c>
      <c r="K532" s="119">
        <f t="shared" si="371"/>
        <v>2</v>
      </c>
      <c r="L532" s="8">
        <f t="shared" si="385"/>
        <v>1.00058746</v>
      </c>
      <c r="M532" s="120">
        <f t="shared" si="372"/>
        <v>1.0061996799999999</v>
      </c>
      <c r="N532" s="120">
        <f t="shared" si="366"/>
        <v>1.1211803002672289</v>
      </c>
      <c r="O532" s="113">
        <f t="shared" si="368"/>
        <v>1.12183894</v>
      </c>
      <c r="P532" s="113">
        <f t="shared" si="378"/>
        <v>1006.5318387900001</v>
      </c>
      <c r="Q532" s="11">
        <f t="shared" si="389"/>
        <v>0</v>
      </c>
      <c r="R532" s="30">
        <f t="shared" si="386"/>
        <v>0</v>
      </c>
      <c r="S532" s="8">
        <f t="shared" si="379"/>
        <v>0</v>
      </c>
      <c r="T532" s="122">
        <f t="shared" si="387"/>
        <v>9.5000000000000001E-2</v>
      </c>
      <c r="U532" s="121">
        <f t="shared" si="367"/>
        <v>2</v>
      </c>
      <c r="V532" s="121">
        <v>252</v>
      </c>
      <c r="W532" s="120">
        <f t="shared" si="380"/>
        <v>1.0007205320000001</v>
      </c>
      <c r="X532" s="113">
        <f t="shared" si="392"/>
        <v>0.72523839000000001</v>
      </c>
      <c r="Y532" s="113">
        <f t="shared" si="381"/>
        <v>0</v>
      </c>
      <c r="Z532" s="125" t="str">
        <f t="shared" si="390"/>
        <v>A+J=</v>
      </c>
      <c r="AA532" s="118">
        <f t="shared" si="391"/>
        <v>45005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382"/>
        <v>44982</v>
      </c>
      <c r="B533" s="113">
        <f t="shared" si="375"/>
        <v>1007.91581795</v>
      </c>
      <c r="C533" s="176">
        <f t="shared" si="373"/>
        <v>897.21599322664792</v>
      </c>
      <c r="D533" s="114">
        <f t="shared" si="383"/>
        <v>6474.09</v>
      </c>
      <c r="E533" s="115">
        <f t="shared" si="369"/>
        <v>6508.4</v>
      </c>
      <c r="F533" s="116">
        <f t="shared" si="370"/>
        <v>44948</v>
      </c>
      <c r="G533" s="117">
        <f t="shared" si="376"/>
        <v>5.2995865055938118E-3</v>
      </c>
      <c r="H533" s="118">
        <f t="shared" si="388"/>
        <v>45005</v>
      </c>
      <c r="I533" s="118">
        <f t="shared" si="377"/>
        <v>45005</v>
      </c>
      <c r="J533" s="119">
        <f t="shared" si="384"/>
        <v>18</v>
      </c>
      <c r="K533" s="119">
        <f t="shared" si="371"/>
        <v>3</v>
      </c>
      <c r="L533" s="8">
        <f t="shared" si="385"/>
        <v>1.00088132</v>
      </c>
      <c r="M533" s="120">
        <f t="shared" si="372"/>
        <v>1.0061996799999999</v>
      </c>
      <c r="N533" s="120">
        <f t="shared" si="366"/>
        <v>1.1211803002672289</v>
      </c>
      <c r="O533" s="113">
        <f t="shared" si="368"/>
        <v>1.12216841</v>
      </c>
      <c r="P533" s="113">
        <f t="shared" si="378"/>
        <v>1006.82744454</v>
      </c>
      <c r="Q533" s="11">
        <f t="shared" si="389"/>
        <v>0</v>
      </c>
      <c r="R533" s="30">
        <f t="shared" si="386"/>
        <v>0</v>
      </c>
      <c r="S533" s="8">
        <f t="shared" si="379"/>
        <v>0</v>
      </c>
      <c r="T533" s="122">
        <f t="shared" si="387"/>
        <v>9.5000000000000001E-2</v>
      </c>
      <c r="U533" s="121">
        <f t="shared" si="367"/>
        <v>3</v>
      </c>
      <c r="V533" s="121">
        <v>252</v>
      </c>
      <c r="W533" s="120">
        <f t="shared" si="380"/>
        <v>1.001080993</v>
      </c>
      <c r="X533" s="113">
        <f t="shared" si="392"/>
        <v>1.08837341</v>
      </c>
      <c r="Y533" s="113">
        <f t="shared" si="381"/>
        <v>0</v>
      </c>
      <c r="Z533" s="125" t="str">
        <f t="shared" si="390"/>
        <v>A+J=</v>
      </c>
      <c r="AA533" s="118">
        <f t="shared" si="391"/>
        <v>45005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2">
        <f t="shared" si="382"/>
        <v>44983</v>
      </c>
      <c r="B534" s="113">
        <f t="shared" si="375"/>
        <v>1007.91581795</v>
      </c>
      <c r="C534" s="176">
        <f t="shared" si="373"/>
        <v>897.21599322664792</v>
      </c>
      <c r="D534" s="114">
        <f t="shared" si="383"/>
        <v>6474.09</v>
      </c>
      <c r="E534" s="115">
        <f t="shared" si="369"/>
        <v>6508.4</v>
      </c>
      <c r="F534" s="116">
        <f t="shared" si="370"/>
        <v>44948</v>
      </c>
      <c r="G534" s="117">
        <f t="shared" si="376"/>
        <v>5.2995865055938118E-3</v>
      </c>
      <c r="H534" s="118">
        <f t="shared" si="388"/>
        <v>45005</v>
      </c>
      <c r="I534" s="118">
        <f t="shared" si="377"/>
        <v>45005</v>
      </c>
      <c r="J534" s="119">
        <f t="shared" si="384"/>
        <v>18</v>
      </c>
      <c r="K534" s="119">
        <f t="shared" si="371"/>
        <v>3</v>
      </c>
      <c r="L534" s="8">
        <f t="shared" si="385"/>
        <v>1.00088132</v>
      </c>
      <c r="M534" s="120">
        <f t="shared" si="372"/>
        <v>1.0061996799999999</v>
      </c>
      <c r="N534" s="120">
        <f t="shared" si="366"/>
        <v>1.1211803002672289</v>
      </c>
      <c r="O534" s="113">
        <f t="shared" si="368"/>
        <v>1.12216841</v>
      </c>
      <c r="P534" s="113">
        <f t="shared" si="378"/>
        <v>1006.82744454</v>
      </c>
      <c r="Q534" s="11">
        <f t="shared" si="389"/>
        <v>0</v>
      </c>
      <c r="R534" s="30">
        <f t="shared" si="386"/>
        <v>0</v>
      </c>
      <c r="S534" s="8">
        <f t="shared" si="379"/>
        <v>0</v>
      </c>
      <c r="T534" s="122">
        <f t="shared" si="387"/>
        <v>9.5000000000000001E-2</v>
      </c>
      <c r="U534" s="121">
        <f t="shared" si="367"/>
        <v>3</v>
      </c>
      <c r="V534" s="121">
        <v>252</v>
      </c>
      <c r="W534" s="120">
        <f t="shared" si="380"/>
        <v>1.001080993</v>
      </c>
      <c r="X534" s="113">
        <f t="shared" si="392"/>
        <v>1.08837341</v>
      </c>
      <c r="Y534" s="113">
        <f t="shared" si="381"/>
        <v>0</v>
      </c>
      <c r="Z534" s="125" t="str">
        <f t="shared" si="390"/>
        <v>A+J=</v>
      </c>
      <c r="AA534" s="118">
        <f t="shared" si="391"/>
        <v>45005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382"/>
        <v>44984</v>
      </c>
      <c r="B535" s="113">
        <f t="shared" si="375"/>
        <v>1007.91581795</v>
      </c>
      <c r="C535" s="176">
        <f t="shared" si="373"/>
        <v>897.21599322664792</v>
      </c>
      <c r="D535" s="114">
        <f t="shared" si="383"/>
        <v>6474.09</v>
      </c>
      <c r="E535" s="115">
        <f t="shared" si="369"/>
        <v>6508.4</v>
      </c>
      <c r="F535" s="116">
        <f t="shared" si="370"/>
        <v>44948</v>
      </c>
      <c r="G535" s="117">
        <f t="shared" si="376"/>
        <v>5.2995865055938118E-3</v>
      </c>
      <c r="H535" s="118">
        <f t="shared" si="388"/>
        <v>45005</v>
      </c>
      <c r="I535" s="118">
        <f t="shared" si="377"/>
        <v>45005</v>
      </c>
      <c r="J535" s="119">
        <f t="shared" si="384"/>
        <v>18</v>
      </c>
      <c r="K535" s="119">
        <f t="shared" si="371"/>
        <v>3</v>
      </c>
      <c r="L535" s="8">
        <f t="shared" si="385"/>
        <v>1.00088132</v>
      </c>
      <c r="M535" s="120">
        <f t="shared" si="372"/>
        <v>1.0061996799999999</v>
      </c>
      <c r="N535" s="120">
        <f t="shared" si="366"/>
        <v>1.1211803002672289</v>
      </c>
      <c r="O535" s="113">
        <f t="shared" si="368"/>
        <v>1.12216841</v>
      </c>
      <c r="P535" s="113">
        <f t="shared" si="378"/>
        <v>1006.82744454</v>
      </c>
      <c r="Q535" s="11">
        <f t="shared" si="389"/>
        <v>0</v>
      </c>
      <c r="R535" s="30">
        <f t="shared" si="386"/>
        <v>0</v>
      </c>
      <c r="S535" s="8">
        <f t="shared" si="379"/>
        <v>0</v>
      </c>
      <c r="T535" s="122">
        <f t="shared" si="387"/>
        <v>9.5000000000000001E-2</v>
      </c>
      <c r="U535" s="121">
        <f t="shared" si="367"/>
        <v>3</v>
      </c>
      <c r="V535" s="121">
        <v>252</v>
      </c>
      <c r="W535" s="120">
        <f t="shared" si="380"/>
        <v>1.001080993</v>
      </c>
      <c r="X535" s="113">
        <f t="shared" si="392"/>
        <v>1.08837341</v>
      </c>
      <c r="Y535" s="113">
        <f t="shared" si="381"/>
        <v>0</v>
      </c>
      <c r="Z535" s="125" t="str">
        <f t="shared" si="390"/>
        <v>A+J=</v>
      </c>
      <c r="AA535" s="118">
        <f t="shared" si="391"/>
        <v>45005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382"/>
        <v>44985</v>
      </c>
      <c r="B536" s="113">
        <f t="shared" si="375"/>
        <v>1008.57498262</v>
      </c>
      <c r="C536" s="176">
        <f t="shared" si="373"/>
        <v>897.21599322664792</v>
      </c>
      <c r="D536" s="114">
        <f t="shared" si="383"/>
        <v>6474.09</v>
      </c>
      <c r="E536" s="115">
        <f t="shared" si="369"/>
        <v>6508.4</v>
      </c>
      <c r="F536" s="116">
        <f t="shared" si="370"/>
        <v>44948</v>
      </c>
      <c r="G536" s="117">
        <f t="shared" si="376"/>
        <v>5.2995865055938118E-3</v>
      </c>
      <c r="H536" s="118">
        <f t="shared" si="388"/>
        <v>45005</v>
      </c>
      <c r="I536" s="118">
        <f t="shared" si="377"/>
        <v>45005</v>
      </c>
      <c r="J536" s="119">
        <f t="shared" si="384"/>
        <v>18</v>
      </c>
      <c r="K536" s="119">
        <f t="shared" si="371"/>
        <v>4</v>
      </c>
      <c r="L536" s="8">
        <f t="shared" si="385"/>
        <v>1.0011752599999999</v>
      </c>
      <c r="M536" s="120">
        <f t="shared" si="372"/>
        <v>1.0061996799999999</v>
      </c>
      <c r="N536" s="120">
        <f t="shared" si="366"/>
        <v>1.1211803002672289</v>
      </c>
      <c r="O536" s="113">
        <f t="shared" si="368"/>
        <v>1.12249797</v>
      </c>
      <c r="P536" s="113">
        <f t="shared" si="378"/>
        <v>1007.12313104</v>
      </c>
      <c r="Q536" s="11">
        <f t="shared" si="389"/>
        <v>0</v>
      </c>
      <c r="R536" s="30">
        <f t="shared" si="386"/>
        <v>0</v>
      </c>
      <c r="S536" s="8">
        <f t="shared" si="379"/>
        <v>0</v>
      </c>
      <c r="T536" s="122">
        <f t="shared" si="387"/>
        <v>9.5000000000000001E-2</v>
      </c>
      <c r="U536" s="121">
        <f t="shared" si="367"/>
        <v>4</v>
      </c>
      <c r="V536" s="121">
        <v>252</v>
      </c>
      <c r="W536" s="120">
        <f t="shared" si="380"/>
        <v>1.0014415830000001</v>
      </c>
      <c r="X536" s="113">
        <f t="shared" si="392"/>
        <v>1.45185158</v>
      </c>
      <c r="Y536" s="113">
        <f t="shared" si="381"/>
        <v>0</v>
      </c>
      <c r="Z536" s="125" t="str">
        <f t="shared" si="390"/>
        <v>A+J=</v>
      </c>
      <c r="AA536" s="118">
        <f t="shared" si="391"/>
        <v>45005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382"/>
        <v>44986</v>
      </c>
      <c r="B537" s="113">
        <f t="shared" si="375"/>
        <v>1009.23458239</v>
      </c>
      <c r="C537" s="176">
        <f t="shared" si="373"/>
        <v>897.21599322664792</v>
      </c>
      <c r="D537" s="114">
        <f t="shared" si="383"/>
        <v>6474.09</v>
      </c>
      <c r="E537" s="115">
        <f t="shared" si="369"/>
        <v>6508.4</v>
      </c>
      <c r="F537" s="116">
        <f t="shared" si="370"/>
        <v>44948</v>
      </c>
      <c r="G537" s="117">
        <f t="shared" si="376"/>
        <v>5.2995865055938118E-3</v>
      </c>
      <c r="H537" s="118">
        <f t="shared" si="388"/>
        <v>45005</v>
      </c>
      <c r="I537" s="118">
        <f t="shared" si="377"/>
        <v>45005</v>
      </c>
      <c r="J537" s="119">
        <f t="shared" si="384"/>
        <v>18</v>
      </c>
      <c r="K537" s="119">
        <f t="shared" si="371"/>
        <v>5</v>
      </c>
      <c r="L537" s="8">
        <f t="shared" si="385"/>
        <v>1.00146929</v>
      </c>
      <c r="M537" s="120">
        <f t="shared" si="372"/>
        <v>1.0061996799999999</v>
      </c>
      <c r="N537" s="120">
        <f t="shared" si="366"/>
        <v>1.1211803002672289</v>
      </c>
      <c r="O537" s="113">
        <f t="shared" si="368"/>
        <v>1.12282763</v>
      </c>
      <c r="P537" s="113">
        <f t="shared" si="378"/>
        <v>1007.41890727</v>
      </c>
      <c r="Q537" s="11">
        <f t="shared" si="389"/>
        <v>0</v>
      </c>
      <c r="R537" s="30">
        <f t="shared" si="386"/>
        <v>0</v>
      </c>
      <c r="S537" s="8">
        <f t="shared" si="379"/>
        <v>0</v>
      </c>
      <c r="T537" s="122">
        <f t="shared" si="387"/>
        <v>9.5000000000000001E-2</v>
      </c>
      <c r="U537" s="121">
        <f t="shared" si="367"/>
        <v>5</v>
      </c>
      <c r="V537" s="121">
        <v>252</v>
      </c>
      <c r="W537" s="120">
        <f t="shared" si="380"/>
        <v>1.0018023039999999</v>
      </c>
      <c r="X537" s="113">
        <f t="shared" si="392"/>
        <v>1.8156751200000001</v>
      </c>
      <c r="Y537" s="113">
        <f t="shared" si="381"/>
        <v>0</v>
      </c>
      <c r="Z537" s="125" t="str">
        <f t="shared" si="390"/>
        <v>A+J=</v>
      </c>
      <c r="AA537" s="118">
        <f t="shared" si="391"/>
        <v>45005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382"/>
        <v>44987</v>
      </c>
      <c r="B538" s="113">
        <f t="shared" si="375"/>
        <v>1009.89462445</v>
      </c>
      <c r="C538" s="176">
        <f t="shared" si="373"/>
        <v>897.21599322664792</v>
      </c>
      <c r="D538" s="114">
        <f t="shared" si="383"/>
        <v>6474.09</v>
      </c>
      <c r="E538" s="115">
        <f t="shared" si="369"/>
        <v>6508.4</v>
      </c>
      <c r="F538" s="116">
        <f t="shared" si="370"/>
        <v>44948</v>
      </c>
      <c r="G538" s="117">
        <f t="shared" si="376"/>
        <v>5.2995865055938118E-3</v>
      </c>
      <c r="H538" s="118">
        <f t="shared" si="388"/>
        <v>45005</v>
      </c>
      <c r="I538" s="118">
        <f t="shared" si="377"/>
        <v>45005</v>
      </c>
      <c r="J538" s="119">
        <f t="shared" si="384"/>
        <v>18</v>
      </c>
      <c r="K538" s="119">
        <f t="shared" si="371"/>
        <v>6</v>
      </c>
      <c r="L538" s="8">
        <f t="shared" si="385"/>
        <v>1.0017634099999999</v>
      </c>
      <c r="M538" s="120">
        <f t="shared" si="372"/>
        <v>1.0061996799999999</v>
      </c>
      <c r="N538" s="120">
        <f t="shared" si="366"/>
        <v>1.1211803002672289</v>
      </c>
      <c r="O538" s="113">
        <f t="shared" si="368"/>
        <v>1.1231574</v>
      </c>
      <c r="P538" s="113">
        <f t="shared" si="378"/>
        <v>1007.7147821900001</v>
      </c>
      <c r="Q538" s="11">
        <f t="shared" si="389"/>
        <v>0</v>
      </c>
      <c r="R538" s="30">
        <f t="shared" si="386"/>
        <v>0</v>
      </c>
      <c r="S538" s="8">
        <f t="shared" si="379"/>
        <v>0</v>
      </c>
      <c r="T538" s="122">
        <f t="shared" si="387"/>
        <v>9.5000000000000001E-2</v>
      </c>
      <c r="U538" s="121">
        <f t="shared" si="367"/>
        <v>6</v>
      </c>
      <c r="V538" s="121">
        <v>252</v>
      </c>
      <c r="W538" s="120">
        <f t="shared" si="380"/>
        <v>1.002163154</v>
      </c>
      <c r="X538" s="113">
        <f t="shared" si="392"/>
        <v>2.17984226</v>
      </c>
      <c r="Y538" s="113">
        <f t="shared" si="381"/>
        <v>0</v>
      </c>
      <c r="Z538" s="125" t="str">
        <f t="shared" si="390"/>
        <v>A+J=</v>
      </c>
      <c r="AA538" s="118">
        <f t="shared" si="391"/>
        <v>45005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2">
        <f t="shared" si="382"/>
        <v>44988</v>
      </c>
      <c r="B539" s="113">
        <f t="shared" si="375"/>
        <v>1010.5550930300001</v>
      </c>
      <c r="C539" s="176">
        <f t="shared" si="373"/>
        <v>897.21599322664792</v>
      </c>
      <c r="D539" s="114">
        <f t="shared" si="383"/>
        <v>6474.09</v>
      </c>
      <c r="E539" s="115">
        <f t="shared" si="369"/>
        <v>6508.4</v>
      </c>
      <c r="F539" s="116">
        <f t="shared" si="370"/>
        <v>44948</v>
      </c>
      <c r="G539" s="117">
        <f t="shared" si="376"/>
        <v>5.2995865055938118E-3</v>
      </c>
      <c r="H539" s="118">
        <f t="shared" si="388"/>
        <v>45005</v>
      </c>
      <c r="I539" s="118">
        <f t="shared" si="377"/>
        <v>45005</v>
      </c>
      <c r="J539" s="119">
        <f t="shared" si="384"/>
        <v>18</v>
      </c>
      <c r="K539" s="119">
        <f t="shared" si="371"/>
        <v>7</v>
      </c>
      <c r="L539" s="8">
        <f t="shared" si="385"/>
        <v>1.00205762</v>
      </c>
      <c r="M539" s="120">
        <f t="shared" si="372"/>
        <v>1.0061996799999999</v>
      </c>
      <c r="N539" s="120">
        <f t="shared" si="366"/>
        <v>1.1211803002672289</v>
      </c>
      <c r="O539" s="113">
        <f t="shared" si="368"/>
        <v>1.1234872600000001</v>
      </c>
      <c r="P539" s="113">
        <f t="shared" si="378"/>
        <v>1008.0107378500001</v>
      </c>
      <c r="Q539" s="11">
        <f t="shared" si="389"/>
        <v>0</v>
      </c>
      <c r="R539" s="30">
        <f t="shared" si="386"/>
        <v>0</v>
      </c>
      <c r="S539" s="8">
        <f t="shared" si="379"/>
        <v>0</v>
      </c>
      <c r="T539" s="122">
        <f t="shared" si="387"/>
        <v>9.5000000000000001E-2</v>
      </c>
      <c r="U539" s="121">
        <f t="shared" si="367"/>
        <v>7</v>
      </c>
      <c r="V539" s="121">
        <v>252</v>
      </c>
      <c r="W539" s="120">
        <f t="shared" si="380"/>
        <v>1.002524135</v>
      </c>
      <c r="X539" s="113">
        <f t="shared" si="392"/>
        <v>2.5443551800000002</v>
      </c>
      <c r="Y539" s="113">
        <f t="shared" si="381"/>
        <v>0</v>
      </c>
      <c r="Z539" s="125" t="str">
        <f t="shared" si="390"/>
        <v>A+J=</v>
      </c>
      <c r="AA539" s="118">
        <f t="shared" si="391"/>
        <v>45005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382"/>
        <v>44989</v>
      </c>
      <c r="B540" s="113">
        <f t="shared" si="375"/>
        <v>1011.21598634</v>
      </c>
      <c r="C540" s="176">
        <f t="shared" si="373"/>
        <v>897.21599322664792</v>
      </c>
      <c r="D540" s="114">
        <f t="shared" si="383"/>
        <v>6474.09</v>
      </c>
      <c r="E540" s="115">
        <f t="shared" si="369"/>
        <v>6508.4</v>
      </c>
      <c r="F540" s="116">
        <f t="shared" si="370"/>
        <v>44948</v>
      </c>
      <c r="G540" s="117">
        <f t="shared" si="376"/>
        <v>5.2995865055938118E-3</v>
      </c>
      <c r="H540" s="118">
        <f t="shared" si="388"/>
        <v>45005</v>
      </c>
      <c r="I540" s="118">
        <f t="shared" si="377"/>
        <v>45005</v>
      </c>
      <c r="J540" s="119">
        <f t="shared" si="384"/>
        <v>18</v>
      </c>
      <c r="K540" s="119">
        <f t="shared" si="371"/>
        <v>8</v>
      </c>
      <c r="L540" s="8">
        <f t="shared" si="385"/>
        <v>1.00235191</v>
      </c>
      <c r="M540" s="120">
        <f t="shared" si="372"/>
        <v>1.0061996799999999</v>
      </c>
      <c r="N540" s="120">
        <f t="shared" si="366"/>
        <v>1.1211803002672289</v>
      </c>
      <c r="O540" s="113">
        <f t="shared" si="368"/>
        <v>1.1238172099999999</v>
      </c>
      <c r="P540" s="113">
        <f t="shared" si="378"/>
        <v>1008.30677427</v>
      </c>
      <c r="Q540" s="11">
        <f t="shared" si="389"/>
        <v>0</v>
      </c>
      <c r="R540" s="30">
        <f t="shared" si="386"/>
        <v>0</v>
      </c>
      <c r="S540" s="8">
        <f t="shared" si="379"/>
        <v>0</v>
      </c>
      <c r="T540" s="122">
        <f t="shared" si="387"/>
        <v>9.5000000000000001E-2</v>
      </c>
      <c r="U540" s="121">
        <f t="shared" si="367"/>
        <v>8</v>
      </c>
      <c r="V540" s="121">
        <v>252</v>
      </c>
      <c r="W540" s="120">
        <f t="shared" si="380"/>
        <v>1.0028852450000001</v>
      </c>
      <c r="X540" s="113">
        <f t="shared" si="392"/>
        <v>2.9092120700000001</v>
      </c>
      <c r="Y540" s="113">
        <f t="shared" si="381"/>
        <v>0</v>
      </c>
      <c r="Z540" s="125" t="str">
        <f t="shared" si="390"/>
        <v>A+J=</v>
      </c>
      <c r="AA540" s="118">
        <f t="shared" si="391"/>
        <v>45005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382"/>
        <v>44990</v>
      </c>
      <c r="B541" s="113">
        <f t="shared" si="375"/>
        <v>1011.21598634</v>
      </c>
      <c r="C541" s="176">
        <f t="shared" si="373"/>
        <v>897.21599322664792</v>
      </c>
      <c r="D541" s="114">
        <f t="shared" si="383"/>
        <v>6474.09</v>
      </c>
      <c r="E541" s="115">
        <f t="shared" si="369"/>
        <v>6508.4</v>
      </c>
      <c r="F541" s="116">
        <f t="shared" si="370"/>
        <v>44948</v>
      </c>
      <c r="G541" s="117">
        <f t="shared" si="376"/>
        <v>5.2995865055938118E-3</v>
      </c>
      <c r="H541" s="118">
        <f t="shared" si="388"/>
        <v>45005</v>
      </c>
      <c r="I541" s="118">
        <f t="shared" si="377"/>
        <v>45005</v>
      </c>
      <c r="J541" s="119">
        <f t="shared" si="384"/>
        <v>18</v>
      </c>
      <c r="K541" s="119">
        <f t="shared" si="371"/>
        <v>8</v>
      </c>
      <c r="L541" s="8">
        <f t="shared" si="385"/>
        <v>1.00235191</v>
      </c>
      <c r="M541" s="120">
        <f t="shared" si="372"/>
        <v>1.0061996799999999</v>
      </c>
      <c r="N541" s="120">
        <f t="shared" si="366"/>
        <v>1.1211803002672289</v>
      </c>
      <c r="O541" s="113">
        <f t="shared" si="368"/>
        <v>1.1238172099999999</v>
      </c>
      <c r="P541" s="113">
        <f t="shared" si="378"/>
        <v>1008.30677427</v>
      </c>
      <c r="Q541" s="11">
        <f t="shared" si="389"/>
        <v>0</v>
      </c>
      <c r="R541" s="30">
        <f t="shared" si="386"/>
        <v>0</v>
      </c>
      <c r="S541" s="8">
        <f t="shared" si="379"/>
        <v>0</v>
      </c>
      <c r="T541" s="122">
        <f t="shared" si="387"/>
        <v>9.5000000000000001E-2</v>
      </c>
      <c r="U541" s="121">
        <f t="shared" si="367"/>
        <v>8</v>
      </c>
      <c r="V541" s="121">
        <v>252</v>
      </c>
      <c r="W541" s="120">
        <f t="shared" si="380"/>
        <v>1.0028852450000001</v>
      </c>
      <c r="X541" s="113">
        <f t="shared" si="392"/>
        <v>2.9092120700000001</v>
      </c>
      <c r="Y541" s="113">
        <f t="shared" si="381"/>
        <v>0</v>
      </c>
      <c r="Z541" s="125" t="str">
        <f t="shared" si="390"/>
        <v>A+J=</v>
      </c>
      <c r="AA541" s="118">
        <f t="shared" si="391"/>
        <v>45005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382"/>
        <v>44991</v>
      </c>
      <c r="B542" s="113">
        <f t="shared" si="375"/>
        <v>1011.21598634</v>
      </c>
      <c r="C542" s="176">
        <f t="shared" si="373"/>
        <v>897.21599322664792</v>
      </c>
      <c r="D542" s="114">
        <f t="shared" si="383"/>
        <v>6474.09</v>
      </c>
      <c r="E542" s="115">
        <f t="shared" si="369"/>
        <v>6508.4</v>
      </c>
      <c r="F542" s="116">
        <f t="shared" si="370"/>
        <v>44948</v>
      </c>
      <c r="G542" s="117">
        <f t="shared" si="376"/>
        <v>5.2995865055938118E-3</v>
      </c>
      <c r="H542" s="118">
        <f t="shared" si="388"/>
        <v>45005</v>
      </c>
      <c r="I542" s="118">
        <f t="shared" si="377"/>
        <v>45005</v>
      </c>
      <c r="J542" s="119">
        <f t="shared" si="384"/>
        <v>18</v>
      </c>
      <c r="K542" s="119">
        <f t="shared" si="371"/>
        <v>8</v>
      </c>
      <c r="L542" s="8">
        <f t="shared" si="385"/>
        <v>1.00235191</v>
      </c>
      <c r="M542" s="120">
        <f t="shared" si="372"/>
        <v>1.0061996799999999</v>
      </c>
      <c r="N542" s="120">
        <f t="shared" si="366"/>
        <v>1.1211803002672289</v>
      </c>
      <c r="O542" s="113">
        <f t="shared" si="368"/>
        <v>1.1238172099999999</v>
      </c>
      <c r="P542" s="113">
        <f t="shared" si="378"/>
        <v>1008.30677427</v>
      </c>
      <c r="Q542" s="11">
        <f t="shared" si="389"/>
        <v>0</v>
      </c>
      <c r="R542" s="30">
        <f t="shared" si="386"/>
        <v>0</v>
      </c>
      <c r="S542" s="8">
        <f t="shared" si="379"/>
        <v>0</v>
      </c>
      <c r="T542" s="122">
        <f t="shared" si="387"/>
        <v>9.5000000000000001E-2</v>
      </c>
      <c r="U542" s="121">
        <f t="shared" si="367"/>
        <v>8</v>
      </c>
      <c r="V542" s="121">
        <v>252</v>
      </c>
      <c r="W542" s="120">
        <f t="shared" si="380"/>
        <v>1.0028852450000001</v>
      </c>
      <c r="X542" s="113">
        <f t="shared" si="392"/>
        <v>2.9092120700000001</v>
      </c>
      <c r="Y542" s="113">
        <f t="shared" si="381"/>
        <v>0</v>
      </c>
      <c r="Z542" s="125" t="str">
        <f t="shared" si="390"/>
        <v>A+J=</v>
      </c>
      <c r="AA542" s="118">
        <f t="shared" si="391"/>
        <v>45005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382"/>
        <v>44992</v>
      </c>
      <c r="B543" s="113">
        <f t="shared" si="375"/>
        <v>1011.8773156</v>
      </c>
      <c r="C543" s="176">
        <f t="shared" si="373"/>
        <v>897.21599322664792</v>
      </c>
      <c r="D543" s="114">
        <f t="shared" si="383"/>
        <v>6474.09</v>
      </c>
      <c r="E543" s="115">
        <f t="shared" si="369"/>
        <v>6508.4</v>
      </c>
      <c r="F543" s="116">
        <f t="shared" si="370"/>
        <v>44948</v>
      </c>
      <c r="G543" s="117">
        <f t="shared" si="376"/>
        <v>5.2995865055938118E-3</v>
      </c>
      <c r="H543" s="118">
        <f t="shared" si="388"/>
        <v>45005</v>
      </c>
      <c r="I543" s="118">
        <f t="shared" si="377"/>
        <v>45005</v>
      </c>
      <c r="J543" s="119">
        <f t="shared" si="384"/>
        <v>18</v>
      </c>
      <c r="K543" s="119">
        <f t="shared" si="371"/>
        <v>9</v>
      </c>
      <c r="L543" s="8">
        <f t="shared" si="385"/>
        <v>1.0026462899999999</v>
      </c>
      <c r="M543" s="120">
        <f t="shared" si="372"/>
        <v>1.0061996799999999</v>
      </c>
      <c r="N543" s="120">
        <f t="shared" ref="N543:N606" si="393">IF(I543&gt;I542,N542*M543,N542)</f>
        <v>1.1211803002672289</v>
      </c>
      <c r="O543" s="113">
        <f t="shared" si="368"/>
        <v>1.12414726</v>
      </c>
      <c r="P543" s="113">
        <f t="shared" si="378"/>
        <v>1008.60290041</v>
      </c>
      <c r="Q543" s="11">
        <f t="shared" si="389"/>
        <v>0</v>
      </c>
      <c r="R543" s="30">
        <f t="shared" si="386"/>
        <v>0</v>
      </c>
      <c r="S543" s="8">
        <f t="shared" si="379"/>
        <v>0</v>
      </c>
      <c r="T543" s="122">
        <f t="shared" si="387"/>
        <v>9.5000000000000001E-2</v>
      </c>
      <c r="U543" s="121">
        <f t="shared" si="367"/>
        <v>9</v>
      </c>
      <c r="V543" s="121">
        <v>252</v>
      </c>
      <c r="W543" s="120">
        <f t="shared" si="380"/>
        <v>1.0032464860000001</v>
      </c>
      <c r="X543" s="113">
        <f t="shared" si="392"/>
        <v>3.27441519</v>
      </c>
      <c r="Y543" s="113">
        <f t="shared" si="381"/>
        <v>0</v>
      </c>
      <c r="Z543" s="125" t="str">
        <f t="shared" si="390"/>
        <v>A+J=</v>
      </c>
      <c r="AA543" s="118">
        <f t="shared" si="391"/>
        <v>45005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382"/>
        <v>44993</v>
      </c>
      <c r="B544" s="113">
        <f t="shared" si="375"/>
        <v>1012.539079</v>
      </c>
      <c r="C544" s="176">
        <f t="shared" si="373"/>
        <v>897.21599322664792</v>
      </c>
      <c r="D544" s="114">
        <f t="shared" si="383"/>
        <v>6474.09</v>
      </c>
      <c r="E544" s="115">
        <f t="shared" si="369"/>
        <v>6508.4</v>
      </c>
      <c r="F544" s="116">
        <f t="shared" si="370"/>
        <v>44948</v>
      </c>
      <c r="G544" s="117">
        <f t="shared" si="376"/>
        <v>5.2995865055938118E-3</v>
      </c>
      <c r="H544" s="118">
        <f t="shared" si="388"/>
        <v>45005</v>
      </c>
      <c r="I544" s="118">
        <f t="shared" si="377"/>
        <v>45005</v>
      </c>
      <c r="J544" s="119">
        <f t="shared" si="384"/>
        <v>18</v>
      </c>
      <c r="K544" s="119">
        <f t="shared" si="371"/>
        <v>10</v>
      </c>
      <c r="L544" s="8">
        <f t="shared" si="385"/>
        <v>1.00294075</v>
      </c>
      <c r="M544" s="120">
        <f t="shared" si="372"/>
        <v>1.0061996799999999</v>
      </c>
      <c r="N544" s="120">
        <f t="shared" si="393"/>
        <v>1.1211803002672289</v>
      </c>
      <c r="O544" s="113">
        <f t="shared" si="368"/>
        <v>1.1244774099999999</v>
      </c>
      <c r="P544" s="113">
        <f t="shared" si="378"/>
        <v>1008.89911627</v>
      </c>
      <c r="Q544" s="11">
        <f t="shared" si="389"/>
        <v>0</v>
      </c>
      <c r="R544" s="30">
        <f t="shared" si="386"/>
        <v>0</v>
      </c>
      <c r="S544" s="8">
        <f t="shared" si="379"/>
        <v>0</v>
      </c>
      <c r="T544" s="122">
        <f t="shared" si="387"/>
        <v>9.5000000000000001E-2</v>
      </c>
      <c r="U544" s="121">
        <f t="shared" si="367"/>
        <v>10</v>
      </c>
      <c r="V544" s="121">
        <v>252</v>
      </c>
      <c r="W544" s="120">
        <f t="shared" si="380"/>
        <v>1.0036078559999999</v>
      </c>
      <c r="X544" s="113">
        <f t="shared" si="392"/>
        <v>3.6399627300000001</v>
      </c>
      <c r="Y544" s="113">
        <f t="shared" si="381"/>
        <v>0</v>
      </c>
      <c r="Z544" s="125" t="str">
        <f t="shared" si="390"/>
        <v>A+J=</v>
      </c>
      <c r="AA544" s="118">
        <f t="shared" si="391"/>
        <v>45005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382"/>
        <v>44994</v>
      </c>
      <c r="B545" s="113">
        <f t="shared" si="375"/>
        <v>1013.2012697500001</v>
      </c>
      <c r="C545" s="176">
        <f t="shared" si="373"/>
        <v>897.21599322664792</v>
      </c>
      <c r="D545" s="114">
        <f t="shared" si="383"/>
        <v>6474.09</v>
      </c>
      <c r="E545" s="115">
        <f t="shared" si="369"/>
        <v>6508.4</v>
      </c>
      <c r="F545" s="116">
        <f t="shared" si="370"/>
        <v>44948</v>
      </c>
      <c r="G545" s="117">
        <f t="shared" si="376"/>
        <v>5.2995865055938118E-3</v>
      </c>
      <c r="H545" s="118">
        <f t="shared" si="388"/>
        <v>45005</v>
      </c>
      <c r="I545" s="118">
        <f t="shared" si="377"/>
        <v>45005</v>
      </c>
      <c r="J545" s="119">
        <f t="shared" si="384"/>
        <v>18</v>
      </c>
      <c r="K545" s="119">
        <f t="shared" si="371"/>
        <v>11</v>
      </c>
      <c r="L545" s="8">
        <f t="shared" si="385"/>
        <v>1.0032353000000001</v>
      </c>
      <c r="M545" s="120">
        <f t="shared" si="372"/>
        <v>1.0061996799999999</v>
      </c>
      <c r="N545" s="120">
        <f t="shared" si="393"/>
        <v>1.1211803002672289</v>
      </c>
      <c r="O545" s="113">
        <f t="shared" si="368"/>
        <v>1.1248076499999999</v>
      </c>
      <c r="P545" s="113">
        <f t="shared" si="378"/>
        <v>1009.19541288</v>
      </c>
      <c r="Q545" s="11">
        <f t="shared" si="389"/>
        <v>0</v>
      </c>
      <c r="R545" s="30">
        <f t="shared" si="386"/>
        <v>0</v>
      </c>
      <c r="S545" s="8">
        <f t="shared" si="379"/>
        <v>0</v>
      </c>
      <c r="T545" s="122">
        <f t="shared" si="387"/>
        <v>9.5000000000000001E-2</v>
      </c>
      <c r="U545" s="121">
        <f t="shared" si="367"/>
        <v>11</v>
      </c>
      <c r="V545" s="121">
        <v>252</v>
      </c>
      <c r="W545" s="120">
        <f t="shared" si="380"/>
        <v>1.0039693569999999</v>
      </c>
      <c r="X545" s="113">
        <f t="shared" si="392"/>
        <v>4.0058568699999997</v>
      </c>
      <c r="Y545" s="113">
        <f t="shared" si="381"/>
        <v>0</v>
      </c>
      <c r="Z545" s="125" t="str">
        <f t="shared" si="390"/>
        <v>A+J=</v>
      </c>
      <c r="AA545" s="118">
        <f t="shared" si="391"/>
        <v>45005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382"/>
        <v>44995</v>
      </c>
      <c r="B546" s="113">
        <f t="shared" si="375"/>
        <v>1013.86389607</v>
      </c>
      <c r="C546" s="176">
        <f t="shared" si="373"/>
        <v>897.21599322664792</v>
      </c>
      <c r="D546" s="114">
        <f t="shared" si="383"/>
        <v>6474.09</v>
      </c>
      <c r="E546" s="115">
        <f t="shared" si="369"/>
        <v>6508.4</v>
      </c>
      <c r="F546" s="116">
        <f t="shared" si="370"/>
        <v>44948</v>
      </c>
      <c r="G546" s="117">
        <f t="shared" si="376"/>
        <v>5.2995865055938118E-3</v>
      </c>
      <c r="H546" s="118">
        <f t="shared" si="388"/>
        <v>45005</v>
      </c>
      <c r="I546" s="118">
        <f t="shared" si="377"/>
        <v>45005</v>
      </c>
      <c r="J546" s="119">
        <f t="shared" si="384"/>
        <v>18</v>
      </c>
      <c r="K546" s="119">
        <f t="shared" si="371"/>
        <v>12</v>
      </c>
      <c r="L546" s="8">
        <f t="shared" si="385"/>
        <v>1.00352994</v>
      </c>
      <c r="M546" s="120">
        <f t="shared" si="372"/>
        <v>1.0061996799999999</v>
      </c>
      <c r="N546" s="120">
        <f t="shared" si="393"/>
        <v>1.1211803002672289</v>
      </c>
      <c r="O546" s="113">
        <f t="shared" si="368"/>
        <v>1.12513799</v>
      </c>
      <c r="P546" s="113">
        <f t="shared" si="378"/>
        <v>1009.49179921</v>
      </c>
      <c r="Q546" s="11">
        <f t="shared" si="389"/>
        <v>0</v>
      </c>
      <c r="R546" s="30">
        <f t="shared" si="386"/>
        <v>0</v>
      </c>
      <c r="S546" s="8">
        <f t="shared" si="379"/>
        <v>0</v>
      </c>
      <c r="T546" s="122">
        <f t="shared" si="387"/>
        <v>9.5000000000000001E-2</v>
      </c>
      <c r="U546" s="121">
        <f t="shared" si="367"/>
        <v>12</v>
      </c>
      <c r="V546" s="121">
        <v>252</v>
      </c>
      <c r="W546" s="120">
        <f t="shared" si="380"/>
        <v>1.004330988</v>
      </c>
      <c r="X546" s="113">
        <f t="shared" si="392"/>
        <v>4.3720968600000001</v>
      </c>
      <c r="Y546" s="113">
        <f t="shared" si="381"/>
        <v>0</v>
      </c>
      <c r="Z546" s="125" t="str">
        <f t="shared" si="390"/>
        <v>A+J=</v>
      </c>
      <c r="AA546" s="118">
        <f t="shared" si="391"/>
        <v>45005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382"/>
        <v>44996</v>
      </c>
      <c r="B547" s="113">
        <f t="shared" si="375"/>
        <v>1014.5269581699999</v>
      </c>
      <c r="C547" s="176">
        <f t="shared" si="373"/>
        <v>897.21599322664792</v>
      </c>
      <c r="D547" s="114">
        <f t="shared" si="383"/>
        <v>6474.09</v>
      </c>
      <c r="E547" s="115">
        <f t="shared" si="369"/>
        <v>6508.4</v>
      </c>
      <c r="F547" s="116">
        <f t="shared" si="370"/>
        <v>44948</v>
      </c>
      <c r="G547" s="117">
        <f t="shared" si="376"/>
        <v>5.2995865055938118E-3</v>
      </c>
      <c r="H547" s="118">
        <f t="shared" si="388"/>
        <v>45005</v>
      </c>
      <c r="I547" s="118">
        <f t="shared" si="377"/>
        <v>45005</v>
      </c>
      <c r="J547" s="119">
        <f t="shared" si="384"/>
        <v>18</v>
      </c>
      <c r="K547" s="119">
        <f t="shared" si="371"/>
        <v>13</v>
      </c>
      <c r="L547" s="8">
        <f t="shared" si="385"/>
        <v>1.00382466</v>
      </c>
      <c r="M547" s="120">
        <f t="shared" si="372"/>
        <v>1.0061996799999999</v>
      </c>
      <c r="N547" s="120">
        <f t="shared" si="393"/>
        <v>1.1211803002672289</v>
      </c>
      <c r="O547" s="113">
        <f t="shared" si="368"/>
        <v>1.12546843</v>
      </c>
      <c r="P547" s="113">
        <f t="shared" si="378"/>
        <v>1009.78827526</v>
      </c>
      <c r="Q547" s="11">
        <f t="shared" si="389"/>
        <v>0</v>
      </c>
      <c r="R547" s="30">
        <f t="shared" si="386"/>
        <v>0</v>
      </c>
      <c r="S547" s="8">
        <f t="shared" si="379"/>
        <v>0</v>
      </c>
      <c r="T547" s="122">
        <f t="shared" si="387"/>
        <v>9.5000000000000001E-2</v>
      </c>
      <c r="U547" s="121">
        <f t="shared" si="367"/>
        <v>13</v>
      </c>
      <c r="V547" s="121">
        <v>252</v>
      </c>
      <c r="W547" s="120">
        <f t="shared" si="380"/>
        <v>1.0046927489999999</v>
      </c>
      <c r="X547" s="113">
        <f t="shared" si="392"/>
        <v>4.7386829099999996</v>
      </c>
      <c r="Y547" s="113">
        <f t="shared" si="381"/>
        <v>0</v>
      </c>
      <c r="Z547" s="125" t="str">
        <f t="shared" si="390"/>
        <v>A+J=</v>
      </c>
      <c r="AA547" s="118">
        <f t="shared" si="391"/>
        <v>45005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382"/>
        <v>44997</v>
      </c>
      <c r="B548" s="113">
        <f t="shared" si="375"/>
        <v>1014.5269581699999</v>
      </c>
      <c r="C548" s="176">
        <f t="shared" si="373"/>
        <v>897.21599322664792</v>
      </c>
      <c r="D548" s="114">
        <f t="shared" si="383"/>
        <v>6474.09</v>
      </c>
      <c r="E548" s="115">
        <f t="shared" si="369"/>
        <v>6508.4</v>
      </c>
      <c r="F548" s="116">
        <f t="shared" si="370"/>
        <v>44948</v>
      </c>
      <c r="G548" s="117">
        <f t="shared" si="376"/>
        <v>5.2995865055938118E-3</v>
      </c>
      <c r="H548" s="118">
        <f t="shared" si="388"/>
        <v>45005</v>
      </c>
      <c r="I548" s="118">
        <f t="shared" si="377"/>
        <v>45005</v>
      </c>
      <c r="J548" s="119">
        <f t="shared" si="384"/>
        <v>18</v>
      </c>
      <c r="K548" s="119">
        <f t="shared" si="371"/>
        <v>13</v>
      </c>
      <c r="L548" s="8">
        <f t="shared" si="385"/>
        <v>1.00382466</v>
      </c>
      <c r="M548" s="120">
        <f t="shared" si="372"/>
        <v>1.0061996799999999</v>
      </c>
      <c r="N548" s="120">
        <f t="shared" si="393"/>
        <v>1.1211803002672289</v>
      </c>
      <c r="O548" s="113">
        <f t="shared" si="368"/>
        <v>1.12546843</v>
      </c>
      <c r="P548" s="113">
        <f t="shared" si="378"/>
        <v>1009.78827526</v>
      </c>
      <c r="Q548" s="11">
        <f t="shared" si="389"/>
        <v>0</v>
      </c>
      <c r="R548" s="30">
        <f t="shared" si="386"/>
        <v>0</v>
      </c>
      <c r="S548" s="8">
        <f t="shared" si="379"/>
        <v>0</v>
      </c>
      <c r="T548" s="122">
        <f t="shared" si="387"/>
        <v>9.5000000000000001E-2</v>
      </c>
      <c r="U548" s="121">
        <f t="shared" si="367"/>
        <v>13</v>
      </c>
      <c r="V548" s="121">
        <v>252</v>
      </c>
      <c r="W548" s="120">
        <f t="shared" si="380"/>
        <v>1.0046927489999999</v>
      </c>
      <c r="X548" s="113">
        <f t="shared" si="392"/>
        <v>4.7386829099999996</v>
      </c>
      <c r="Y548" s="113">
        <f t="shared" si="381"/>
        <v>0</v>
      </c>
      <c r="Z548" s="125" t="str">
        <f t="shared" si="390"/>
        <v>A+J=</v>
      </c>
      <c r="AA548" s="118">
        <f t="shared" si="391"/>
        <v>45005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382"/>
        <v>44998</v>
      </c>
      <c r="B549" s="113">
        <f t="shared" si="375"/>
        <v>1014.5269581699999</v>
      </c>
      <c r="C549" s="176">
        <f t="shared" si="373"/>
        <v>897.21599322664792</v>
      </c>
      <c r="D549" s="114">
        <f t="shared" si="383"/>
        <v>6474.09</v>
      </c>
      <c r="E549" s="115">
        <f t="shared" si="369"/>
        <v>6508.4</v>
      </c>
      <c r="F549" s="116">
        <f t="shared" si="370"/>
        <v>44948</v>
      </c>
      <c r="G549" s="117">
        <f t="shared" si="376"/>
        <v>5.2995865055938118E-3</v>
      </c>
      <c r="H549" s="118">
        <f t="shared" si="388"/>
        <v>45005</v>
      </c>
      <c r="I549" s="118">
        <f t="shared" si="377"/>
        <v>45005</v>
      </c>
      <c r="J549" s="119">
        <f t="shared" si="384"/>
        <v>18</v>
      </c>
      <c r="K549" s="119">
        <f t="shared" si="371"/>
        <v>13</v>
      </c>
      <c r="L549" s="8">
        <f t="shared" si="385"/>
        <v>1.00382466</v>
      </c>
      <c r="M549" s="120">
        <f t="shared" si="372"/>
        <v>1.0061996799999999</v>
      </c>
      <c r="N549" s="120">
        <f t="shared" si="393"/>
        <v>1.1211803002672289</v>
      </c>
      <c r="O549" s="113">
        <f t="shared" si="368"/>
        <v>1.12546843</v>
      </c>
      <c r="P549" s="113">
        <f t="shared" si="378"/>
        <v>1009.78827526</v>
      </c>
      <c r="Q549" s="11">
        <f t="shared" si="389"/>
        <v>0</v>
      </c>
      <c r="R549" s="30">
        <f t="shared" si="386"/>
        <v>0</v>
      </c>
      <c r="S549" s="8">
        <f t="shared" si="379"/>
        <v>0</v>
      </c>
      <c r="T549" s="122">
        <f t="shared" si="387"/>
        <v>9.5000000000000001E-2</v>
      </c>
      <c r="U549" s="121">
        <f t="shared" ref="U549:U612" si="394">IF(Q548&gt;0,1,IF(K549=K548,U548,U548+1))</f>
        <v>13</v>
      </c>
      <c r="V549" s="121">
        <v>252</v>
      </c>
      <c r="W549" s="120">
        <f t="shared" si="380"/>
        <v>1.0046927489999999</v>
      </c>
      <c r="X549" s="113">
        <f t="shared" si="392"/>
        <v>4.7386829099999996</v>
      </c>
      <c r="Y549" s="113">
        <f t="shared" si="381"/>
        <v>0</v>
      </c>
      <c r="Z549" s="125" t="str">
        <f t="shared" si="390"/>
        <v>A+J=</v>
      </c>
      <c r="AA549" s="118">
        <f t="shared" si="391"/>
        <v>45005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382"/>
        <v>44999</v>
      </c>
      <c r="B550" s="113">
        <f t="shared" si="375"/>
        <v>1015.19044826</v>
      </c>
      <c r="C550" s="176">
        <f t="shared" si="373"/>
        <v>897.21599322664792</v>
      </c>
      <c r="D550" s="114">
        <f t="shared" si="383"/>
        <v>6474.09</v>
      </c>
      <c r="E550" s="115">
        <f t="shared" si="369"/>
        <v>6508.4</v>
      </c>
      <c r="F550" s="116">
        <f t="shared" si="370"/>
        <v>44948</v>
      </c>
      <c r="G550" s="117">
        <f t="shared" si="376"/>
        <v>5.2995865055938118E-3</v>
      </c>
      <c r="H550" s="118">
        <f t="shared" si="388"/>
        <v>45005</v>
      </c>
      <c r="I550" s="118">
        <f t="shared" si="377"/>
        <v>45005</v>
      </c>
      <c r="J550" s="119">
        <f t="shared" si="384"/>
        <v>18</v>
      </c>
      <c r="K550" s="119">
        <f t="shared" si="371"/>
        <v>14</v>
      </c>
      <c r="L550" s="8">
        <f t="shared" si="385"/>
        <v>1.00411947</v>
      </c>
      <c r="M550" s="120">
        <f t="shared" si="372"/>
        <v>1.0061996799999999</v>
      </c>
      <c r="N550" s="120">
        <f t="shared" si="393"/>
        <v>1.1211803002672289</v>
      </c>
      <c r="O550" s="113">
        <f t="shared" si="368"/>
        <v>1.12579896</v>
      </c>
      <c r="P550" s="113">
        <f t="shared" si="378"/>
        <v>1010.0848320600001</v>
      </c>
      <c r="Q550" s="11">
        <f t="shared" si="389"/>
        <v>0</v>
      </c>
      <c r="R550" s="30">
        <f t="shared" si="386"/>
        <v>0</v>
      </c>
      <c r="S550" s="8">
        <f t="shared" si="379"/>
        <v>0</v>
      </c>
      <c r="T550" s="122">
        <f t="shared" si="387"/>
        <v>9.5000000000000001E-2</v>
      </c>
      <c r="U550" s="121">
        <f t="shared" si="394"/>
        <v>14</v>
      </c>
      <c r="V550" s="121">
        <v>252</v>
      </c>
      <c r="W550" s="120">
        <f t="shared" si="380"/>
        <v>1.0050546410000001</v>
      </c>
      <c r="X550" s="113">
        <f t="shared" si="392"/>
        <v>5.1056162</v>
      </c>
      <c r="Y550" s="113">
        <f t="shared" si="381"/>
        <v>0</v>
      </c>
      <c r="Z550" s="125" t="str">
        <f t="shared" si="390"/>
        <v>A+J=</v>
      </c>
      <c r="AA550" s="118">
        <f t="shared" si="391"/>
        <v>45005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382"/>
        <v>45000</v>
      </c>
      <c r="B551" s="113">
        <f t="shared" si="375"/>
        <v>1015.85438357</v>
      </c>
      <c r="C551" s="176">
        <f t="shared" si="373"/>
        <v>897.21599322664792</v>
      </c>
      <c r="D551" s="114">
        <f t="shared" si="383"/>
        <v>6474.09</v>
      </c>
      <c r="E551" s="115">
        <f t="shared" si="369"/>
        <v>6508.4</v>
      </c>
      <c r="F551" s="116">
        <f t="shared" si="370"/>
        <v>44948</v>
      </c>
      <c r="G551" s="117">
        <f t="shared" si="376"/>
        <v>5.2995865055938118E-3</v>
      </c>
      <c r="H551" s="118">
        <f t="shared" si="388"/>
        <v>45005</v>
      </c>
      <c r="I551" s="118">
        <f t="shared" si="377"/>
        <v>45005</v>
      </c>
      <c r="J551" s="119">
        <f t="shared" si="384"/>
        <v>18</v>
      </c>
      <c r="K551" s="119">
        <f t="shared" si="371"/>
        <v>15</v>
      </c>
      <c r="L551" s="8">
        <f t="shared" si="385"/>
        <v>1.0044143699999999</v>
      </c>
      <c r="M551" s="120">
        <f t="shared" si="372"/>
        <v>1.0061996799999999</v>
      </c>
      <c r="N551" s="120">
        <f t="shared" si="393"/>
        <v>1.1211803002672289</v>
      </c>
      <c r="O551" s="113">
        <f t="shared" si="368"/>
        <v>1.1261296000000001</v>
      </c>
      <c r="P551" s="113">
        <f t="shared" si="378"/>
        <v>1010.38148756</v>
      </c>
      <c r="Q551" s="11">
        <f t="shared" si="389"/>
        <v>0</v>
      </c>
      <c r="R551" s="30">
        <f t="shared" si="386"/>
        <v>0</v>
      </c>
      <c r="S551" s="8">
        <f t="shared" si="379"/>
        <v>0</v>
      </c>
      <c r="T551" s="122">
        <f t="shared" si="387"/>
        <v>9.5000000000000001E-2</v>
      </c>
      <c r="U551" s="121">
        <f t="shared" si="394"/>
        <v>15</v>
      </c>
      <c r="V551" s="121">
        <v>252</v>
      </c>
      <c r="W551" s="120">
        <f t="shared" si="380"/>
        <v>1.0054166630000001</v>
      </c>
      <c r="X551" s="113">
        <f t="shared" si="392"/>
        <v>5.4728960100000004</v>
      </c>
      <c r="Y551" s="113">
        <f t="shared" si="381"/>
        <v>0</v>
      </c>
      <c r="Z551" s="125" t="str">
        <f t="shared" si="390"/>
        <v>A+J=</v>
      </c>
      <c r="AA551" s="118">
        <f t="shared" si="391"/>
        <v>45005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382"/>
        <v>45001</v>
      </c>
      <c r="B552" s="113">
        <f t="shared" si="375"/>
        <v>1016.51874628</v>
      </c>
      <c r="C552" s="176">
        <f t="shared" si="373"/>
        <v>897.21599322664792</v>
      </c>
      <c r="D552" s="114">
        <f t="shared" si="383"/>
        <v>6474.09</v>
      </c>
      <c r="E552" s="115">
        <f t="shared" si="369"/>
        <v>6508.4</v>
      </c>
      <c r="F552" s="116">
        <f t="shared" si="370"/>
        <v>44948</v>
      </c>
      <c r="G552" s="117">
        <f t="shared" si="376"/>
        <v>5.2995865055938118E-3</v>
      </c>
      <c r="H552" s="118">
        <f t="shared" si="388"/>
        <v>45005</v>
      </c>
      <c r="I552" s="118">
        <f t="shared" si="377"/>
        <v>45005</v>
      </c>
      <c r="J552" s="119">
        <f t="shared" si="384"/>
        <v>18</v>
      </c>
      <c r="K552" s="119">
        <f t="shared" si="371"/>
        <v>16</v>
      </c>
      <c r="L552" s="8">
        <f t="shared" si="385"/>
        <v>1.0047093499999999</v>
      </c>
      <c r="M552" s="120">
        <f t="shared" si="372"/>
        <v>1.0061996799999999</v>
      </c>
      <c r="N552" s="120">
        <f t="shared" si="393"/>
        <v>1.1211803002672289</v>
      </c>
      <c r="O552" s="113">
        <f t="shared" si="368"/>
        <v>1.12646033</v>
      </c>
      <c r="P552" s="113">
        <f t="shared" si="378"/>
        <v>1010.67822381</v>
      </c>
      <c r="Q552" s="11">
        <f t="shared" si="389"/>
        <v>0</v>
      </c>
      <c r="R552" s="30">
        <f t="shared" si="386"/>
        <v>0</v>
      </c>
      <c r="S552" s="8">
        <f t="shared" si="379"/>
        <v>0</v>
      </c>
      <c r="T552" s="122">
        <f t="shared" si="387"/>
        <v>9.5000000000000001E-2</v>
      </c>
      <c r="U552" s="121">
        <f t="shared" si="394"/>
        <v>16</v>
      </c>
      <c r="V552" s="121">
        <v>252</v>
      </c>
      <c r="W552" s="120">
        <f t="shared" si="380"/>
        <v>1.005778815</v>
      </c>
      <c r="X552" s="113">
        <f t="shared" si="392"/>
        <v>5.8405224699999998</v>
      </c>
      <c r="Y552" s="113">
        <f t="shared" si="381"/>
        <v>0</v>
      </c>
      <c r="Z552" s="125" t="str">
        <f t="shared" si="390"/>
        <v>A+J=</v>
      </c>
      <c r="AA552" s="118">
        <f t="shared" si="391"/>
        <v>45005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382"/>
        <v>45002</v>
      </c>
      <c r="B553" s="113">
        <f t="shared" si="375"/>
        <v>1017.1835376</v>
      </c>
      <c r="C553" s="176">
        <f t="shared" si="373"/>
        <v>897.21599322664792</v>
      </c>
      <c r="D553" s="114">
        <f t="shared" si="383"/>
        <v>6474.09</v>
      </c>
      <c r="E553" s="115">
        <f t="shared" si="369"/>
        <v>6508.4</v>
      </c>
      <c r="F553" s="116">
        <f t="shared" si="370"/>
        <v>44948</v>
      </c>
      <c r="G553" s="117">
        <f t="shared" si="376"/>
        <v>5.2995865055938118E-3</v>
      </c>
      <c r="H553" s="118">
        <f t="shared" si="388"/>
        <v>45005</v>
      </c>
      <c r="I553" s="118">
        <f t="shared" si="377"/>
        <v>45005</v>
      </c>
      <c r="J553" s="119">
        <f t="shared" si="384"/>
        <v>18</v>
      </c>
      <c r="K553" s="119">
        <f t="shared" si="371"/>
        <v>17</v>
      </c>
      <c r="L553" s="8">
        <f t="shared" si="385"/>
        <v>1.0050044199999999</v>
      </c>
      <c r="M553" s="120">
        <f t="shared" si="372"/>
        <v>1.0061996799999999</v>
      </c>
      <c r="N553" s="120">
        <f t="shared" si="393"/>
        <v>1.1211803002672289</v>
      </c>
      <c r="O553" s="113">
        <f t="shared" ref="O553:O616" si="395">TRUNC(TRUNC((L553*N553),15),8)</f>
        <v>1.1267911500000001</v>
      </c>
      <c r="P553" s="113">
        <f t="shared" si="378"/>
        <v>1010.9750408</v>
      </c>
      <c r="Q553" s="11">
        <f t="shared" si="389"/>
        <v>0</v>
      </c>
      <c r="R553" s="30">
        <f t="shared" si="386"/>
        <v>0</v>
      </c>
      <c r="S553" s="8">
        <f t="shared" si="379"/>
        <v>0</v>
      </c>
      <c r="T553" s="122">
        <f t="shared" si="387"/>
        <v>9.5000000000000001E-2</v>
      </c>
      <c r="U553" s="121">
        <f t="shared" si="394"/>
        <v>17</v>
      </c>
      <c r="V553" s="121">
        <v>252</v>
      </c>
      <c r="W553" s="120">
        <f t="shared" si="380"/>
        <v>1.0061410980000001</v>
      </c>
      <c r="X553" s="113">
        <f t="shared" si="392"/>
        <v>6.2084967999999998</v>
      </c>
      <c r="Y553" s="113">
        <f t="shared" si="381"/>
        <v>0</v>
      </c>
      <c r="Z553" s="125" t="str">
        <f t="shared" si="390"/>
        <v>A+J=</v>
      </c>
      <c r="AA553" s="118">
        <f t="shared" si="391"/>
        <v>45005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382"/>
        <v>45003</v>
      </c>
      <c r="B554" s="113">
        <f t="shared" si="375"/>
        <v>1017.84877478</v>
      </c>
      <c r="C554" s="176">
        <f t="shared" si="373"/>
        <v>897.21599322664792</v>
      </c>
      <c r="D554" s="114">
        <f t="shared" si="383"/>
        <v>6474.09</v>
      </c>
      <c r="E554" s="115">
        <f t="shared" ref="E554:E617" si="396">IF($K554=1,VLOOKUP($A553,$AO$10:$AS$131,4),E553)</f>
        <v>6508.4</v>
      </c>
      <c r="F554" s="116">
        <f t="shared" ref="F554:F617" si="397">IF($K554=1,VLOOKUP($A553,$AO$10:$AS$131,5),F553)</f>
        <v>44948</v>
      </c>
      <c r="G554" s="117">
        <f t="shared" si="376"/>
        <v>5.2995865055938118E-3</v>
      </c>
      <c r="H554" s="118">
        <f t="shared" si="388"/>
        <v>45005</v>
      </c>
      <c r="I554" s="118">
        <f t="shared" si="377"/>
        <v>45005</v>
      </c>
      <c r="J554" s="119">
        <f t="shared" si="384"/>
        <v>18</v>
      </c>
      <c r="K554" s="119">
        <f t="shared" ref="K554:K617" si="398">(J554-(NETWORKDAYS(A554,I554,AD$176:AD$502)-1))</f>
        <v>18</v>
      </c>
      <c r="L554" s="8">
        <f t="shared" si="385"/>
        <v>1.00529958</v>
      </c>
      <c r="M554" s="120">
        <f t="shared" ref="M554:M617" si="399">IF(I554&gt;I553,L553,M553)</f>
        <v>1.0061996799999999</v>
      </c>
      <c r="N554" s="120">
        <f t="shared" si="393"/>
        <v>1.1211803002672289</v>
      </c>
      <c r="O554" s="113">
        <f t="shared" si="395"/>
        <v>1.1271220799999999</v>
      </c>
      <c r="P554" s="113">
        <f t="shared" si="378"/>
        <v>1011.27195649</v>
      </c>
      <c r="Q554" s="11">
        <f t="shared" si="389"/>
        <v>0</v>
      </c>
      <c r="R554" s="30">
        <f t="shared" si="386"/>
        <v>0</v>
      </c>
      <c r="S554" s="8">
        <f t="shared" si="379"/>
        <v>0</v>
      </c>
      <c r="T554" s="122">
        <f t="shared" si="387"/>
        <v>9.5000000000000001E-2</v>
      </c>
      <c r="U554" s="121">
        <f t="shared" si="394"/>
        <v>18</v>
      </c>
      <c r="V554" s="121">
        <v>252</v>
      </c>
      <c r="W554" s="120">
        <f t="shared" si="380"/>
        <v>1.006503511</v>
      </c>
      <c r="X554" s="113">
        <f t="shared" si="392"/>
        <v>6.5768182900000003</v>
      </c>
      <c r="Y554" s="113">
        <f t="shared" si="381"/>
        <v>0</v>
      </c>
      <c r="Z554" s="125" t="str">
        <f t="shared" si="390"/>
        <v>A+J=</v>
      </c>
      <c r="AA554" s="118">
        <f t="shared" si="391"/>
        <v>45005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382"/>
        <v>45004</v>
      </c>
      <c r="B555" s="113">
        <f t="shared" si="375"/>
        <v>1017.84877478</v>
      </c>
      <c r="C555" s="176">
        <f t="shared" si="373"/>
        <v>897.21599322664792</v>
      </c>
      <c r="D555" s="114">
        <f t="shared" si="383"/>
        <v>6474.09</v>
      </c>
      <c r="E555" s="115">
        <f t="shared" si="396"/>
        <v>6508.4</v>
      </c>
      <c r="F555" s="116">
        <f t="shared" si="397"/>
        <v>44948</v>
      </c>
      <c r="G555" s="117">
        <f t="shared" si="376"/>
        <v>5.2995865055938118E-3</v>
      </c>
      <c r="H555" s="118">
        <f t="shared" si="388"/>
        <v>45005</v>
      </c>
      <c r="I555" s="118">
        <f t="shared" si="377"/>
        <v>45005</v>
      </c>
      <c r="J555" s="119">
        <f t="shared" si="384"/>
        <v>18</v>
      </c>
      <c r="K555" s="119">
        <f t="shared" si="398"/>
        <v>18</v>
      </c>
      <c r="L555" s="8">
        <f t="shared" si="385"/>
        <v>1.00529958</v>
      </c>
      <c r="M555" s="120">
        <f t="shared" si="399"/>
        <v>1.0061996799999999</v>
      </c>
      <c r="N555" s="120">
        <f t="shared" si="393"/>
        <v>1.1211803002672289</v>
      </c>
      <c r="O555" s="113">
        <f t="shared" si="395"/>
        <v>1.1271220799999999</v>
      </c>
      <c r="P555" s="113">
        <f t="shared" si="378"/>
        <v>1011.27195649</v>
      </c>
      <c r="Q555" s="11">
        <f t="shared" si="389"/>
        <v>0</v>
      </c>
      <c r="R555" s="30">
        <f t="shared" si="386"/>
        <v>0</v>
      </c>
      <c r="S555" s="8">
        <f t="shared" si="379"/>
        <v>0</v>
      </c>
      <c r="T555" s="122">
        <f t="shared" si="387"/>
        <v>9.5000000000000001E-2</v>
      </c>
      <c r="U555" s="121">
        <f t="shared" si="394"/>
        <v>18</v>
      </c>
      <c r="V555" s="121">
        <v>252</v>
      </c>
      <c r="W555" s="120">
        <f t="shared" si="380"/>
        <v>1.006503511</v>
      </c>
      <c r="X555" s="113">
        <f t="shared" si="392"/>
        <v>6.5768182900000003</v>
      </c>
      <c r="Y555" s="113">
        <f t="shared" si="381"/>
        <v>0</v>
      </c>
      <c r="Z555" s="125" t="str">
        <f t="shared" si="390"/>
        <v>A+J=</v>
      </c>
      <c r="AA555" s="118">
        <f t="shared" si="391"/>
        <v>45005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382"/>
        <v>45005</v>
      </c>
      <c r="B556" s="113">
        <f t="shared" si="375"/>
        <v>1017.84877478</v>
      </c>
      <c r="C556" s="176">
        <f t="shared" si="373"/>
        <v>897.21599322664792</v>
      </c>
      <c r="D556" s="114">
        <f t="shared" si="383"/>
        <v>6474.09</v>
      </c>
      <c r="E556" s="115">
        <f t="shared" si="396"/>
        <v>6508.4</v>
      </c>
      <c r="F556" s="116">
        <f t="shared" si="397"/>
        <v>44948</v>
      </c>
      <c r="G556" s="117">
        <f t="shared" si="376"/>
        <v>5.2995865055938118E-3</v>
      </c>
      <c r="H556" s="118">
        <f t="shared" si="388"/>
        <v>45036</v>
      </c>
      <c r="I556" s="118">
        <f t="shared" si="377"/>
        <v>45005</v>
      </c>
      <c r="J556" s="119">
        <f t="shared" si="384"/>
        <v>18</v>
      </c>
      <c r="K556" s="119">
        <f t="shared" si="398"/>
        <v>18</v>
      </c>
      <c r="L556" s="8">
        <f t="shared" si="385"/>
        <v>1.00529958</v>
      </c>
      <c r="M556" s="120">
        <f t="shared" si="399"/>
        <v>1.0061996799999999</v>
      </c>
      <c r="N556" s="120">
        <f t="shared" si="393"/>
        <v>1.1211803002672289</v>
      </c>
      <c r="O556" s="113">
        <f t="shared" si="395"/>
        <v>1.1271220799999999</v>
      </c>
      <c r="P556" s="113">
        <f t="shared" si="378"/>
        <v>1011.27195649</v>
      </c>
      <c r="Q556" s="11">
        <f t="shared" si="389"/>
        <v>18</v>
      </c>
      <c r="R556" s="30">
        <f t="shared" si="386"/>
        <v>6.9580000066674251E-3</v>
      </c>
      <c r="S556" s="8">
        <f t="shared" si="379"/>
        <v>7.0364302800000003</v>
      </c>
      <c r="T556" s="122">
        <f t="shared" si="387"/>
        <v>9.5000000000000001E-2</v>
      </c>
      <c r="U556" s="121">
        <f t="shared" si="394"/>
        <v>18</v>
      </c>
      <c r="V556" s="121">
        <v>252</v>
      </c>
      <c r="W556" s="120">
        <f t="shared" si="380"/>
        <v>1.006503511</v>
      </c>
      <c r="X556" s="113">
        <f t="shared" si="392"/>
        <v>6.5768182900000003</v>
      </c>
      <c r="Y556" s="113">
        <f t="shared" si="381"/>
        <v>13.61324857</v>
      </c>
      <c r="Z556" s="125" t="str">
        <f t="shared" si="390"/>
        <v>A+J=</v>
      </c>
      <c r="AA556" s="118">
        <f t="shared" si="391"/>
        <v>45005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382"/>
        <v>45006</v>
      </c>
      <c r="B557" s="113">
        <f t="shared" si="375"/>
        <v>1004.97928824</v>
      </c>
      <c r="C557" s="176">
        <f t="shared" si="373"/>
        <v>890.97316433982496</v>
      </c>
      <c r="D557" s="114">
        <f t="shared" si="383"/>
        <v>6508.4</v>
      </c>
      <c r="E557" s="115">
        <f t="shared" si="396"/>
        <v>6563.07</v>
      </c>
      <c r="F557" s="116">
        <f t="shared" si="397"/>
        <v>44977</v>
      </c>
      <c r="G557" s="117">
        <f t="shared" si="376"/>
        <v>8.3999139573474046E-3</v>
      </c>
      <c r="H557" s="118">
        <f t="shared" si="388"/>
        <v>45036</v>
      </c>
      <c r="I557" s="118">
        <f t="shared" si="377"/>
        <v>45036</v>
      </c>
      <c r="J557" s="119">
        <f t="shared" si="384"/>
        <v>22</v>
      </c>
      <c r="K557" s="119">
        <f t="shared" si="398"/>
        <v>1</v>
      </c>
      <c r="L557" s="8">
        <f t="shared" si="385"/>
        <v>1.0003802900000001</v>
      </c>
      <c r="M557" s="120">
        <f t="shared" si="399"/>
        <v>1.00529958</v>
      </c>
      <c r="N557" s="120">
        <f t="shared" si="393"/>
        <v>1.1271220849629191</v>
      </c>
      <c r="O557" s="113">
        <f t="shared" si="395"/>
        <v>1.12755071</v>
      </c>
      <c r="P557" s="113">
        <f t="shared" si="378"/>
        <v>1004.6174240399999</v>
      </c>
      <c r="Q557" s="11">
        <f t="shared" si="389"/>
        <v>0</v>
      </c>
      <c r="R557" s="30">
        <f t="shared" si="386"/>
        <v>0</v>
      </c>
      <c r="S557" s="8">
        <f t="shared" si="379"/>
        <v>0</v>
      </c>
      <c r="T557" s="122">
        <f t="shared" si="387"/>
        <v>9.5000000000000001E-2</v>
      </c>
      <c r="U557" s="121">
        <f t="shared" si="394"/>
        <v>1</v>
      </c>
      <c r="V557" s="121">
        <v>252</v>
      </c>
      <c r="W557" s="120">
        <f t="shared" si="380"/>
        <v>1.0003602009999999</v>
      </c>
      <c r="X557" s="113">
        <f t="shared" si="392"/>
        <v>0.36186420000000002</v>
      </c>
      <c r="Y557" s="113">
        <f t="shared" si="381"/>
        <v>0</v>
      </c>
      <c r="Z557" s="125" t="str">
        <f t="shared" si="390"/>
        <v>A+J=</v>
      </c>
      <c r="AA557" s="118">
        <f t="shared" si="391"/>
        <v>45036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382"/>
        <v>45007</v>
      </c>
      <c r="B558" s="113">
        <f t="shared" si="375"/>
        <v>1005.72359869</v>
      </c>
      <c r="C558" s="176">
        <f t="shared" si="373"/>
        <v>890.97316433982496</v>
      </c>
      <c r="D558" s="114">
        <f t="shared" si="383"/>
        <v>6508.4</v>
      </c>
      <c r="E558" s="115">
        <f t="shared" si="396"/>
        <v>6563.07</v>
      </c>
      <c r="F558" s="116">
        <f t="shared" si="397"/>
        <v>44977</v>
      </c>
      <c r="G558" s="117">
        <f t="shared" si="376"/>
        <v>8.3999139573474046E-3</v>
      </c>
      <c r="H558" s="118">
        <f t="shared" si="388"/>
        <v>45036</v>
      </c>
      <c r="I558" s="118">
        <f t="shared" si="377"/>
        <v>45036</v>
      </c>
      <c r="J558" s="119">
        <f t="shared" si="384"/>
        <v>22</v>
      </c>
      <c r="K558" s="119">
        <f t="shared" si="398"/>
        <v>2</v>
      </c>
      <c r="L558" s="8">
        <f t="shared" si="385"/>
        <v>1.0007607199999999</v>
      </c>
      <c r="M558" s="120">
        <f t="shared" si="399"/>
        <v>1.00529958</v>
      </c>
      <c r="N558" s="120">
        <f t="shared" si="393"/>
        <v>1.1271220849629191</v>
      </c>
      <c r="O558" s="113">
        <f t="shared" si="395"/>
        <v>1.1279794999999999</v>
      </c>
      <c r="P558" s="113">
        <f t="shared" si="378"/>
        <v>1004.99946442</v>
      </c>
      <c r="Q558" s="11">
        <f t="shared" si="389"/>
        <v>0</v>
      </c>
      <c r="R558" s="30">
        <f t="shared" si="386"/>
        <v>0</v>
      </c>
      <c r="S558" s="8">
        <f t="shared" si="379"/>
        <v>0</v>
      </c>
      <c r="T558" s="122">
        <f t="shared" si="387"/>
        <v>9.5000000000000001E-2</v>
      </c>
      <c r="U558" s="121">
        <f t="shared" si="394"/>
        <v>2</v>
      </c>
      <c r="V558" s="121">
        <v>252</v>
      </c>
      <c r="W558" s="120">
        <f t="shared" si="380"/>
        <v>1.0007205320000001</v>
      </c>
      <c r="X558" s="113">
        <f t="shared" si="392"/>
        <v>0.72413426999999997</v>
      </c>
      <c r="Y558" s="113">
        <f t="shared" si="381"/>
        <v>0</v>
      </c>
      <c r="Z558" s="125" t="str">
        <f t="shared" si="390"/>
        <v>A+J=</v>
      </c>
      <c r="AA558" s="118">
        <f t="shared" si="391"/>
        <v>45036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382"/>
        <v>45008</v>
      </c>
      <c r="B559" s="113">
        <f t="shared" si="375"/>
        <v>1006.4684668</v>
      </c>
      <c r="C559" s="176">
        <f t="shared" si="373"/>
        <v>890.97316433982496</v>
      </c>
      <c r="D559" s="114">
        <f t="shared" si="383"/>
        <v>6508.4</v>
      </c>
      <c r="E559" s="115">
        <f t="shared" si="396"/>
        <v>6563.07</v>
      </c>
      <c r="F559" s="116">
        <f t="shared" si="397"/>
        <v>44977</v>
      </c>
      <c r="G559" s="117">
        <f t="shared" si="376"/>
        <v>8.3999139573474046E-3</v>
      </c>
      <c r="H559" s="118">
        <f t="shared" si="388"/>
        <v>45036</v>
      </c>
      <c r="I559" s="118">
        <f t="shared" si="377"/>
        <v>45036</v>
      </c>
      <c r="J559" s="119">
        <f t="shared" si="384"/>
        <v>22</v>
      </c>
      <c r="K559" s="119">
        <f t="shared" si="398"/>
        <v>3</v>
      </c>
      <c r="L559" s="8">
        <f t="shared" si="385"/>
        <v>1.0011413</v>
      </c>
      <c r="M559" s="120">
        <f t="shared" si="399"/>
        <v>1.00529958</v>
      </c>
      <c r="N559" s="120">
        <f t="shared" si="393"/>
        <v>1.1271220849629191</v>
      </c>
      <c r="O559" s="113">
        <f t="shared" si="395"/>
        <v>1.1284084599999999</v>
      </c>
      <c r="P559" s="113">
        <f t="shared" si="378"/>
        <v>1005.38165627</v>
      </c>
      <c r="Q559" s="11">
        <f t="shared" si="389"/>
        <v>0</v>
      </c>
      <c r="R559" s="30">
        <f t="shared" si="386"/>
        <v>0</v>
      </c>
      <c r="S559" s="8">
        <f t="shared" si="379"/>
        <v>0</v>
      </c>
      <c r="T559" s="122">
        <f t="shared" si="387"/>
        <v>9.5000000000000001E-2</v>
      </c>
      <c r="U559" s="121">
        <f t="shared" si="394"/>
        <v>3</v>
      </c>
      <c r="V559" s="121">
        <v>252</v>
      </c>
      <c r="W559" s="120">
        <f t="shared" si="380"/>
        <v>1.001080993</v>
      </c>
      <c r="X559" s="113">
        <f t="shared" si="392"/>
        <v>1.0868105299999999</v>
      </c>
      <c r="Y559" s="113">
        <f t="shared" si="381"/>
        <v>0</v>
      </c>
      <c r="Z559" s="125" t="str">
        <f t="shared" si="390"/>
        <v>A+J=</v>
      </c>
      <c r="AA559" s="118">
        <f t="shared" si="391"/>
        <v>45036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382"/>
        <v>45009</v>
      </c>
      <c r="B560" s="113">
        <f t="shared" si="375"/>
        <v>1007.21389186</v>
      </c>
      <c r="C560" s="176">
        <f t="shared" si="373"/>
        <v>890.97316433982496</v>
      </c>
      <c r="D560" s="114">
        <f t="shared" si="383"/>
        <v>6508.4</v>
      </c>
      <c r="E560" s="115">
        <f t="shared" si="396"/>
        <v>6563.07</v>
      </c>
      <c r="F560" s="116">
        <f t="shared" si="397"/>
        <v>44977</v>
      </c>
      <c r="G560" s="117">
        <f t="shared" si="376"/>
        <v>8.3999139573474046E-3</v>
      </c>
      <c r="H560" s="118">
        <f t="shared" si="388"/>
        <v>45036</v>
      </c>
      <c r="I560" s="118">
        <f t="shared" si="377"/>
        <v>45036</v>
      </c>
      <c r="J560" s="119">
        <f t="shared" si="384"/>
        <v>22</v>
      </c>
      <c r="K560" s="119">
        <f t="shared" si="398"/>
        <v>4</v>
      </c>
      <c r="L560" s="8">
        <f t="shared" si="385"/>
        <v>1.0015220300000001</v>
      </c>
      <c r="M560" s="120">
        <f t="shared" si="399"/>
        <v>1.00529958</v>
      </c>
      <c r="N560" s="120">
        <f t="shared" si="393"/>
        <v>1.1271220849629191</v>
      </c>
      <c r="O560" s="113">
        <f t="shared" si="395"/>
        <v>1.1288375900000001</v>
      </c>
      <c r="P560" s="113">
        <f t="shared" si="378"/>
        <v>1005.76399958</v>
      </c>
      <c r="Q560" s="11">
        <f t="shared" si="389"/>
        <v>0</v>
      </c>
      <c r="R560" s="30">
        <f t="shared" si="386"/>
        <v>0</v>
      </c>
      <c r="S560" s="8">
        <f t="shared" si="379"/>
        <v>0</v>
      </c>
      <c r="T560" s="122">
        <f t="shared" si="387"/>
        <v>9.5000000000000001E-2</v>
      </c>
      <c r="U560" s="121">
        <f t="shared" si="394"/>
        <v>4</v>
      </c>
      <c r="V560" s="121">
        <v>252</v>
      </c>
      <c r="W560" s="120">
        <f t="shared" si="380"/>
        <v>1.0014415830000001</v>
      </c>
      <c r="X560" s="113">
        <f t="shared" si="392"/>
        <v>1.44989228</v>
      </c>
      <c r="Y560" s="113">
        <f t="shared" si="381"/>
        <v>0</v>
      </c>
      <c r="Z560" s="125" t="str">
        <f t="shared" si="390"/>
        <v>A+J=</v>
      </c>
      <c r="AA560" s="118">
        <f t="shared" si="391"/>
        <v>45036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382"/>
        <v>45010</v>
      </c>
      <c r="B561" s="113">
        <f t="shared" si="375"/>
        <v>1007.95986728</v>
      </c>
      <c r="C561" s="176">
        <f t="shared" si="373"/>
        <v>890.97316433982496</v>
      </c>
      <c r="D561" s="114">
        <f t="shared" si="383"/>
        <v>6508.4</v>
      </c>
      <c r="E561" s="115">
        <f t="shared" si="396"/>
        <v>6563.07</v>
      </c>
      <c r="F561" s="116">
        <f t="shared" si="397"/>
        <v>44977</v>
      </c>
      <c r="G561" s="117">
        <f t="shared" si="376"/>
        <v>8.3999139573474046E-3</v>
      </c>
      <c r="H561" s="118">
        <f t="shared" si="388"/>
        <v>45036</v>
      </c>
      <c r="I561" s="118">
        <f t="shared" si="377"/>
        <v>45036</v>
      </c>
      <c r="J561" s="119">
        <f t="shared" si="384"/>
        <v>22</v>
      </c>
      <c r="K561" s="119">
        <f t="shared" si="398"/>
        <v>5</v>
      </c>
      <c r="L561" s="8">
        <f t="shared" si="385"/>
        <v>1.0019028999999999</v>
      </c>
      <c r="M561" s="120">
        <f t="shared" si="399"/>
        <v>1.00529958</v>
      </c>
      <c r="N561" s="120">
        <f t="shared" si="393"/>
        <v>1.1271220849629191</v>
      </c>
      <c r="O561" s="113">
        <f t="shared" si="395"/>
        <v>1.1292668800000001</v>
      </c>
      <c r="P561" s="113">
        <f t="shared" si="378"/>
        <v>1006.14648545</v>
      </c>
      <c r="Q561" s="11">
        <f t="shared" si="389"/>
        <v>0</v>
      </c>
      <c r="R561" s="30">
        <f t="shared" si="386"/>
        <v>0</v>
      </c>
      <c r="S561" s="8">
        <f t="shared" si="379"/>
        <v>0</v>
      </c>
      <c r="T561" s="122">
        <f t="shared" si="387"/>
        <v>9.5000000000000001E-2</v>
      </c>
      <c r="U561" s="121">
        <f t="shared" si="394"/>
        <v>5</v>
      </c>
      <c r="V561" s="121">
        <v>252</v>
      </c>
      <c r="W561" s="120">
        <f t="shared" si="380"/>
        <v>1.0018023039999999</v>
      </c>
      <c r="X561" s="113">
        <f t="shared" si="392"/>
        <v>1.81338183</v>
      </c>
      <c r="Y561" s="113">
        <f t="shared" si="381"/>
        <v>0</v>
      </c>
      <c r="Z561" s="125" t="str">
        <f t="shared" si="390"/>
        <v>A+J=</v>
      </c>
      <c r="AA561" s="118">
        <f t="shared" si="391"/>
        <v>45036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382"/>
        <v>45011</v>
      </c>
      <c r="B562" s="113">
        <f t="shared" si="375"/>
        <v>1007.95986728</v>
      </c>
      <c r="C562" s="176">
        <f t="shared" si="373"/>
        <v>890.97316433982496</v>
      </c>
      <c r="D562" s="114">
        <f t="shared" si="383"/>
        <v>6508.4</v>
      </c>
      <c r="E562" s="115">
        <f t="shared" si="396"/>
        <v>6563.07</v>
      </c>
      <c r="F562" s="116">
        <f t="shared" si="397"/>
        <v>44977</v>
      </c>
      <c r="G562" s="117">
        <f t="shared" si="376"/>
        <v>8.3999139573474046E-3</v>
      </c>
      <c r="H562" s="118">
        <f t="shared" si="388"/>
        <v>45036</v>
      </c>
      <c r="I562" s="118">
        <f t="shared" si="377"/>
        <v>45036</v>
      </c>
      <c r="J562" s="119">
        <f t="shared" si="384"/>
        <v>22</v>
      </c>
      <c r="K562" s="119">
        <f t="shared" si="398"/>
        <v>5</v>
      </c>
      <c r="L562" s="8">
        <f t="shared" si="385"/>
        <v>1.0019028999999999</v>
      </c>
      <c r="M562" s="120">
        <f t="shared" si="399"/>
        <v>1.00529958</v>
      </c>
      <c r="N562" s="120">
        <f t="shared" si="393"/>
        <v>1.1271220849629191</v>
      </c>
      <c r="O562" s="113">
        <f t="shared" si="395"/>
        <v>1.1292668800000001</v>
      </c>
      <c r="P562" s="113">
        <f t="shared" si="378"/>
        <v>1006.14648545</v>
      </c>
      <c r="Q562" s="11">
        <f t="shared" si="389"/>
        <v>0</v>
      </c>
      <c r="R562" s="30">
        <f t="shared" si="386"/>
        <v>0</v>
      </c>
      <c r="S562" s="8">
        <f t="shared" si="379"/>
        <v>0</v>
      </c>
      <c r="T562" s="122">
        <f t="shared" si="387"/>
        <v>9.5000000000000001E-2</v>
      </c>
      <c r="U562" s="121">
        <f t="shared" si="394"/>
        <v>5</v>
      </c>
      <c r="V562" s="121">
        <v>252</v>
      </c>
      <c r="W562" s="120">
        <f t="shared" si="380"/>
        <v>1.0018023039999999</v>
      </c>
      <c r="X562" s="113">
        <f t="shared" si="392"/>
        <v>1.81338183</v>
      </c>
      <c r="Y562" s="113">
        <f t="shared" si="381"/>
        <v>0</v>
      </c>
      <c r="Z562" s="125" t="str">
        <f t="shared" si="390"/>
        <v>A+J=</v>
      </c>
      <c r="AA562" s="118">
        <f t="shared" si="391"/>
        <v>45036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382"/>
        <v>45012</v>
      </c>
      <c r="B563" s="113">
        <f t="shared" si="375"/>
        <v>1007.95986728</v>
      </c>
      <c r="C563" s="176">
        <f t="shared" si="373"/>
        <v>890.97316433982496</v>
      </c>
      <c r="D563" s="114">
        <f t="shared" si="383"/>
        <v>6508.4</v>
      </c>
      <c r="E563" s="115">
        <f t="shared" si="396"/>
        <v>6563.07</v>
      </c>
      <c r="F563" s="116">
        <f t="shared" si="397"/>
        <v>44977</v>
      </c>
      <c r="G563" s="117">
        <f t="shared" si="376"/>
        <v>8.3999139573474046E-3</v>
      </c>
      <c r="H563" s="118">
        <f t="shared" si="388"/>
        <v>45036</v>
      </c>
      <c r="I563" s="118">
        <f t="shared" si="377"/>
        <v>45036</v>
      </c>
      <c r="J563" s="119">
        <f t="shared" si="384"/>
        <v>22</v>
      </c>
      <c r="K563" s="119">
        <f t="shared" si="398"/>
        <v>5</v>
      </c>
      <c r="L563" s="8">
        <f t="shared" si="385"/>
        <v>1.0019028999999999</v>
      </c>
      <c r="M563" s="120">
        <f t="shared" si="399"/>
        <v>1.00529958</v>
      </c>
      <c r="N563" s="120">
        <f t="shared" si="393"/>
        <v>1.1271220849629191</v>
      </c>
      <c r="O563" s="113">
        <f t="shared" si="395"/>
        <v>1.1292668800000001</v>
      </c>
      <c r="P563" s="113">
        <f t="shared" si="378"/>
        <v>1006.14648545</v>
      </c>
      <c r="Q563" s="11">
        <f t="shared" si="389"/>
        <v>0</v>
      </c>
      <c r="R563" s="30">
        <f t="shared" si="386"/>
        <v>0</v>
      </c>
      <c r="S563" s="8">
        <f t="shared" si="379"/>
        <v>0</v>
      </c>
      <c r="T563" s="122">
        <f t="shared" si="387"/>
        <v>9.5000000000000001E-2</v>
      </c>
      <c r="U563" s="121">
        <f t="shared" si="394"/>
        <v>5</v>
      </c>
      <c r="V563" s="121">
        <v>252</v>
      </c>
      <c r="W563" s="120">
        <f t="shared" si="380"/>
        <v>1.0018023039999999</v>
      </c>
      <c r="X563" s="113">
        <f t="shared" si="392"/>
        <v>1.81338183</v>
      </c>
      <c r="Y563" s="113">
        <f t="shared" si="381"/>
        <v>0</v>
      </c>
      <c r="Z563" s="125" t="str">
        <f t="shared" si="390"/>
        <v>A+J=</v>
      </c>
      <c r="AA563" s="118">
        <f t="shared" si="391"/>
        <v>45036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2">
        <f t="shared" si="382"/>
        <v>45013</v>
      </c>
      <c r="B564" s="113">
        <f t="shared" si="375"/>
        <v>1008.70640028</v>
      </c>
      <c r="C564" s="176">
        <f t="shared" si="373"/>
        <v>890.97316433982496</v>
      </c>
      <c r="D564" s="114">
        <f t="shared" si="383"/>
        <v>6508.4</v>
      </c>
      <c r="E564" s="115">
        <f t="shared" si="396"/>
        <v>6563.07</v>
      </c>
      <c r="F564" s="116">
        <f t="shared" si="397"/>
        <v>44977</v>
      </c>
      <c r="G564" s="117">
        <f t="shared" si="376"/>
        <v>8.3999139573474046E-3</v>
      </c>
      <c r="H564" s="118">
        <f t="shared" si="388"/>
        <v>45036</v>
      </c>
      <c r="I564" s="118">
        <f t="shared" si="377"/>
        <v>45036</v>
      </c>
      <c r="J564" s="119">
        <f t="shared" si="384"/>
        <v>22</v>
      </c>
      <c r="K564" s="119">
        <f t="shared" si="398"/>
        <v>6</v>
      </c>
      <c r="L564" s="8">
        <f t="shared" si="385"/>
        <v>1.00228392</v>
      </c>
      <c r="M564" s="120">
        <f t="shared" si="399"/>
        <v>1.00529958</v>
      </c>
      <c r="N564" s="120">
        <f t="shared" si="393"/>
        <v>1.1271220849629191</v>
      </c>
      <c r="O564" s="113">
        <f t="shared" si="395"/>
        <v>1.12969634</v>
      </c>
      <c r="P564" s="113">
        <f t="shared" si="378"/>
        <v>1006.52912279</v>
      </c>
      <c r="Q564" s="11">
        <f t="shared" si="389"/>
        <v>0</v>
      </c>
      <c r="R564" s="30">
        <f t="shared" si="386"/>
        <v>0</v>
      </c>
      <c r="S564" s="8">
        <f t="shared" si="379"/>
        <v>0</v>
      </c>
      <c r="T564" s="122">
        <f t="shared" si="387"/>
        <v>9.5000000000000001E-2</v>
      </c>
      <c r="U564" s="121">
        <f t="shared" si="394"/>
        <v>6</v>
      </c>
      <c r="V564" s="121">
        <v>252</v>
      </c>
      <c r="W564" s="120">
        <f t="shared" si="380"/>
        <v>1.002163154</v>
      </c>
      <c r="X564" s="113">
        <f t="shared" si="392"/>
        <v>2.1772774899999998</v>
      </c>
      <c r="Y564" s="113">
        <f t="shared" si="381"/>
        <v>0</v>
      </c>
      <c r="Z564" s="125" t="str">
        <f t="shared" si="390"/>
        <v>A+J=</v>
      </c>
      <c r="AA564" s="118">
        <f t="shared" si="391"/>
        <v>45036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382"/>
        <v>45014</v>
      </c>
      <c r="B565" s="113">
        <f t="shared" si="375"/>
        <v>1009.4534753200001</v>
      </c>
      <c r="C565" s="176">
        <f t="shared" si="373"/>
        <v>890.97316433982496</v>
      </c>
      <c r="D565" s="114">
        <f t="shared" si="383"/>
        <v>6508.4</v>
      </c>
      <c r="E565" s="115">
        <f t="shared" si="396"/>
        <v>6563.07</v>
      </c>
      <c r="F565" s="116">
        <f t="shared" si="397"/>
        <v>44977</v>
      </c>
      <c r="G565" s="117">
        <f t="shared" si="376"/>
        <v>8.3999139573474046E-3</v>
      </c>
      <c r="H565" s="118">
        <f t="shared" si="388"/>
        <v>45036</v>
      </c>
      <c r="I565" s="118">
        <f t="shared" si="377"/>
        <v>45036</v>
      </c>
      <c r="J565" s="119">
        <f t="shared" si="384"/>
        <v>22</v>
      </c>
      <c r="K565" s="119">
        <f t="shared" si="398"/>
        <v>7</v>
      </c>
      <c r="L565" s="8">
        <f t="shared" si="385"/>
        <v>1.0026650800000001</v>
      </c>
      <c r="M565" s="120">
        <f t="shared" si="399"/>
        <v>1.00529958</v>
      </c>
      <c r="N565" s="120">
        <f t="shared" si="393"/>
        <v>1.1271220849629191</v>
      </c>
      <c r="O565" s="113">
        <f t="shared" si="395"/>
        <v>1.13012595</v>
      </c>
      <c r="P565" s="113">
        <f t="shared" si="378"/>
        <v>1006.91189377</v>
      </c>
      <c r="Q565" s="11">
        <f t="shared" si="389"/>
        <v>0</v>
      </c>
      <c r="R565" s="30">
        <f t="shared" si="386"/>
        <v>0</v>
      </c>
      <c r="S565" s="8">
        <f t="shared" si="379"/>
        <v>0</v>
      </c>
      <c r="T565" s="122">
        <f t="shared" si="387"/>
        <v>9.5000000000000001E-2</v>
      </c>
      <c r="U565" s="121">
        <f t="shared" si="394"/>
        <v>7</v>
      </c>
      <c r="V565" s="121">
        <v>252</v>
      </c>
      <c r="W565" s="120">
        <f t="shared" si="380"/>
        <v>1.002524135</v>
      </c>
      <c r="X565" s="113">
        <f t="shared" si="392"/>
        <v>2.5415815500000001</v>
      </c>
      <c r="Y565" s="113">
        <f t="shared" si="381"/>
        <v>0</v>
      </c>
      <c r="Z565" s="125" t="str">
        <f t="shared" si="390"/>
        <v>A+J=</v>
      </c>
      <c r="AA565" s="118">
        <f t="shared" si="391"/>
        <v>45036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2">
        <f t="shared" si="382"/>
        <v>45015</v>
      </c>
      <c r="B566" s="113">
        <f t="shared" si="375"/>
        <v>1010.20109961</v>
      </c>
      <c r="C566" s="176">
        <f t="shared" si="373"/>
        <v>890.97316433982496</v>
      </c>
      <c r="D566" s="114">
        <f t="shared" si="383"/>
        <v>6508.4</v>
      </c>
      <c r="E566" s="115">
        <f t="shared" si="396"/>
        <v>6563.07</v>
      </c>
      <c r="F566" s="116">
        <f t="shared" si="397"/>
        <v>44977</v>
      </c>
      <c r="G566" s="117">
        <f t="shared" si="376"/>
        <v>8.3999139573474046E-3</v>
      </c>
      <c r="H566" s="118">
        <f t="shared" si="388"/>
        <v>45036</v>
      </c>
      <c r="I566" s="118">
        <f t="shared" si="377"/>
        <v>45036</v>
      </c>
      <c r="J566" s="119">
        <f t="shared" si="384"/>
        <v>22</v>
      </c>
      <c r="K566" s="119">
        <f t="shared" si="398"/>
        <v>8</v>
      </c>
      <c r="L566" s="8">
        <f t="shared" si="385"/>
        <v>1.00304638</v>
      </c>
      <c r="M566" s="120">
        <f t="shared" si="399"/>
        <v>1.00529958</v>
      </c>
      <c r="N566" s="120">
        <f t="shared" si="393"/>
        <v>1.1271220849629191</v>
      </c>
      <c r="O566" s="113">
        <f t="shared" si="395"/>
        <v>1.13055572</v>
      </c>
      <c r="P566" s="113">
        <f t="shared" si="378"/>
        <v>1007.29480731</v>
      </c>
      <c r="Q566" s="11">
        <f t="shared" si="389"/>
        <v>0</v>
      </c>
      <c r="R566" s="30">
        <f t="shared" si="386"/>
        <v>0</v>
      </c>
      <c r="S566" s="8">
        <f t="shared" si="379"/>
        <v>0</v>
      </c>
      <c r="T566" s="122">
        <f t="shared" si="387"/>
        <v>9.5000000000000001E-2</v>
      </c>
      <c r="U566" s="121">
        <f t="shared" si="394"/>
        <v>8</v>
      </c>
      <c r="V566" s="121">
        <v>252</v>
      </c>
      <c r="W566" s="120">
        <f t="shared" si="380"/>
        <v>1.0028852450000001</v>
      </c>
      <c r="X566" s="113">
        <f t="shared" si="392"/>
        <v>2.9062923000000001</v>
      </c>
      <c r="Y566" s="113">
        <f t="shared" si="381"/>
        <v>0</v>
      </c>
      <c r="Z566" s="125" t="str">
        <f t="shared" si="390"/>
        <v>A+J=</v>
      </c>
      <c r="AA566" s="118">
        <f t="shared" si="391"/>
        <v>45036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382"/>
        <v>45016</v>
      </c>
      <c r="B567" s="113">
        <f t="shared" si="375"/>
        <v>1010.94928441</v>
      </c>
      <c r="C567" s="176">
        <f t="shared" si="373"/>
        <v>890.97316433982496</v>
      </c>
      <c r="D567" s="114">
        <f t="shared" si="383"/>
        <v>6508.4</v>
      </c>
      <c r="E567" s="115">
        <f t="shared" si="396"/>
        <v>6563.07</v>
      </c>
      <c r="F567" s="116">
        <f t="shared" si="397"/>
        <v>44977</v>
      </c>
      <c r="G567" s="117">
        <f t="shared" si="376"/>
        <v>8.3999139573474046E-3</v>
      </c>
      <c r="H567" s="118">
        <f t="shared" si="388"/>
        <v>45036</v>
      </c>
      <c r="I567" s="118">
        <f t="shared" si="377"/>
        <v>45036</v>
      </c>
      <c r="J567" s="119">
        <f t="shared" si="384"/>
        <v>22</v>
      </c>
      <c r="K567" s="119">
        <f t="shared" si="398"/>
        <v>9</v>
      </c>
      <c r="L567" s="8">
        <f t="shared" si="385"/>
        <v>1.0034278299999999</v>
      </c>
      <c r="M567" s="120">
        <f t="shared" si="399"/>
        <v>1.00529958</v>
      </c>
      <c r="N567" s="120">
        <f t="shared" si="393"/>
        <v>1.1271220849629191</v>
      </c>
      <c r="O567" s="113">
        <f t="shared" si="395"/>
        <v>1.1309856599999999</v>
      </c>
      <c r="P567" s="113">
        <f t="shared" si="378"/>
        <v>1007.67787231</v>
      </c>
      <c r="Q567" s="11">
        <f t="shared" si="389"/>
        <v>0</v>
      </c>
      <c r="R567" s="30">
        <f t="shared" si="386"/>
        <v>0</v>
      </c>
      <c r="S567" s="8">
        <f t="shared" si="379"/>
        <v>0</v>
      </c>
      <c r="T567" s="122">
        <f t="shared" si="387"/>
        <v>9.5000000000000001E-2</v>
      </c>
      <c r="U567" s="121">
        <f t="shared" si="394"/>
        <v>9</v>
      </c>
      <c r="V567" s="121">
        <v>252</v>
      </c>
      <c r="W567" s="120">
        <f t="shared" si="380"/>
        <v>1.0032464860000001</v>
      </c>
      <c r="X567" s="113">
        <f t="shared" si="392"/>
        <v>3.2714121</v>
      </c>
      <c r="Y567" s="113">
        <f t="shared" si="381"/>
        <v>0</v>
      </c>
      <c r="Z567" s="125" t="str">
        <f t="shared" si="390"/>
        <v>A+J=</v>
      </c>
      <c r="AA567" s="118">
        <f t="shared" si="391"/>
        <v>45036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382"/>
        <v>45017</v>
      </c>
      <c r="B568" s="113">
        <f t="shared" si="375"/>
        <v>1011.6980280199999</v>
      </c>
      <c r="C568" s="176">
        <f t="shared" si="373"/>
        <v>890.97316433982496</v>
      </c>
      <c r="D568" s="114">
        <f t="shared" si="383"/>
        <v>6508.4</v>
      </c>
      <c r="E568" s="115">
        <f t="shared" si="396"/>
        <v>6563.07</v>
      </c>
      <c r="F568" s="116">
        <f t="shared" si="397"/>
        <v>44977</v>
      </c>
      <c r="G568" s="117">
        <f t="shared" si="376"/>
        <v>8.3999139573474046E-3</v>
      </c>
      <c r="H568" s="118">
        <f t="shared" si="388"/>
        <v>45036</v>
      </c>
      <c r="I568" s="118">
        <f t="shared" si="377"/>
        <v>45036</v>
      </c>
      <c r="J568" s="119">
        <f t="shared" si="384"/>
        <v>22</v>
      </c>
      <c r="K568" s="119">
        <f t="shared" si="398"/>
        <v>10</v>
      </c>
      <c r="L568" s="8">
        <f t="shared" si="385"/>
        <v>1.00380943</v>
      </c>
      <c r="M568" s="120">
        <f t="shared" si="399"/>
        <v>1.00529958</v>
      </c>
      <c r="N568" s="120">
        <f t="shared" si="393"/>
        <v>1.1271220849629191</v>
      </c>
      <c r="O568" s="113">
        <f t="shared" si="395"/>
        <v>1.13141577</v>
      </c>
      <c r="P568" s="113">
        <f t="shared" si="378"/>
        <v>1008.06108878</v>
      </c>
      <c r="Q568" s="11">
        <f t="shared" si="389"/>
        <v>0</v>
      </c>
      <c r="R568" s="30">
        <f t="shared" si="386"/>
        <v>0</v>
      </c>
      <c r="S568" s="8">
        <f t="shared" si="379"/>
        <v>0</v>
      </c>
      <c r="T568" s="122">
        <f t="shared" si="387"/>
        <v>9.5000000000000001E-2</v>
      </c>
      <c r="U568" s="121">
        <f t="shared" si="394"/>
        <v>10</v>
      </c>
      <c r="V568" s="121">
        <v>252</v>
      </c>
      <c r="W568" s="120">
        <f t="shared" si="380"/>
        <v>1.0036078559999999</v>
      </c>
      <c r="X568" s="113">
        <f t="shared" si="392"/>
        <v>3.6369392399999998</v>
      </c>
      <c r="Y568" s="113">
        <f t="shared" si="381"/>
        <v>0</v>
      </c>
      <c r="Z568" s="125" t="str">
        <f t="shared" si="390"/>
        <v>A+J=</v>
      </c>
      <c r="AA568" s="118">
        <f t="shared" si="391"/>
        <v>45036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382"/>
        <v>45018</v>
      </c>
      <c r="B569" s="113">
        <f t="shared" si="375"/>
        <v>1011.6980280199999</v>
      </c>
      <c r="C569" s="176">
        <f t="shared" si="373"/>
        <v>890.97316433982496</v>
      </c>
      <c r="D569" s="114">
        <f t="shared" si="383"/>
        <v>6508.4</v>
      </c>
      <c r="E569" s="115">
        <f t="shared" si="396"/>
        <v>6563.07</v>
      </c>
      <c r="F569" s="116">
        <f t="shared" si="397"/>
        <v>44977</v>
      </c>
      <c r="G569" s="117">
        <f t="shared" si="376"/>
        <v>8.3999139573474046E-3</v>
      </c>
      <c r="H569" s="118">
        <f t="shared" si="388"/>
        <v>45036</v>
      </c>
      <c r="I569" s="118">
        <f t="shared" si="377"/>
        <v>45036</v>
      </c>
      <c r="J569" s="119">
        <f t="shared" si="384"/>
        <v>22</v>
      </c>
      <c r="K569" s="119">
        <f t="shared" si="398"/>
        <v>10</v>
      </c>
      <c r="L569" s="8">
        <f t="shared" si="385"/>
        <v>1.00380943</v>
      </c>
      <c r="M569" s="120">
        <f t="shared" si="399"/>
        <v>1.00529958</v>
      </c>
      <c r="N569" s="120">
        <f t="shared" si="393"/>
        <v>1.1271220849629191</v>
      </c>
      <c r="O569" s="113">
        <f t="shared" si="395"/>
        <v>1.13141577</v>
      </c>
      <c r="P569" s="113">
        <f t="shared" si="378"/>
        <v>1008.06108878</v>
      </c>
      <c r="Q569" s="11">
        <f t="shared" si="389"/>
        <v>0</v>
      </c>
      <c r="R569" s="30">
        <f t="shared" si="386"/>
        <v>0</v>
      </c>
      <c r="S569" s="8">
        <f t="shared" si="379"/>
        <v>0</v>
      </c>
      <c r="T569" s="122">
        <f t="shared" si="387"/>
        <v>9.5000000000000001E-2</v>
      </c>
      <c r="U569" s="121">
        <f t="shared" si="394"/>
        <v>10</v>
      </c>
      <c r="V569" s="121">
        <v>252</v>
      </c>
      <c r="W569" s="120">
        <f t="shared" si="380"/>
        <v>1.0036078559999999</v>
      </c>
      <c r="X569" s="113">
        <f t="shared" si="392"/>
        <v>3.6369392399999998</v>
      </c>
      <c r="Y569" s="113">
        <f t="shared" si="381"/>
        <v>0</v>
      </c>
      <c r="Z569" s="125" t="str">
        <f t="shared" si="390"/>
        <v>A+J=</v>
      </c>
      <c r="AA569" s="118">
        <f t="shared" si="391"/>
        <v>45036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382"/>
        <v>45019</v>
      </c>
      <c r="B570" s="113">
        <f t="shared" si="375"/>
        <v>1011.6980280199999</v>
      </c>
      <c r="C570" s="176">
        <f t="shared" si="373"/>
        <v>890.97316433982496</v>
      </c>
      <c r="D570" s="114">
        <f t="shared" si="383"/>
        <v>6508.4</v>
      </c>
      <c r="E570" s="115">
        <f t="shared" si="396"/>
        <v>6563.07</v>
      </c>
      <c r="F570" s="116">
        <f t="shared" si="397"/>
        <v>44977</v>
      </c>
      <c r="G570" s="117">
        <f t="shared" si="376"/>
        <v>8.3999139573474046E-3</v>
      </c>
      <c r="H570" s="118">
        <f t="shared" si="388"/>
        <v>45036</v>
      </c>
      <c r="I570" s="118">
        <f t="shared" si="377"/>
        <v>45036</v>
      </c>
      <c r="J570" s="119">
        <f t="shared" si="384"/>
        <v>22</v>
      </c>
      <c r="K570" s="119">
        <f t="shared" si="398"/>
        <v>10</v>
      </c>
      <c r="L570" s="8">
        <f t="shared" si="385"/>
        <v>1.00380943</v>
      </c>
      <c r="M570" s="120">
        <f t="shared" si="399"/>
        <v>1.00529958</v>
      </c>
      <c r="N570" s="120">
        <f t="shared" si="393"/>
        <v>1.1271220849629191</v>
      </c>
      <c r="O570" s="113">
        <f t="shared" si="395"/>
        <v>1.13141577</v>
      </c>
      <c r="P570" s="113">
        <f t="shared" si="378"/>
        <v>1008.06108878</v>
      </c>
      <c r="Q570" s="11">
        <f t="shared" si="389"/>
        <v>0</v>
      </c>
      <c r="R570" s="30">
        <f t="shared" si="386"/>
        <v>0</v>
      </c>
      <c r="S570" s="8">
        <f t="shared" si="379"/>
        <v>0</v>
      </c>
      <c r="T570" s="122">
        <f t="shared" si="387"/>
        <v>9.5000000000000001E-2</v>
      </c>
      <c r="U570" s="121">
        <f t="shared" si="394"/>
        <v>10</v>
      </c>
      <c r="V570" s="121">
        <v>252</v>
      </c>
      <c r="W570" s="120">
        <f t="shared" si="380"/>
        <v>1.0036078559999999</v>
      </c>
      <c r="X570" s="113">
        <f t="shared" si="392"/>
        <v>3.6369392399999998</v>
      </c>
      <c r="Y570" s="113">
        <f t="shared" si="381"/>
        <v>0</v>
      </c>
      <c r="Z570" s="125" t="str">
        <f t="shared" si="390"/>
        <v>A+J=</v>
      </c>
      <c r="AA570" s="118">
        <f t="shared" si="391"/>
        <v>45036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382"/>
        <v>45020</v>
      </c>
      <c r="B571" s="113">
        <f t="shared" si="375"/>
        <v>1012.4473238200001</v>
      </c>
      <c r="C571" s="176">
        <f t="shared" si="373"/>
        <v>890.97316433982496</v>
      </c>
      <c r="D571" s="114">
        <f t="shared" si="383"/>
        <v>6508.4</v>
      </c>
      <c r="E571" s="115">
        <f t="shared" si="396"/>
        <v>6563.07</v>
      </c>
      <c r="F571" s="116">
        <f t="shared" si="397"/>
        <v>44977</v>
      </c>
      <c r="G571" s="117">
        <f t="shared" si="376"/>
        <v>8.3999139573474046E-3</v>
      </c>
      <c r="H571" s="118">
        <f t="shared" si="388"/>
        <v>45036</v>
      </c>
      <c r="I571" s="118">
        <f t="shared" si="377"/>
        <v>45036</v>
      </c>
      <c r="J571" s="119">
        <f t="shared" si="384"/>
        <v>22</v>
      </c>
      <c r="K571" s="119">
        <f t="shared" si="398"/>
        <v>11</v>
      </c>
      <c r="L571" s="8">
        <f t="shared" si="385"/>
        <v>1.0041911699999999</v>
      </c>
      <c r="M571" s="120">
        <f t="shared" si="399"/>
        <v>1.00529958</v>
      </c>
      <c r="N571" s="120">
        <f t="shared" si="393"/>
        <v>1.1271220849629191</v>
      </c>
      <c r="O571" s="113">
        <f t="shared" si="395"/>
        <v>1.1318460400000001</v>
      </c>
      <c r="P571" s="113">
        <f t="shared" si="378"/>
        <v>1008.4444478</v>
      </c>
      <c r="Q571" s="11">
        <f t="shared" si="389"/>
        <v>0</v>
      </c>
      <c r="R571" s="30">
        <f t="shared" si="386"/>
        <v>0</v>
      </c>
      <c r="S571" s="8">
        <f t="shared" si="379"/>
        <v>0</v>
      </c>
      <c r="T571" s="122">
        <f t="shared" si="387"/>
        <v>9.5000000000000001E-2</v>
      </c>
      <c r="U571" s="121">
        <f t="shared" si="394"/>
        <v>11</v>
      </c>
      <c r="V571" s="121">
        <v>252</v>
      </c>
      <c r="W571" s="120">
        <f t="shared" si="380"/>
        <v>1.0039693569999999</v>
      </c>
      <c r="X571" s="113">
        <f t="shared" si="392"/>
        <v>4.0028760200000004</v>
      </c>
      <c r="Y571" s="113">
        <f t="shared" si="381"/>
        <v>0</v>
      </c>
      <c r="Z571" s="125" t="str">
        <f t="shared" si="390"/>
        <v>A+J=</v>
      </c>
      <c r="AA571" s="118">
        <f t="shared" si="391"/>
        <v>45036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382"/>
        <v>45021</v>
      </c>
      <c r="B572" s="113">
        <f t="shared" si="375"/>
        <v>1013.1971711199999</v>
      </c>
      <c r="C572" s="176">
        <f t="shared" ref="C572:C635" si="400">C571-(S571/O571)</f>
        <v>890.97316433982496</v>
      </c>
      <c r="D572" s="114">
        <f t="shared" si="383"/>
        <v>6508.4</v>
      </c>
      <c r="E572" s="115">
        <f t="shared" si="396"/>
        <v>6563.07</v>
      </c>
      <c r="F572" s="116">
        <f t="shared" si="397"/>
        <v>44977</v>
      </c>
      <c r="G572" s="117">
        <f t="shared" si="376"/>
        <v>8.3999139573474046E-3</v>
      </c>
      <c r="H572" s="118">
        <f t="shared" si="388"/>
        <v>45036</v>
      </c>
      <c r="I572" s="118">
        <f t="shared" si="377"/>
        <v>45036</v>
      </c>
      <c r="J572" s="119">
        <f t="shared" si="384"/>
        <v>22</v>
      </c>
      <c r="K572" s="119">
        <f t="shared" si="398"/>
        <v>12</v>
      </c>
      <c r="L572" s="8">
        <f t="shared" si="385"/>
        <v>1.0045730500000001</v>
      </c>
      <c r="M572" s="120">
        <f t="shared" si="399"/>
        <v>1.00529958</v>
      </c>
      <c r="N572" s="120">
        <f t="shared" si="393"/>
        <v>1.1271220849629191</v>
      </c>
      <c r="O572" s="113">
        <f t="shared" si="395"/>
        <v>1.1322764700000001</v>
      </c>
      <c r="P572" s="113">
        <f t="shared" si="378"/>
        <v>1008.8279493799999</v>
      </c>
      <c r="Q572" s="11">
        <f t="shared" si="389"/>
        <v>0</v>
      </c>
      <c r="R572" s="30">
        <f t="shared" si="386"/>
        <v>0</v>
      </c>
      <c r="S572" s="8">
        <f t="shared" si="379"/>
        <v>0</v>
      </c>
      <c r="T572" s="122">
        <f t="shared" si="387"/>
        <v>9.5000000000000001E-2</v>
      </c>
      <c r="U572" s="121">
        <f t="shared" si="394"/>
        <v>12</v>
      </c>
      <c r="V572" s="121">
        <v>252</v>
      </c>
      <c r="W572" s="120">
        <f t="shared" si="380"/>
        <v>1.004330988</v>
      </c>
      <c r="X572" s="113">
        <f t="shared" si="392"/>
        <v>4.3692217400000004</v>
      </c>
      <c r="Y572" s="113">
        <f t="shared" si="381"/>
        <v>0</v>
      </c>
      <c r="Z572" s="125" t="str">
        <f t="shared" si="390"/>
        <v>A+J=</v>
      </c>
      <c r="AA572" s="118">
        <f t="shared" si="391"/>
        <v>45036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382"/>
        <v>45022</v>
      </c>
      <c r="B573" s="113">
        <f t="shared" si="375"/>
        <v>1013.9475791499999</v>
      </c>
      <c r="C573" s="176">
        <f t="shared" si="400"/>
        <v>890.97316433982496</v>
      </c>
      <c r="D573" s="114">
        <f t="shared" si="383"/>
        <v>6508.4</v>
      </c>
      <c r="E573" s="115">
        <f t="shared" si="396"/>
        <v>6563.07</v>
      </c>
      <c r="F573" s="116">
        <f t="shared" si="397"/>
        <v>44977</v>
      </c>
      <c r="G573" s="117">
        <f t="shared" si="376"/>
        <v>8.3999139573474046E-3</v>
      </c>
      <c r="H573" s="118">
        <f t="shared" si="388"/>
        <v>45036</v>
      </c>
      <c r="I573" s="118">
        <f t="shared" si="377"/>
        <v>45036</v>
      </c>
      <c r="J573" s="119">
        <f t="shared" si="384"/>
        <v>22</v>
      </c>
      <c r="K573" s="119">
        <f t="shared" si="398"/>
        <v>13</v>
      </c>
      <c r="L573" s="8">
        <f t="shared" si="385"/>
        <v>1.0049550899999999</v>
      </c>
      <c r="M573" s="120">
        <f t="shared" si="399"/>
        <v>1.00529958</v>
      </c>
      <c r="N573" s="120">
        <f t="shared" si="393"/>
        <v>1.1271220849629191</v>
      </c>
      <c r="O573" s="113">
        <f t="shared" si="395"/>
        <v>1.1327070699999999</v>
      </c>
      <c r="P573" s="113">
        <f t="shared" si="378"/>
        <v>1009.21160242</v>
      </c>
      <c r="Q573" s="11">
        <f t="shared" si="389"/>
        <v>0</v>
      </c>
      <c r="R573" s="30">
        <f t="shared" si="386"/>
        <v>0</v>
      </c>
      <c r="S573" s="8">
        <f t="shared" si="379"/>
        <v>0</v>
      </c>
      <c r="T573" s="122">
        <f t="shared" si="387"/>
        <v>9.5000000000000001E-2</v>
      </c>
      <c r="U573" s="121">
        <f t="shared" si="394"/>
        <v>13</v>
      </c>
      <c r="V573" s="121">
        <v>252</v>
      </c>
      <c r="W573" s="120">
        <f t="shared" si="380"/>
        <v>1.0046927489999999</v>
      </c>
      <c r="X573" s="113">
        <f t="shared" si="392"/>
        <v>4.73597673</v>
      </c>
      <c r="Y573" s="113">
        <f t="shared" si="381"/>
        <v>0</v>
      </c>
      <c r="Z573" s="125" t="str">
        <f t="shared" si="390"/>
        <v>A+J=</v>
      </c>
      <c r="AA573" s="118">
        <f t="shared" si="391"/>
        <v>45036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382"/>
        <v>45023</v>
      </c>
      <c r="B574" s="113">
        <f t="shared" si="375"/>
        <v>1014.6985313500001</v>
      </c>
      <c r="C574" s="176">
        <f t="shared" si="400"/>
        <v>890.97316433982496</v>
      </c>
      <c r="D574" s="114">
        <f t="shared" si="383"/>
        <v>6508.4</v>
      </c>
      <c r="E574" s="115">
        <f t="shared" si="396"/>
        <v>6563.07</v>
      </c>
      <c r="F574" s="116">
        <f t="shared" si="397"/>
        <v>44977</v>
      </c>
      <c r="G574" s="117">
        <f t="shared" si="376"/>
        <v>8.3999139573474046E-3</v>
      </c>
      <c r="H574" s="118">
        <f t="shared" si="388"/>
        <v>45036</v>
      </c>
      <c r="I574" s="118">
        <f t="shared" si="377"/>
        <v>45036</v>
      </c>
      <c r="J574" s="119">
        <f t="shared" si="384"/>
        <v>22</v>
      </c>
      <c r="K574" s="119">
        <f t="shared" si="398"/>
        <v>14</v>
      </c>
      <c r="L574" s="8">
        <f t="shared" si="385"/>
        <v>1.0053372599999999</v>
      </c>
      <c r="M574" s="120">
        <f t="shared" si="399"/>
        <v>1.00529958</v>
      </c>
      <c r="N574" s="120">
        <f t="shared" si="393"/>
        <v>1.1271220849629191</v>
      </c>
      <c r="O574" s="113">
        <f t="shared" si="395"/>
        <v>1.13313782</v>
      </c>
      <c r="P574" s="113">
        <f t="shared" si="378"/>
        <v>1009.59538911</v>
      </c>
      <c r="Q574" s="11">
        <f t="shared" si="389"/>
        <v>0</v>
      </c>
      <c r="R574" s="30">
        <f t="shared" si="386"/>
        <v>0</v>
      </c>
      <c r="S574" s="8">
        <f t="shared" si="379"/>
        <v>0</v>
      </c>
      <c r="T574" s="122">
        <f t="shared" si="387"/>
        <v>9.5000000000000001E-2</v>
      </c>
      <c r="U574" s="121">
        <f t="shared" si="394"/>
        <v>14</v>
      </c>
      <c r="V574" s="121">
        <v>252</v>
      </c>
      <c r="W574" s="120">
        <f t="shared" si="380"/>
        <v>1.0050546410000001</v>
      </c>
      <c r="X574" s="113">
        <f t="shared" si="392"/>
        <v>5.1031422400000004</v>
      </c>
      <c r="Y574" s="113">
        <f t="shared" si="381"/>
        <v>0</v>
      </c>
      <c r="Z574" s="125" t="str">
        <f t="shared" si="390"/>
        <v>A+J=</v>
      </c>
      <c r="AA574" s="118">
        <f t="shared" si="391"/>
        <v>45036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382"/>
        <v>45024</v>
      </c>
      <c r="B575" s="113">
        <f t="shared" si="375"/>
        <v>1014.6985313500001</v>
      </c>
      <c r="C575" s="176">
        <f t="shared" si="400"/>
        <v>890.97316433982496</v>
      </c>
      <c r="D575" s="114">
        <f t="shared" si="383"/>
        <v>6508.4</v>
      </c>
      <c r="E575" s="115">
        <f t="shared" si="396"/>
        <v>6563.07</v>
      </c>
      <c r="F575" s="116">
        <f t="shared" si="397"/>
        <v>44977</v>
      </c>
      <c r="G575" s="117">
        <f t="shared" si="376"/>
        <v>8.3999139573474046E-3</v>
      </c>
      <c r="H575" s="118">
        <f t="shared" si="388"/>
        <v>45036</v>
      </c>
      <c r="I575" s="118">
        <f t="shared" si="377"/>
        <v>45036</v>
      </c>
      <c r="J575" s="119">
        <f t="shared" si="384"/>
        <v>22</v>
      </c>
      <c r="K575" s="119">
        <f t="shared" si="398"/>
        <v>14</v>
      </c>
      <c r="L575" s="8">
        <f t="shared" si="385"/>
        <v>1.0053372599999999</v>
      </c>
      <c r="M575" s="120">
        <f t="shared" si="399"/>
        <v>1.00529958</v>
      </c>
      <c r="N575" s="120">
        <f t="shared" si="393"/>
        <v>1.1271220849629191</v>
      </c>
      <c r="O575" s="113">
        <f t="shared" si="395"/>
        <v>1.13313782</v>
      </c>
      <c r="P575" s="113">
        <f t="shared" si="378"/>
        <v>1009.59538911</v>
      </c>
      <c r="Q575" s="11">
        <f t="shared" si="389"/>
        <v>0</v>
      </c>
      <c r="R575" s="30">
        <f t="shared" si="386"/>
        <v>0</v>
      </c>
      <c r="S575" s="8">
        <f t="shared" si="379"/>
        <v>0</v>
      </c>
      <c r="T575" s="122">
        <f t="shared" si="387"/>
        <v>9.5000000000000001E-2</v>
      </c>
      <c r="U575" s="121">
        <f t="shared" si="394"/>
        <v>14</v>
      </c>
      <c r="V575" s="121">
        <v>252</v>
      </c>
      <c r="W575" s="120">
        <f t="shared" si="380"/>
        <v>1.0050546410000001</v>
      </c>
      <c r="X575" s="113">
        <f t="shared" si="392"/>
        <v>5.1031422400000004</v>
      </c>
      <c r="Y575" s="113">
        <f t="shared" si="381"/>
        <v>0</v>
      </c>
      <c r="Z575" s="125" t="str">
        <f t="shared" si="390"/>
        <v>A+J=</v>
      </c>
      <c r="AA575" s="118">
        <f t="shared" si="391"/>
        <v>45036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382"/>
        <v>45025</v>
      </c>
      <c r="B576" s="113">
        <f t="shared" si="375"/>
        <v>1014.6985313500001</v>
      </c>
      <c r="C576" s="176">
        <f t="shared" si="400"/>
        <v>890.97316433982496</v>
      </c>
      <c r="D576" s="114">
        <f t="shared" si="383"/>
        <v>6508.4</v>
      </c>
      <c r="E576" s="115">
        <f t="shared" si="396"/>
        <v>6563.07</v>
      </c>
      <c r="F576" s="116">
        <f t="shared" si="397"/>
        <v>44977</v>
      </c>
      <c r="G576" s="117">
        <f t="shared" si="376"/>
        <v>8.3999139573474046E-3</v>
      </c>
      <c r="H576" s="118">
        <f t="shared" si="388"/>
        <v>45036</v>
      </c>
      <c r="I576" s="118">
        <f t="shared" si="377"/>
        <v>45036</v>
      </c>
      <c r="J576" s="119">
        <f t="shared" si="384"/>
        <v>22</v>
      </c>
      <c r="K576" s="119">
        <f t="shared" si="398"/>
        <v>14</v>
      </c>
      <c r="L576" s="8">
        <f t="shared" si="385"/>
        <v>1.0053372599999999</v>
      </c>
      <c r="M576" s="120">
        <f t="shared" si="399"/>
        <v>1.00529958</v>
      </c>
      <c r="N576" s="120">
        <f t="shared" si="393"/>
        <v>1.1271220849629191</v>
      </c>
      <c r="O576" s="113">
        <f t="shared" si="395"/>
        <v>1.13313782</v>
      </c>
      <c r="P576" s="113">
        <f t="shared" si="378"/>
        <v>1009.59538911</v>
      </c>
      <c r="Q576" s="11">
        <f t="shared" si="389"/>
        <v>0</v>
      </c>
      <c r="R576" s="30">
        <f t="shared" si="386"/>
        <v>0</v>
      </c>
      <c r="S576" s="8">
        <f t="shared" si="379"/>
        <v>0</v>
      </c>
      <c r="T576" s="122">
        <f t="shared" si="387"/>
        <v>9.5000000000000001E-2</v>
      </c>
      <c r="U576" s="121">
        <f t="shared" si="394"/>
        <v>14</v>
      </c>
      <c r="V576" s="121">
        <v>252</v>
      </c>
      <c r="W576" s="120">
        <f t="shared" si="380"/>
        <v>1.0050546410000001</v>
      </c>
      <c r="X576" s="113">
        <f t="shared" si="392"/>
        <v>5.1031422400000004</v>
      </c>
      <c r="Y576" s="113">
        <f t="shared" si="381"/>
        <v>0</v>
      </c>
      <c r="Z576" s="125" t="str">
        <f t="shared" si="390"/>
        <v>A+J=</v>
      </c>
      <c r="AA576" s="118">
        <f t="shared" si="391"/>
        <v>45036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382"/>
        <v>45026</v>
      </c>
      <c r="B577" s="113">
        <f t="shared" si="375"/>
        <v>1014.6985313500001</v>
      </c>
      <c r="C577" s="176">
        <f t="shared" si="400"/>
        <v>890.97316433982496</v>
      </c>
      <c r="D577" s="114">
        <f t="shared" si="383"/>
        <v>6508.4</v>
      </c>
      <c r="E577" s="115">
        <f t="shared" si="396"/>
        <v>6563.07</v>
      </c>
      <c r="F577" s="116">
        <f t="shared" si="397"/>
        <v>44977</v>
      </c>
      <c r="G577" s="117">
        <f t="shared" si="376"/>
        <v>8.3999139573474046E-3</v>
      </c>
      <c r="H577" s="118">
        <f t="shared" si="388"/>
        <v>45036</v>
      </c>
      <c r="I577" s="118">
        <f t="shared" si="377"/>
        <v>45036</v>
      </c>
      <c r="J577" s="119">
        <f t="shared" si="384"/>
        <v>22</v>
      </c>
      <c r="K577" s="119">
        <f t="shared" si="398"/>
        <v>14</v>
      </c>
      <c r="L577" s="8">
        <f t="shared" si="385"/>
        <v>1.0053372599999999</v>
      </c>
      <c r="M577" s="120">
        <f t="shared" si="399"/>
        <v>1.00529958</v>
      </c>
      <c r="N577" s="120">
        <f t="shared" si="393"/>
        <v>1.1271220849629191</v>
      </c>
      <c r="O577" s="113">
        <f t="shared" si="395"/>
        <v>1.13313782</v>
      </c>
      <c r="P577" s="113">
        <f t="shared" si="378"/>
        <v>1009.59538911</v>
      </c>
      <c r="Q577" s="11">
        <f t="shared" si="389"/>
        <v>0</v>
      </c>
      <c r="R577" s="30">
        <f t="shared" si="386"/>
        <v>0</v>
      </c>
      <c r="S577" s="8">
        <f t="shared" si="379"/>
        <v>0</v>
      </c>
      <c r="T577" s="122">
        <f t="shared" si="387"/>
        <v>9.5000000000000001E-2</v>
      </c>
      <c r="U577" s="121">
        <f t="shared" si="394"/>
        <v>14</v>
      </c>
      <c r="V577" s="121">
        <v>252</v>
      </c>
      <c r="W577" s="120">
        <f t="shared" si="380"/>
        <v>1.0050546410000001</v>
      </c>
      <c r="X577" s="113">
        <f t="shared" si="392"/>
        <v>5.1031422400000004</v>
      </c>
      <c r="Y577" s="113">
        <f t="shared" si="381"/>
        <v>0</v>
      </c>
      <c r="Z577" s="125" t="str">
        <f t="shared" si="390"/>
        <v>A+J=</v>
      </c>
      <c r="AA577" s="118">
        <f t="shared" si="391"/>
        <v>45036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382"/>
        <v>45027</v>
      </c>
      <c r="B578" s="113">
        <f t="shared" si="375"/>
        <v>1015.45004492</v>
      </c>
      <c r="C578" s="176">
        <f t="shared" si="400"/>
        <v>890.97316433982496</v>
      </c>
      <c r="D578" s="114">
        <f t="shared" si="383"/>
        <v>6508.4</v>
      </c>
      <c r="E578" s="115">
        <f t="shared" si="396"/>
        <v>6563.07</v>
      </c>
      <c r="F578" s="116">
        <f t="shared" si="397"/>
        <v>44977</v>
      </c>
      <c r="G578" s="117">
        <f t="shared" si="376"/>
        <v>8.3999139573474046E-3</v>
      </c>
      <c r="H578" s="118">
        <f t="shared" si="388"/>
        <v>45036</v>
      </c>
      <c r="I578" s="118">
        <f t="shared" si="377"/>
        <v>45036</v>
      </c>
      <c r="J578" s="119">
        <f t="shared" si="384"/>
        <v>22</v>
      </c>
      <c r="K578" s="119">
        <f t="shared" si="398"/>
        <v>15</v>
      </c>
      <c r="L578" s="8">
        <f t="shared" si="385"/>
        <v>1.0057195800000001</v>
      </c>
      <c r="M578" s="120">
        <f t="shared" si="399"/>
        <v>1.00529958</v>
      </c>
      <c r="N578" s="120">
        <f t="shared" si="393"/>
        <v>1.1271220849629191</v>
      </c>
      <c r="O578" s="113">
        <f t="shared" si="395"/>
        <v>1.1335687400000001</v>
      </c>
      <c r="P578" s="113">
        <f t="shared" si="378"/>
        <v>1009.97932727</v>
      </c>
      <c r="Q578" s="11">
        <f t="shared" si="389"/>
        <v>0</v>
      </c>
      <c r="R578" s="30">
        <f t="shared" si="386"/>
        <v>0</v>
      </c>
      <c r="S578" s="8">
        <f t="shared" si="379"/>
        <v>0</v>
      </c>
      <c r="T578" s="122">
        <f t="shared" si="387"/>
        <v>9.5000000000000001E-2</v>
      </c>
      <c r="U578" s="121">
        <f t="shared" si="394"/>
        <v>15</v>
      </c>
      <c r="V578" s="121">
        <v>252</v>
      </c>
      <c r="W578" s="120">
        <f t="shared" si="380"/>
        <v>1.0054166630000001</v>
      </c>
      <c r="X578" s="113">
        <f t="shared" si="392"/>
        <v>5.4707176500000001</v>
      </c>
      <c r="Y578" s="113">
        <f t="shared" si="381"/>
        <v>0</v>
      </c>
      <c r="Z578" s="125" t="str">
        <f t="shared" si="390"/>
        <v>A+J=</v>
      </c>
      <c r="AA578" s="118">
        <f t="shared" si="391"/>
        <v>45036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382"/>
        <v>45028</v>
      </c>
      <c r="B579" s="113">
        <f t="shared" si="375"/>
        <v>1016.20212912</v>
      </c>
      <c r="C579" s="176">
        <f t="shared" si="400"/>
        <v>890.97316433982496</v>
      </c>
      <c r="D579" s="114">
        <f t="shared" si="383"/>
        <v>6508.4</v>
      </c>
      <c r="E579" s="115">
        <f t="shared" si="396"/>
        <v>6563.07</v>
      </c>
      <c r="F579" s="116">
        <f t="shared" si="397"/>
        <v>44977</v>
      </c>
      <c r="G579" s="117">
        <f t="shared" si="376"/>
        <v>8.3999139573474046E-3</v>
      </c>
      <c r="H579" s="118">
        <f t="shared" si="388"/>
        <v>45036</v>
      </c>
      <c r="I579" s="118">
        <f t="shared" si="377"/>
        <v>45036</v>
      </c>
      <c r="J579" s="119">
        <f t="shared" si="384"/>
        <v>22</v>
      </c>
      <c r="K579" s="119">
        <f t="shared" si="398"/>
        <v>16</v>
      </c>
      <c r="L579" s="8">
        <f t="shared" si="385"/>
        <v>1.00610205</v>
      </c>
      <c r="M579" s="120">
        <f t="shared" si="399"/>
        <v>1.00529958</v>
      </c>
      <c r="N579" s="120">
        <f t="shared" si="393"/>
        <v>1.1271220849629191</v>
      </c>
      <c r="O579" s="113">
        <f t="shared" si="395"/>
        <v>1.13399984</v>
      </c>
      <c r="P579" s="113">
        <f t="shared" si="378"/>
        <v>1010.3634258</v>
      </c>
      <c r="Q579" s="11">
        <f t="shared" si="389"/>
        <v>0</v>
      </c>
      <c r="R579" s="30">
        <f t="shared" si="386"/>
        <v>0</v>
      </c>
      <c r="S579" s="8">
        <f t="shared" si="379"/>
        <v>0</v>
      </c>
      <c r="T579" s="122">
        <f t="shared" si="387"/>
        <v>9.5000000000000001E-2</v>
      </c>
      <c r="U579" s="121">
        <f t="shared" si="394"/>
        <v>16</v>
      </c>
      <c r="V579" s="121">
        <v>252</v>
      </c>
      <c r="W579" s="120">
        <f t="shared" si="380"/>
        <v>1.005778815</v>
      </c>
      <c r="X579" s="113">
        <f t="shared" si="392"/>
        <v>5.8387033199999996</v>
      </c>
      <c r="Y579" s="113">
        <f t="shared" si="381"/>
        <v>0</v>
      </c>
      <c r="Z579" s="125" t="str">
        <f t="shared" si="390"/>
        <v>A+J=</v>
      </c>
      <c r="AA579" s="118">
        <f t="shared" si="391"/>
        <v>45036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382"/>
        <v>45029</v>
      </c>
      <c r="B580" s="113">
        <f t="shared" si="375"/>
        <v>1016.95474943</v>
      </c>
      <c r="C580" s="176">
        <f t="shared" si="400"/>
        <v>890.97316433982496</v>
      </c>
      <c r="D580" s="114">
        <f t="shared" si="383"/>
        <v>6508.4</v>
      </c>
      <c r="E580" s="115">
        <f t="shared" si="396"/>
        <v>6563.07</v>
      </c>
      <c r="F580" s="116">
        <f t="shared" si="397"/>
        <v>44977</v>
      </c>
      <c r="G580" s="117">
        <f t="shared" si="376"/>
        <v>8.3999139573474046E-3</v>
      </c>
      <c r="H580" s="118">
        <f t="shared" si="388"/>
        <v>45036</v>
      </c>
      <c r="I580" s="118">
        <f t="shared" si="377"/>
        <v>45036</v>
      </c>
      <c r="J580" s="119">
        <f t="shared" si="384"/>
        <v>22</v>
      </c>
      <c r="K580" s="119">
        <f t="shared" si="398"/>
        <v>17</v>
      </c>
      <c r="L580" s="8">
        <f t="shared" si="385"/>
        <v>1.0064846599999999</v>
      </c>
      <c r="M580" s="120">
        <f t="shared" si="399"/>
        <v>1.00529958</v>
      </c>
      <c r="N580" s="120">
        <f t="shared" si="393"/>
        <v>1.1271220849629191</v>
      </c>
      <c r="O580" s="113">
        <f t="shared" si="395"/>
        <v>1.1344310799999999</v>
      </c>
      <c r="P580" s="113">
        <f t="shared" si="378"/>
        <v>1010.74764907</v>
      </c>
      <c r="Q580" s="11">
        <f t="shared" si="389"/>
        <v>0</v>
      </c>
      <c r="R580" s="30">
        <f t="shared" si="386"/>
        <v>0</v>
      </c>
      <c r="S580" s="8">
        <f t="shared" si="379"/>
        <v>0</v>
      </c>
      <c r="T580" s="122">
        <f t="shared" si="387"/>
        <v>9.5000000000000001E-2</v>
      </c>
      <c r="U580" s="121">
        <f t="shared" si="394"/>
        <v>17</v>
      </c>
      <c r="V580" s="121">
        <v>252</v>
      </c>
      <c r="W580" s="120">
        <f t="shared" si="380"/>
        <v>1.0061410980000001</v>
      </c>
      <c r="X580" s="113">
        <f t="shared" si="392"/>
        <v>6.2071003600000001</v>
      </c>
      <c r="Y580" s="113">
        <f t="shared" si="381"/>
        <v>0</v>
      </c>
      <c r="Z580" s="125" t="str">
        <f t="shared" si="390"/>
        <v>A+J=</v>
      </c>
      <c r="AA580" s="118">
        <f t="shared" si="391"/>
        <v>45036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382"/>
        <v>45030</v>
      </c>
      <c r="B581" s="113">
        <f t="shared" si="375"/>
        <v>1017.707941</v>
      </c>
      <c r="C581" s="176">
        <f t="shared" si="400"/>
        <v>890.97316433982496</v>
      </c>
      <c r="D581" s="114">
        <f t="shared" si="383"/>
        <v>6508.4</v>
      </c>
      <c r="E581" s="115">
        <f t="shared" si="396"/>
        <v>6563.07</v>
      </c>
      <c r="F581" s="116">
        <f t="shared" si="397"/>
        <v>44977</v>
      </c>
      <c r="G581" s="117">
        <f t="shared" si="376"/>
        <v>8.3999139573474046E-3</v>
      </c>
      <c r="H581" s="118">
        <f t="shared" si="388"/>
        <v>45036</v>
      </c>
      <c r="I581" s="118">
        <f t="shared" si="377"/>
        <v>45036</v>
      </c>
      <c r="J581" s="119">
        <f t="shared" si="384"/>
        <v>22</v>
      </c>
      <c r="K581" s="119">
        <f t="shared" si="398"/>
        <v>18</v>
      </c>
      <c r="L581" s="8">
        <f t="shared" si="385"/>
        <v>1.0068674200000001</v>
      </c>
      <c r="M581" s="120">
        <f t="shared" si="399"/>
        <v>1.00529958</v>
      </c>
      <c r="N581" s="120">
        <f t="shared" si="393"/>
        <v>1.1271220849629191</v>
      </c>
      <c r="O581" s="113">
        <f t="shared" si="395"/>
        <v>1.1348625000000001</v>
      </c>
      <c r="P581" s="113">
        <f t="shared" si="378"/>
        <v>1011.13203271</v>
      </c>
      <c r="Q581" s="11">
        <f t="shared" si="389"/>
        <v>0</v>
      </c>
      <c r="R581" s="30">
        <f t="shared" si="386"/>
        <v>0</v>
      </c>
      <c r="S581" s="8">
        <f t="shared" si="379"/>
        <v>0</v>
      </c>
      <c r="T581" s="122">
        <f t="shared" si="387"/>
        <v>9.5000000000000001E-2</v>
      </c>
      <c r="U581" s="121">
        <f t="shared" si="394"/>
        <v>18</v>
      </c>
      <c r="V581" s="121">
        <v>252</v>
      </c>
      <c r="W581" s="120">
        <f t="shared" si="380"/>
        <v>1.006503511</v>
      </c>
      <c r="X581" s="113">
        <f t="shared" si="392"/>
        <v>6.5759082900000001</v>
      </c>
      <c r="Y581" s="113">
        <f t="shared" si="381"/>
        <v>0</v>
      </c>
      <c r="Z581" s="125" t="str">
        <f t="shared" si="390"/>
        <v>A+J=</v>
      </c>
      <c r="AA581" s="118">
        <f t="shared" si="391"/>
        <v>45036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382"/>
        <v>45031</v>
      </c>
      <c r="B582" s="113">
        <f t="shared" si="375"/>
        <v>1018.4616872299999</v>
      </c>
      <c r="C582" s="176">
        <f t="shared" si="400"/>
        <v>890.97316433982496</v>
      </c>
      <c r="D582" s="114">
        <f t="shared" si="383"/>
        <v>6508.4</v>
      </c>
      <c r="E582" s="115">
        <f t="shared" si="396"/>
        <v>6563.07</v>
      </c>
      <c r="F582" s="116">
        <f t="shared" si="397"/>
        <v>44977</v>
      </c>
      <c r="G582" s="117">
        <f t="shared" si="376"/>
        <v>8.3999139573474046E-3</v>
      </c>
      <c r="H582" s="118">
        <f t="shared" si="388"/>
        <v>45036</v>
      </c>
      <c r="I582" s="118">
        <f t="shared" si="377"/>
        <v>45036</v>
      </c>
      <c r="J582" s="119">
        <f t="shared" si="384"/>
        <v>22</v>
      </c>
      <c r="K582" s="119">
        <f t="shared" si="398"/>
        <v>19</v>
      </c>
      <c r="L582" s="8">
        <f t="shared" si="385"/>
        <v>1.00725032</v>
      </c>
      <c r="M582" s="120">
        <f t="shared" si="399"/>
        <v>1.00529958</v>
      </c>
      <c r="N582" s="120">
        <f t="shared" si="393"/>
        <v>1.1271220849629191</v>
      </c>
      <c r="O582" s="113">
        <f t="shared" si="395"/>
        <v>1.13529408</v>
      </c>
      <c r="P582" s="113">
        <f t="shared" si="378"/>
        <v>1011.51655891</v>
      </c>
      <c r="Q582" s="11">
        <f t="shared" si="389"/>
        <v>0</v>
      </c>
      <c r="R582" s="30">
        <f t="shared" si="386"/>
        <v>0</v>
      </c>
      <c r="S582" s="8">
        <f t="shared" si="379"/>
        <v>0</v>
      </c>
      <c r="T582" s="122">
        <f t="shared" si="387"/>
        <v>9.5000000000000001E-2</v>
      </c>
      <c r="U582" s="121">
        <f t="shared" si="394"/>
        <v>19</v>
      </c>
      <c r="V582" s="121">
        <v>252</v>
      </c>
      <c r="W582" s="120">
        <f t="shared" si="380"/>
        <v>1.0068660549999999</v>
      </c>
      <c r="X582" s="113">
        <f t="shared" si="392"/>
        <v>6.9451283200000002</v>
      </c>
      <c r="Y582" s="113">
        <f t="shared" si="381"/>
        <v>0</v>
      </c>
      <c r="Z582" s="125" t="str">
        <f t="shared" si="390"/>
        <v>A+J=</v>
      </c>
      <c r="AA582" s="118">
        <f t="shared" si="391"/>
        <v>45036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382"/>
        <v>45032</v>
      </c>
      <c r="B583" s="113">
        <f t="shared" si="375"/>
        <v>1018.4616872299999</v>
      </c>
      <c r="C583" s="176">
        <f t="shared" si="400"/>
        <v>890.97316433982496</v>
      </c>
      <c r="D583" s="114">
        <f t="shared" si="383"/>
        <v>6508.4</v>
      </c>
      <c r="E583" s="115">
        <f t="shared" si="396"/>
        <v>6563.07</v>
      </c>
      <c r="F583" s="116">
        <f t="shared" si="397"/>
        <v>44977</v>
      </c>
      <c r="G583" s="117">
        <f t="shared" si="376"/>
        <v>8.3999139573474046E-3</v>
      </c>
      <c r="H583" s="118">
        <f t="shared" si="388"/>
        <v>45036</v>
      </c>
      <c r="I583" s="118">
        <f t="shared" si="377"/>
        <v>45036</v>
      </c>
      <c r="J583" s="119">
        <f t="shared" si="384"/>
        <v>22</v>
      </c>
      <c r="K583" s="119">
        <f t="shared" si="398"/>
        <v>19</v>
      </c>
      <c r="L583" s="8">
        <f t="shared" si="385"/>
        <v>1.00725032</v>
      </c>
      <c r="M583" s="120">
        <f t="shared" si="399"/>
        <v>1.00529958</v>
      </c>
      <c r="N583" s="120">
        <f t="shared" si="393"/>
        <v>1.1271220849629191</v>
      </c>
      <c r="O583" s="113">
        <f t="shared" si="395"/>
        <v>1.13529408</v>
      </c>
      <c r="P583" s="113">
        <f t="shared" si="378"/>
        <v>1011.51655891</v>
      </c>
      <c r="Q583" s="11">
        <f t="shared" si="389"/>
        <v>0</v>
      </c>
      <c r="R583" s="30">
        <f t="shared" si="386"/>
        <v>0</v>
      </c>
      <c r="S583" s="8">
        <f t="shared" si="379"/>
        <v>0</v>
      </c>
      <c r="T583" s="122">
        <f t="shared" si="387"/>
        <v>9.5000000000000001E-2</v>
      </c>
      <c r="U583" s="121">
        <f t="shared" si="394"/>
        <v>19</v>
      </c>
      <c r="V583" s="121">
        <v>252</v>
      </c>
      <c r="W583" s="120">
        <f t="shared" si="380"/>
        <v>1.0068660549999999</v>
      </c>
      <c r="X583" s="113">
        <f t="shared" si="392"/>
        <v>6.9451283200000002</v>
      </c>
      <c r="Y583" s="113">
        <f t="shared" si="381"/>
        <v>0</v>
      </c>
      <c r="Z583" s="125" t="str">
        <f t="shared" si="390"/>
        <v>A+J=</v>
      </c>
      <c r="AA583" s="118">
        <f t="shared" si="391"/>
        <v>45036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382"/>
        <v>45033</v>
      </c>
      <c r="B584" s="113">
        <f t="shared" si="375"/>
        <v>1018.4616872299999</v>
      </c>
      <c r="C584" s="176">
        <f t="shared" si="400"/>
        <v>890.97316433982496</v>
      </c>
      <c r="D584" s="114">
        <f t="shared" si="383"/>
        <v>6508.4</v>
      </c>
      <c r="E584" s="115">
        <f t="shared" si="396"/>
        <v>6563.07</v>
      </c>
      <c r="F584" s="116">
        <f t="shared" si="397"/>
        <v>44977</v>
      </c>
      <c r="G584" s="117">
        <f t="shared" si="376"/>
        <v>8.3999139573474046E-3</v>
      </c>
      <c r="H584" s="118">
        <f t="shared" si="388"/>
        <v>45036</v>
      </c>
      <c r="I584" s="118">
        <f t="shared" si="377"/>
        <v>45036</v>
      </c>
      <c r="J584" s="119">
        <f t="shared" si="384"/>
        <v>22</v>
      </c>
      <c r="K584" s="119">
        <f t="shared" si="398"/>
        <v>19</v>
      </c>
      <c r="L584" s="8">
        <f t="shared" si="385"/>
        <v>1.00725032</v>
      </c>
      <c r="M584" s="120">
        <f t="shared" si="399"/>
        <v>1.00529958</v>
      </c>
      <c r="N584" s="120">
        <f t="shared" si="393"/>
        <v>1.1271220849629191</v>
      </c>
      <c r="O584" s="113">
        <f t="shared" si="395"/>
        <v>1.13529408</v>
      </c>
      <c r="P584" s="113">
        <f t="shared" si="378"/>
        <v>1011.51655891</v>
      </c>
      <c r="Q584" s="11">
        <f t="shared" si="389"/>
        <v>0</v>
      </c>
      <c r="R584" s="30">
        <f t="shared" si="386"/>
        <v>0</v>
      </c>
      <c r="S584" s="8">
        <f t="shared" si="379"/>
        <v>0</v>
      </c>
      <c r="T584" s="122">
        <f t="shared" si="387"/>
        <v>9.5000000000000001E-2</v>
      </c>
      <c r="U584" s="121">
        <f t="shared" si="394"/>
        <v>19</v>
      </c>
      <c r="V584" s="121">
        <v>252</v>
      </c>
      <c r="W584" s="120">
        <f t="shared" si="380"/>
        <v>1.0068660549999999</v>
      </c>
      <c r="X584" s="113">
        <f t="shared" si="392"/>
        <v>6.9451283200000002</v>
      </c>
      <c r="Y584" s="113">
        <f t="shared" si="381"/>
        <v>0</v>
      </c>
      <c r="Z584" s="125" t="str">
        <f t="shared" si="390"/>
        <v>A+J=</v>
      </c>
      <c r="AA584" s="118">
        <f t="shared" si="391"/>
        <v>45036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382"/>
        <v>45034</v>
      </c>
      <c r="B585" s="113">
        <f t="shared" si="375"/>
        <v>1019.2159874</v>
      </c>
      <c r="C585" s="176">
        <f t="shared" si="400"/>
        <v>890.97316433982496</v>
      </c>
      <c r="D585" s="114">
        <f t="shared" si="383"/>
        <v>6508.4</v>
      </c>
      <c r="E585" s="115">
        <f t="shared" si="396"/>
        <v>6563.07</v>
      </c>
      <c r="F585" s="116">
        <f t="shared" si="397"/>
        <v>44977</v>
      </c>
      <c r="G585" s="117">
        <f t="shared" si="376"/>
        <v>8.3999139573474046E-3</v>
      </c>
      <c r="H585" s="118">
        <f t="shared" si="388"/>
        <v>45036</v>
      </c>
      <c r="I585" s="118">
        <f t="shared" si="377"/>
        <v>45036</v>
      </c>
      <c r="J585" s="119">
        <f t="shared" si="384"/>
        <v>22</v>
      </c>
      <c r="K585" s="119">
        <f t="shared" si="398"/>
        <v>20</v>
      </c>
      <c r="L585" s="8">
        <f t="shared" si="385"/>
        <v>1.00763337</v>
      </c>
      <c r="M585" s="120">
        <f t="shared" si="399"/>
        <v>1.00529958</v>
      </c>
      <c r="N585" s="120">
        <f t="shared" si="393"/>
        <v>1.1271220849629191</v>
      </c>
      <c r="O585" s="113">
        <f t="shared" si="395"/>
        <v>1.13572582</v>
      </c>
      <c r="P585" s="113">
        <f t="shared" si="378"/>
        <v>1011.90122766</v>
      </c>
      <c r="Q585" s="11">
        <f t="shared" si="389"/>
        <v>0</v>
      </c>
      <c r="R585" s="30">
        <f t="shared" si="386"/>
        <v>0</v>
      </c>
      <c r="S585" s="8">
        <f t="shared" si="379"/>
        <v>0</v>
      </c>
      <c r="T585" s="122">
        <f t="shared" si="387"/>
        <v>9.5000000000000001E-2</v>
      </c>
      <c r="U585" s="121">
        <f t="shared" si="394"/>
        <v>20</v>
      </c>
      <c r="V585" s="121">
        <v>252</v>
      </c>
      <c r="W585" s="120">
        <f t="shared" si="380"/>
        <v>1.0072287289999999</v>
      </c>
      <c r="X585" s="113">
        <f t="shared" si="392"/>
        <v>7.3147597400000004</v>
      </c>
      <c r="Y585" s="113">
        <f t="shared" si="381"/>
        <v>0</v>
      </c>
      <c r="Z585" s="125" t="str">
        <f t="shared" si="390"/>
        <v>A+J=</v>
      </c>
      <c r="AA585" s="118">
        <f t="shared" si="391"/>
        <v>45036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382"/>
        <v>45035</v>
      </c>
      <c r="B586" s="113">
        <f t="shared" ref="B586:B649" si="401">(P586+X586)</f>
        <v>1019.9708518299999</v>
      </c>
      <c r="C586" s="176">
        <f t="shared" si="400"/>
        <v>890.97316433982496</v>
      </c>
      <c r="D586" s="114">
        <f t="shared" si="383"/>
        <v>6508.4</v>
      </c>
      <c r="E586" s="115">
        <f t="shared" si="396"/>
        <v>6563.07</v>
      </c>
      <c r="F586" s="116">
        <f t="shared" si="397"/>
        <v>44977</v>
      </c>
      <c r="G586" s="117">
        <f t="shared" ref="G586:G649" si="402">(E586/D586)-1</f>
        <v>8.3999139573474046E-3</v>
      </c>
      <c r="H586" s="118">
        <f t="shared" si="388"/>
        <v>45036</v>
      </c>
      <c r="I586" s="118">
        <f t="shared" ref="I586:I649" si="403">IF(A586&gt;I585,H586,I585)</f>
        <v>45036</v>
      </c>
      <c r="J586" s="119">
        <f t="shared" si="384"/>
        <v>22</v>
      </c>
      <c r="K586" s="119">
        <f t="shared" si="398"/>
        <v>21</v>
      </c>
      <c r="L586" s="8">
        <f t="shared" si="385"/>
        <v>1.0080165699999999</v>
      </c>
      <c r="M586" s="120">
        <f t="shared" si="399"/>
        <v>1.00529958</v>
      </c>
      <c r="N586" s="120">
        <f t="shared" si="393"/>
        <v>1.1271220849629191</v>
      </c>
      <c r="O586" s="113">
        <f t="shared" si="395"/>
        <v>1.1361577300000001</v>
      </c>
      <c r="P586" s="113">
        <f t="shared" ref="P586:P649" si="404">TRUNC(C586*O586,8)</f>
        <v>1012.28604788</v>
      </c>
      <c r="Q586" s="11">
        <f t="shared" si="389"/>
        <v>0</v>
      </c>
      <c r="R586" s="30">
        <f t="shared" si="386"/>
        <v>0</v>
      </c>
      <c r="S586" s="8">
        <f t="shared" ref="S586:S649" si="405">IF(R586&gt;0,TRUNC(R586*P586,8),0)</f>
        <v>0</v>
      </c>
      <c r="T586" s="122">
        <f t="shared" si="387"/>
        <v>9.5000000000000001E-2</v>
      </c>
      <c r="U586" s="121">
        <f t="shared" si="394"/>
        <v>21</v>
      </c>
      <c r="V586" s="121">
        <v>252</v>
      </c>
      <c r="W586" s="120">
        <f t="shared" ref="W586:W649" si="406">ROUND((1+T586)^TRUNC((U586/V586),9),9)</f>
        <v>1.0075915339999999</v>
      </c>
      <c r="X586" s="113">
        <f t="shared" ref="X586:X649" si="407">TRUNC((P586*(W586-1)),8)</f>
        <v>7.6848039500000001</v>
      </c>
      <c r="Y586" s="113">
        <f t="shared" ref="Y586:Y649" si="408">IF(Q586&gt;0,S586+X586,0)</f>
        <v>0</v>
      </c>
      <c r="Z586" s="125" t="str">
        <f t="shared" si="390"/>
        <v>A+J=</v>
      </c>
      <c r="AA586" s="118">
        <f t="shared" si="391"/>
        <v>45036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409">(A586+1)</f>
        <v>45036</v>
      </c>
      <c r="B587" s="113">
        <f t="shared" si="401"/>
        <v>1020.72627183</v>
      </c>
      <c r="C587" s="176">
        <f t="shared" si="400"/>
        <v>890.97316433982496</v>
      </c>
      <c r="D587" s="114">
        <f t="shared" ref="D587:D650" si="410">IF(E587=E586,D586,E586)</f>
        <v>6508.4</v>
      </c>
      <c r="E587" s="115">
        <f t="shared" si="396"/>
        <v>6563.07</v>
      </c>
      <c r="F587" s="116">
        <f t="shared" si="397"/>
        <v>44977</v>
      </c>
      <c r="G587" s="117">
        <f t="shared" si="402"/>
        <v>8.3999139573474046E-3</v>
      </c>
      <c r="H587" s="118">
        <f t="shared" si="388"/>
        <v>45068</v>
      </c>
      <c r="I587" s="118">
        <f t="shared" si="403"/>
        <v>45036</v>
      </c>
      <c r="J587" s="119">
        <f t="shared" ref="J587:J650" si="411">IF(I587=I586,J586,NETWORKDAYS(I586,I587,$AD$176:$AD$502)-1)</f>
        <v>22</v>
      </c>
      <c r="K587" s="119">
        <f t="shared" si="398"/>
        <v>22</v>
      </c>
      <c r="L587" s="8">
        <f t="shared" ref="L587:L650" si="412">IF(E587&lt;D587,1,TRUNC((E587/D587)^TRUNC((K587/J587),9),8))</f>
        <v>1.0083999100000001</v>
      </c>
      <c r="M587" s="120">
        <f t="shared" si="399"/>
        <v>1.00529958</v>
      </c>
      <c r="N587" s="120">
        <f t="shared" si="393"/>
        <v>1.1271220849629191</v>
      </c>
      <c r="O587" s="113">
        <f t="shared" si="395"/>
        <v>1.1365898000000001</v>
      </c>
      <c r="P587" s="113">
        <f t="shared" si="404"/>
        <v>1012.67101066</v>
      </c>
      <c r="Q587" s="11">
        <f t="shared" si="389"/>
        <v>19</v>
      </c>
      <c r="R587" s="30">
        <f t="shared" ref="R587:R650" si="413">IF(Q587&gt;0,VLOOKUP($A587,$AD$10:$AI$170,6),0)</f>
        <v>5.6230000267202479E-3</v>
      </c>
      <c r="S587" s="8">
        <f t="shared" si="405"/>
        <v>5.6942491200000003</v>
      </c>
      <c r="T587" s="122">
        <f t="shared" ref="T587:T650" si="414">(T586)</f>
        <v>9.5000000000000001E-2</v>
      </c>
      <c r="U587" s="121">
        <f t="shared" si="394"/>
        <v>22</v>
      </c>
      <c r="V587" s="121">
        <v>252</v>
      </c>
      <c r="W587" s="120">
        <f t="shared" si="406"/>
        <v>1.00795447</v>
      </c>
      <c r="X587" s="113">
        <f t="shared" si="407"/>
        <v>8.0552611699999996</v>
      </c>
      <c r="Y587" s="113">
        <f t="shared" si="408"/>
        <v>13.74951029</v>
      </c>
      <c r="Z587" s="125" t="str">
        <f t="shared" si="390"/>
        <v>A+J=</v>
      </c>
      <c r="AA587" s="118">
        <f t="shared" si="391"/>
        <v>45036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409"/>
        <v>45037</v>
      </c>
      <c r="B588" s="113">
        <f t="shared" si="401"/>
        <v>1007.69589402</v>
      </c>
      <c r="C588" s="176">
        <f t="shared" si="400"/>
        <v>885.96322221294679</v>
      </c>
      <c r="D588" s="114">
        <f t="shared" si="410"/>
        <v>6563.07</v>
      </c>
      <c r="E588" s="115">
        <f t="shared" si="396"/>
        <v>6609.67</v>
      </c>
      <c r="F588" s="116">
        <f t="shared" si="397"/>
        <v>45005</v>
      </c>
      <c r="G588" s="117">
        <f t="shared" si="402"/>
        <v>7.1003356660832573E-3</v>
      </c>
      <c r="H588" s="118">
        <f t="shared" ref="H588:H651" si="415">IF(DAY(A588)=H$9,VLOOKUP(A588,AH$118:AN$450,4),H587)</f>
        <v>45068</v>
      </c>
      <c r="I588" s="118">
        <f t="shared" si="403"/>
        <v>45068</v>
      </c>
      <c r="J588" s="119">
        <f t="shared" si="411"/>
        <v>20</v>
      </c>
      <c r="K588" s="119">
        <f t="shared" si="398"/>
        <v>1</v>
      </c>
      <c r="L588" s="8">
        <f t="shared" si="412"/>
        <v>1.0003538199999999</v>
      </c>
      <c r="M588" s="120">
        <f t="shared" si="399"/>
        <v>1.0083999100000001</v>
      </c>
      <c r="N588" s="120">
        <f t="shared" si="393"/>
        <v>1.1365898090356201</v>
      </c>
      <c r="O588" s="113">
        <f t="shared" si="395"/>
        <v>1.1369919500000001</v>
      </c>
      <c r="P588" s="113">
        <f t="shared" si="404"/>
        <v>1007.33305165</v>
      </c>
      <c r="Q588" s="11">
        <f t="shared" ref="Q588:Q651" si="416">IF(VLOOKUP(A588,AD$10:AK$170,8)=VLOOKUP(A587,AD$10:AK$170,8),0,VLOOKUP(A588,AD$10:AK$170,8))</f>
        <v>0</v>
      </c>
      <c r="R588" s="30">
        <f t="shared" si="413"/>
        <v>0</v>
      </c>
      <c r="S588" s="8">
        <f t="shared" si="405"/>
        <v>0</v>
      </c>
      <c r="T588" s="122">
        <f t="shared" si="414"/>
        <v>9.5000000000000001E-2</v>
      </c>
      <c r="U588" s="121">
        <f t="shared" si="394"/>
        <v>1</v>
      </c>
      <c r="V588" s="121">
        <v>252</v>
      </c>
      <c r="W588" s="120">
        <f t="shared" si="406"/>
        <v>1.0003602009999999</v>
      </c>
      <c r="X588" s="113">
        <f t="shared" si="407"/>
        <v>0.36284237000000003</v>
      </c>
      <c r="Y588" s="113">
        <f t="shared" si="408"/>
        <v>0</v>
      </c>
      <c r="Z588" s="125" t="str">
        <f t="shared" ref="Z588:Z651" si="417">IF($Q587&gt;0,VLOOKUP($A587,$AD$10:$AM$170,9),Z587)</f>
        <v>A+J=</v>
      </c>
      <c r="AA588" s="118">
        <f t="shared" ref="AA588:AA651" si="418">IF($Q587&gt;0,VLOOKUP($A587,$AD$10:$AM$170,10),AA587)</f>
        <v>45068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09"/>
        <v>45038</v>
      </c>
      <c r="B589" s="113">
        <f t="shared" si="401"/>
        <v>1007.69589402</v>
      </c>
      <c r="C589" s="176">
        <f t="shared" si="400"/>
        <v>885.96322221294679</v>
      </c>
      <c r="D589" s="114">
        <f t="shared" si="410"/>
        <v>6563.07</v>
      </c>
      <c r="E589" s="115">
        <f t="shared" si="396"/>
        <v>6609.67</v>
      </c>
      <c r="F589" s="116">
        <f t="shared" si="397"/>
        <v>45005</v>
      </c>
      <c r="G589" s="117">
        <f t="shared" si="402"/>
        <v>7.1003356660832573E-3</v>
      </c>
      <c r="H589" s="118">
        <f t="shared" si="415"/>
        <v>45068</v>
      </c>
      <c r="I589" s="118">
        <f t="shared" si="403"/>
        <v>45068</v>
      </c>
      <c r="J589" s="119">
        <f t="shared" si="411"/>
        <v>20</v>
      </c>
      <c r="K589" s="119">
        <f t="shared" si="398"/>
        <v>1</v>
      </c>
      <c r="L589" s="8">
        <f t="shared" si="412"/>
        <v>1.0003538199999999</v>
      </c>
      <c r="M589" s="120">
        <f t="shared" si="399"/>
        <v>1.0083999100000001</v>
      </c>
      <c r="N589" s="120">
        <f t="shared" si="393"/>
        <v>1.1365898090356201</v>
      </c>
      <c r="O589" s="113">
        <f t="shared" si="395"/>
        <v>1.1369919500000001</v>
      </c>
      <c r="P589" s="113">
        <f t="shared" si="404"/>
        <v>1007.33305165</v>
      </c>
      <c r="Q589" s="11">
        <f t="shared" si="416"/>
        <v>0</v>
      </c>
      <c r="R589" s="30">
        <f t="shared" si="413"/>
        <v>0</v>
      </c>
      <c r="S589" s="8">
        <f t="shared" si="405"/>
        <v>0</v>
      </c>
      <c r="T589" s="122">
        <f t="shared" si="414"/>
        <v>9.5000000000000001E-2</v>
      </c>
      <c r="U589" s="121">
        <f t="shared" si="394"/>
        <v>1</v>
      </c>
      <c r="V589" s="121">
        <v>252</v>
      </c>
      <c r="W589" s="120">
        <f t="shared" si="406"/>
        <v>1.0003602009999999</v>
      </c>
      <c r="X589" s="113">
        <f t="shared" si="407"/>
        <v>0.36284237000000003</v>
      </c>
      <c r="Y589" s="113">
        <f t="shared" si="408"/>
        <v>0</v>
      </c>
      <c r="Z589" s="125" t="str">
        <f t="shared" si="417"/>
        <v>A+J=</v>
      </c>
      <c r="AA589" s="118">
        <f t="shared" si="418"/>
        <v>45068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09"/>
        <v>45039</v>
      </c>
      <c r="B590" s="113">
        <f t="shared" si="401"/>
        <v>1007.69589402</v>
      </c>
      <c r="C590" s="176">
        <f t="shared" si="400"/>
        <v>885.96322221294679</v>
      </c>
      <c r="D590" s="114">
        <f t="shared" si="410"/>
        <v>6563.07</v>
      </c>
      <c r="E590" s="115">
        <f t="shared" si="396"/>
        <v>6609.67</v>
      </c>
      <c r="F590" s="116">
        <f t="shared" si="397"/>
        <v>45005</v>
      </c>
      <c r="G590" s="117">
        <f t="shared" si="402"/>
        <v>7.1003356660832573E-3</v>
      </c>
      <c r="H590" s="118">
        <f t="shared" si="415"/>
        <v>45068</v>
      </c>
      <c r="I590" s="118">
        <f t="shared" si="403"/>
        <v>45068</v>
      </c>
      <c r="J590" s="119">
        <f t="shared" si="411"/>
        <v>20</v>
      </c>
      <c r="K590" s="119">
        <f t="shared" si="398"/>
        <v>1</v>
      </c>
      <c r="L590" s="8">
        <f t="shared" si="412"/>
        <v>1.0003538199999999</v>
      </c>
      <c r="M590" s="120">
        <f t="shared" si="399"/>
        <v>1.0083999100000001</v>
      </c>
      <c r="N590" s="120">
        <f t="shared" si="393"/>
        <v>1.1365898090356201</v>
      </c>
      <c r="O590" s="113">
        <f t="shared" si="395"/>
        <v>1.1369919500000001</v>
      </c>
      <c r="P590" s="113">
        <f t="shared" si="404"/>
        <v>1007.33305165</v>
      </c>
      <c r="Q590" s="11">
        <f t="shared" si="416"/>
        <v>0</v>
      </c>
      <c r="R590" s="30">
        <f t="shared" si="413"/>
        <v>0</v>
      </c>
      <c r="S590" s="8">
        <f t="shared" si="405"/>
        <v>0</v>
      </c>
      <c r="T590" s="122">
        <f t="shared" si="414"/>
        <v>9.5000000000000001E-2</v>
      </c>
      <c r="U590" s="121">
        <f t="shared" si="394"/>
        <v>1</v>
      </c>
      <c r="V590" s="121">
        <v>252</v>
      </c>
      <c r="W590" s="120">
        <f t="shared" si="406"/>
        <v>1.0003602009999999</v>
      </c>
      <c r="X590" s="113">
        <f t="shared" si="407"/>
        <v>0.36284237000000003</v>
      </c>
      <c r="Y590" s="113">
        <f t="shared" si="408"/>
        <v>0</v>
      </c>
      <c r="Z590" s="125" t="str">
        <f t="shared" si="417"/>
        <v>A+J=</v>
      </c>
      <c r="AA590" s="118">
        <f t="shared" si="418"/>
        <v>45068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09"/>
        <v>45040</v>
      </c>
      <c r="B591" s="113">
        <f t="shared" si="401"/>
        <v>1007.69589402</v>
      </c>
      <c r="C591" s="176">
        <f t="shared" si="400"/>
        <v>885.96322221294679</v>
      </c>
      <c r="D591" s="114">
        <f t="shared" si="410"/>
        <v>6563.07</v>
      </c>
      <c r="E591" s="115">
        <f t="shared" si="396"/>
        <v>6609.67</v>
      </c>
      <c r="F591" s="116">
        <f t="shared" si="397"/>
        <v>45005</v>
      </c>
      <c r="G591" s="117">
        <f t="shared" si="402"/>
        <v>7.1003356660832573E-3</v>
      </c>
      <c r="H591" s="118">
        <f t="shared" si="415"/>
        <v>45068</v>
      </c>
      <c r="I591" s="118">
        <f t="shared" si="403"/>
        <v>45068</v>
      </c>
      <c r="J591" s="119">
        <f t="shared" si="411"/>
        <v>20</v>
      </c>
      <c r="K591" s="119">
        <f t="shared" si="398"/>
        <v>1</v>
      </c>
      <c r="L591" s="8">
        <f t="shared" si="412"/>
        <v>1.0003538199999999</v>
      </c>
      <c r="M591" s="120">
        <f t="shared" si="399"/>
        <v>1.0083999100000001</v>
      </c>
      <c r="N591" s="120">
        <f t="shared" si="393"/>
        <v>1.1365898090356201</v>
      </c>
      <c r="O591" s="113">
        <f t="shared" si="395"/>
        <v>1.1369919500000001</v>
      </c>
      <c r="P591" s="113">
        <f t="shared" si="404"/>
        <v>1007.33305165</v>
      </c>
      <c r="Q591" s="11">
        <f t="shared" si="416"/>
        <v>0</v>
      </c>
      <c r="R591" s="30">
        <f t="shared" si="413"/>
        <v>0</v>
      </c>
      <c r="S591" s="8">
        <f t="shared" si="405"/>
        <v>0</v>
      </c>
      <c r="T591" s="122">
        <f t="shared" si="414"/>
        <v>9.5000000000000001E-2</v>
      </c>
      <c r="U591" s="121">
        <f t="shared" si="394"/>
        <v>1</v>
      </c>
      <c r="V591" s="121">
        <v>252</v>
      </c>
      <c r="W591" s="120">
        <f t="shared" si="406"/>
        <v>1.0003602009999999</v>
      </c>
      <c r="X591" s="113">
        <f t="shared" si="407"/>
        <v>0.36284237000000003</v>
      </c>
      <c r="Y591" s="113">
        <f t="shared" si="408"/>
        <v>0</v>
      </c>
      <c r="Z591" s="125" t="str">
        <f t="shared" si="417"/>
        <v>A+J=</v>
      </c>
      <c r="AA591" s="118">
        <f t="shared" si="418"/>
        <v>45068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09"/>
        <v>45041</v>
      </c>
      <c r="B592" s="113">
        <f t="shared" si="401"/>
        <v>1008.41554716</v>
      </c>
      <c r="C592" s="176">
        <f t="shared" si="400"/>
        <v>885.96322221294679</v>
      </c>
      <c r="D592" s="114">
        <f t="shared" si="410"/>
        <v>6563.07</v>
      </c>
      <c r="E592" s="115">
        <f t="shared" si="396"/>
        <v>6609.67</v>
      </c>
      <c r="F592" s="116">
        <f t="shared" si="397"/>
        <v>45005</v>
      </c>
      <c r="G592" s="117">
        <f t="shared" si="402"/>
        <v>7.1003356660832573E-3</v>
      </c>
      <c r="H592" s="118">
        <f t="shared" si="415"/>
        <v>45068</v>
      </c>
      <c r="I592" s="118">
        <f t="shared" si="403"/>
        <v>45068</v>
      </c>
      <c r="J592" s="119">
        <f t="shared" si="411"/>
        <v>20</v>
      </c>
      <c r="K592" s="119">
        <f t="shared" si="398"/>
        <v>2</v>
      </c>
      <c r="L592" s="8">
        <f t="shared" si="412"/>
        <v>1.00070777</v>
      </c>
      <c r="M592" s="120">
        <f t="shared" si="399"/>
        <v>1.0083999100000001</v>
      </c>
      <c r="N592" s="120">
        <f t="shared" si="393"/>
        <v>1.1365898090356201</v>
      </c>
      <c r="O592" s="113">
        <f t="shared" si="395"/>
        <v>1.1373942500000001</v>
      </c>
      <c r="P592" s="113">
        <f t="shared" si="404"/>
        <v>1007.68947465</v>
      </c>
      <c r="Q592" s="11">
        <f t="shared" si="416"/>
        <v>0</v>
      </c>
      <c r="R592" s="30">
        <f t="shared" si="413"/>
        <v>0</v>
      </c>
      <c r="S592" s="8">
        <f t="shared" si="405"/>
        <v>0</v>
      </c>
      <c r="T592" s="122">
        <f t="shared" si="414"/>
        <v>9.5000000000000001E-2</v>
      </c>
      <c r="U592" s="121">
        <f t="shared" si="394"/>
        <v>2</v>
      </c>
      <c r="V592" s="121">
        <v>252</v>
      </c>
      <c r="W592" s="120">
        <f t="shared" si="406"/>
        <v>1.0007205320000001</v>
      </c>
      <c r="X592" s="113">
        <f t="shared" si="407"/>
        <v>0.72607250999999995</v>
      </c>
      <c r="Y592" s="113">
        <f t="shared" si="408"/>
        <v>0</v>
      </c>
      <c r="Z592" s="125" t="str">
        <f t="shared" si="417"/>
        <v>A+J=</v>
      </c>
      <c r="AA592" s="118">
        <f t="shared" si="418"/>
        <v>45068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09"/>
        <v>45042</v>
      </c>
      <c r="B593" s="113">
        <f t="shared" si="401"/>
        <v>1009.13571238</v>
      </c>
      <c r="C593" s="176">
        <f t="shared" si="400"/>
        <v>885.96322221294679</v>
      </c>
      <c r="D593" s="114">
        <f t="shared" si="410"/>
        <v>6563.07</v>
      </c>
      <c r="E593" s="115">
        <f t="shared" si="396"/>
        <v>6609.67</v>
      </c>
      <c r="F593" s="116">
        <f t="shared" si="397"/>
        <v>45005</v>
      </c>
      <c r="G593" s="117">
        <f t="shared" si="402"/>
        <v>7.1003356660832573E-3</v>
      </c>
      <c r="H593" s="118">
        <f t="shared" si="415"/>
        <v>45068</v>
      </c>
      <c r="I593" s="118">
        <f t="shared" si="403"/>
        <v>45068</v>
      </c>
      <c r="J593" s="119">
        <f t="shared" si="411"/>
        <v>20</v>
      </c>
      <c r="K593" s="119">
        <f t="shared" si="398"/>
        <v>3</v>
      </c>
      <c r="L593" s="8">
        <f t="shared" si="412"/>
        <v>1.0010618499999999</v>
      </c>
      <c r="M593" s="120">
        <f t="shared" si="399"/>
        <v>1.0083999100000001</v>
      </c>
      <c r="N593" s="120">
        <f t="shared" si="393"/>
        <v>1.1365898090356201</v>
      </c>
      <c r="O593" s="113">
        <f t="shared" si="395"/>
        <v>1.1377966900000001</v>
      </c>
      <c r="P593" s="113">
        <f t="shared" si="404"/>
        <v>1008.04602169</v>
      </c>
      <c r="Q593" s="11">
        <f t="shared" si="416"/>
        <v>0</v>
      </c>
      <c r="R593" s="30">
        <f t="shared" si="413"/>
        <v>0</v>
      </c>
      <c r="S593" s="8">
        <f t="shared" si="405"/>
        <v>0</v>
      </c>
      <c r="T593" s="122">
        <f t="shared" si="414"/>
        <v>9.5000000000000001E-2</v>
      </c>
      <c r="U593" s="121">
        <f t="shared" si="394"/>
        <v>3</v>
      </c>
      <c r="V593" s="121">
        <v>252</v>
      </c>
      <c r="W593" s="120">
        <f t="shared" si="406"/>
        <v>1.001080993</v>
      </c>
      <c r="X593" s="113">
        <f t="shared" si="407"/>
        <v>1.0896906900000001</v>
      </c>
      <c r="Y593" s="113">
        <f t="shared" si="408"/>
        <v>0</v>
      </c>
      <c r="Z593" s="125" t="str">
        <f t="shared" si="417"/>
        <v>A+J=</v>
      </c>
      <c r="AA593" s="118">
        <f t="shared" si="418"/>
        <v>45068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09"/>
        <v>45043</v>
      </c>
      <c r="B594" s="113">
        <f t="shared" si="401"/>
        <v>1009.85638893</v>
      </c>
      <c r="C594" s="176">
        <f t="shared" si="400"/>
        <v>885.96322221294679</v>
      </c>
      <c r="D594" s="114">
        <f t="shared" si="410"/>
        <v>6563.07</v>
      </c>
      <c r="E594" s="115">
        <f t="shared" si="396"/>
        <v>6609.67</v>
      </c>
      <c r="F594" s="116">
        <f t="shared" si="397"/>
        <v>45005</v>
      </c>
      <c r="G594" s="117">
        <f t="shared" si="402"/>
        <v>7.1003356660832573E-3</v>
      </c>
      <c r="H594" s="118">
        <f t="shared" si="415"/>
        <v>45068</v>
      </c>
      <c r="I594" s="118">
        <f t="shared" si="403"/>
        <v>45068</v>
      </c>
      <c r="J594" s="119">
        <f t="shared" si="411"/>
        <v>20</v>
      </c>
      <c r="K594" s="119">
        <f t="shared" si="398"/>
        <v>4</v>
      </c>
      <c r="L594" s="8">
        <f t="shared" si="412"/>
        <v>1.00141605</v>
      </c>
      <c r="M594" s="120">
        <f t="shared" si="399"/>
        <v>1.0083999100000001</v>
      </c>
      <c r="N594" s="120">
        <f t="shared" si="393"/>
        <v>1.1365898090356201</v>
      </c>
      <c r="O594" s="113">
        <f t="shared" si="395"/>
        <v>1.1381992700000001</v>
      </c>
      <c r="P594" s="113">
        <f t="shared" si="404"/>
        <v>1008.40269276</v>
      </c>
      <c r="Q594" s="11">
        <f t="shared" si="416"/>
        <v>0</v>
      </c>
      <c r="R594" s="30">
        <f t="shared" si="413"/>
        <v>0</v>
      </c>
      <c r="S594" s="8">
        <f t="shared" si="405"/>
        <v>0</v>
      </c>
      <c r="T594" s="122">
        <f t="shared" si="414"/>
        <v>9.5000000000000001E-2</v>
      </c>
      <c r="U594" s="121">
        <f t="shared" si="394"/>
        <v>4</v>
      </c>
      <c r="V594" s="121">
        <v>252</v>
      </c>
      <c r="W594" s="120">
        <f t="shared" si="406"/>
        <v>1.0014415830000001</v>
      </c>
      <c r="X594" s="113">
        <f t="shared" si="407"/>
        <v>1.45369617</v>
      </c>
      <c r="Y594" s="113">
        <f t="shared" si="408"/>
        <v>0</v>
      </c>
      <c r="Z594" s="125" t="str">
        <f t="shared" si="417"/>
        <v>A+J=</v>
      </c>
      <c r="AA594" s="118">
        <f t="shared" si="418"/>
        <v>45068</v>
      </c>
      <c r="AB594" s="181" t="s">
        <v>113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75">
        <f t="shared" si="409"/>
        <v>45044</v>
      </c>
      <c r="B595" s="176">
        <f t="shared" si="401"/>
        <v>1010.57757913</v>
      </c>
      <c r="C595" s="176">
        <f t="shared" si="400"/>
        <v>885.96322221294679</v>
      </c>
      <c r="D595" s="177">
        <f t="shared" si="410"/>
        <v>6563.07</v>
      </c>
      <c r="E595" s="178">
        <f t="shared" si="396"/>
        <v>6609.67</v>
      </c>
      <c r="F595" s="179">
        <f t="shared" si="397"/>
        <v>45005</v>
      </c>
      <c r="G595" s="180">
        <f t="shared" si="402"/>
        <v>7.1003356660832573E-3</v>
      </c>
      <c r="H595" s="175">
        <f t="shared" si="415"/>
        <v>45068</v>
      </c>
      <c r="I595" s="175">
        <f t="shared" si="403"/>
        <v>45068</v>
      </c>
      <c r="J595" s="181">
        <f t="shared" si="411"/>
        <v>20</v>
      </c>
      <c r="K595" s="181">
        <f t="shared" si="398"/>
        <v>5</v>
      </c>
      <c r="L595" s="176">
        <f t="shared" si="412"/>
        <v>1.00177037</v>
      </c>
      <c r="M595" s="182">
        <f t="shared" si="399"/>
        <v>1.0083999100000001</v>
      </c>
      <c r="N595" s="182">
        <f t="shared" si="393"/>
        <v>1.1365898090356201</v>
      </c>
      <c r="O595" s="176">
        <f t="shared" si="395"/>
        <v>1.13860199</v>
      </c>
      <c r="P595" s="176">
        <f t="shared" si="404"/>
        <v>1008.75948787</v>
      </c>
      <c r="Q595" s="183">
        <v>19.5</v>
      </c>
      <c r="R595" s="184">
        <f>S595/P595</f>
        <v>7.2606354617443586E-3</v>
      </c>
      <c r="S595" s="176">
        <v>7.3242349100000004</v>
      </c>
      <c r="T595" s="185">
        <f t="shared" si="414"/>
        <v>9.5000000000000001E-2</v>
      </c>
      <c r="U595" s="183">
        <f t="shared" si="394"/>
        <v>5</v>
      </c>
      <c r="V595" s="183">
        <v>252</v>
      </c>
      <c r="W595" s="182">
        <f t="shared" si="406"/>
        <v>1.0018023039999999</v>
      </c>
      <c r="X595" s="176">
        <f t="shared" si="407"/>
        <v>1.8180912600000001</v>
      </c>
      <c r="Y595" s="176">
        <f t="shared" si="408"/>
        <v>9.1423261700000005</v>
      </c>
      <c r="Z595" s="186" t="str">
        <f t="shared" si="417"/>
        <v>A+J=</v>
      </c>
      <c r="AA595" s="175">
        <f t="shared" si="418"/>
        <v>45068</v>
      </c>
      <c r="AB595" s="176">
        <f>P595-S595</f>
        <v>1001.4352529600001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09"/>
        <v>45045</v>
      </c>
      <c r="B596" s="113">
        <f t="shared" si="401"/>
        <v>1002.1504262499999</v>
      </c>
      <c r="C596" s="176">
        <f t="shared" si="400"/>
        <v>879.53056622400015</v>
      </c>
      <c r="D596" s="114">
        <f t="shared" si="410"/>
        <v>6563.07</v>
      </c>
      <c r="E596" s="115">
        <f t="shared" si="396"/>
        <v>6609.67</v>
      </c>
      <c r="F596" s="116">
        <f t="shared" si="397"/>
        <v>45005</v>
      </c>
      <c r="G596" s="117">
        <f t="shared" si="402"/>
        <v>7.1003356660832573E-3</v>
      </c>
      <c r="H596" s="118">
        <f t="shared" si="415"/>
        <v>45068</v>
      </c>
      <c r="I596" s="118">
        <f t="shared" si="403"/>
        <v>45068</v>
      </c>
      <c r="J596" s="119">
        <f t="shared" si="411"/>
        <v>20</v>
      </c>
      <c r="K596" s="119">
        <f t="shared" si="398"/>
        <v>6</v>
      </c>
      <c r="L596" s="8">
        <f t="shared" si="412"/>
        <v>1.0021248199999999</v>
      </c>
      <c r="M596" s="120">
        <f t="shared" si="399"/>
        <v>1.0083999100000001</v>
      </c>
      <c r="N596" s="120">
        <f t="shared" si="393"/>
        <v>1.1365898090356201</v>
      </c>
      <c r="O596" s="113">
        <f t="shared" si="395"/>
        <v>1.1390048500000001</v>
      </c>
      <c r="P596" s="113">
        <f t="shared" si="404"/>
        <v>1001.7895806499999</v>
      </c>
      <c r="Q596" s="11">
        <f t="shared" si="416"/>
        <v>0</v>
      </c>
      <c r="R596" s="30">
        <f t="shared" si="413"/>
        <v>0</v>
      </c>
      <c r="S596" s="8">
        <f t="shared" si="405"/>
        <v>0</v>
      </c>
      <c r="T596" s="122">
        <f t="shared" si="414"/>
        <v>9.5000000000000001E-2</v>
      </c>
      <c r="U596" s="121">
        <f t="shared" si="394"/>
        <v>1</v>
      </c>
      <c r="V596" s="121">
        <v>252</v>
      </c>
      <c r="W596" s="120">
        <f t="shared" si="406"/>
        <v>1.0003602009999999</v>
      </c>
      <c r="X596" s="113">
        <f t="shared" si="407"/>
        <v>0.36084559999999999</v>
      </c>
      <c r="Y596" s="113">
        <f t="shared" si="408"/>
        <v>0</v>
      </c>
      <c r="Z596" s="125" t="str">
        <f t="shared" si="417"/>
        <v>A+J=</v>
      </c>
      <c r="AA596" s="118">
        <f t="shared" si="418"/>
        <v>45068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09"/>
        <v>45046</v>
      </c>
      <c r="B597" s="113">
        <f t="shared" si="401"/>
        <v>1002.1504262499999</v>
      </c>
      <c r="C597" s="176">
        <f t="shared" si="400"/>
        <v>879.53056622400015</v>
      </c>
      <c r="D597" s="114">
        <f t="shared" si="410"/>
        <v>6563.07</v>
      </c>
      <c r="E597" s="115">
        <f t="shared" si="396"/>
        <v>6609.67</v>
      </c>
      <c r="F597" s="116">
        <f t="shared" si="397"/>
        <v>45005</v>
      </c>
      <c r="G597" s="117">
        <f t="shared" si="402"/>
        <v>7.1003356660832573E-3</v>
      </c>
      <c r="H597" s="118">
        <f t="shared" si="415"/>
        <v>45068</v>
      </c>
      <c r="I597" s="118">
        <f t="shared" si="403"/>
        <v>45068</v>
      </c>
      <c r="J597" s="119">
        <f t="shared" si="411"/>
        <v>20</v>
      </c>
      <c r="K597" s="119">
        <f t="shared" si="398"/>
        <v>6</v>
      </c>
      <c r="L597" s="8">
        <f t="shared" si="412"/>
        <v>1.0021248199999999</v>
      </c>
      <c r="M597" s="120">
        <f t="shared" si="399"/>
        <v>1.0083999100000001</v>
      </c>
      <c r="N597" s="120">
        <f t="shared" si="393"/>
        <v>1.1365898090356201</v>
      </c>
      <c r="O597" s="113">
        <f t="shared" si="395"/>
        <v>1.1390048500000001</v>
      </c>
      <c r="P597" s="113">
        <f t="shared" si="404"/>
        <v>1001.7895806499999</v>
      </c>
      <c r="Q597" s="11">
        <f t="shared" si="416"/>
        <v>0</v>
      </c>
      <c r="R597" s="30">
        <f t="shared" si="413"/>
        <v>0</v>
      </c>
      <c r="S597" s="8">
        <f t="shared" si="405"/>
        <v>0</v>
      </c>
      <c r="T597" s="122">
        <f t="shared" si="414"/>
        <v>9.5000000000000001E-2</v>
      </c>
      <c r="U597" s="121">
        <f t="shared" si="394"/>
        <v>1</v>
      </c>
      <c r="V597" s="121">
        <v>252</v>
      </c>
      <c r="W597" s="120">
        <f t="shared" si="406"/>
        <v>1.0003602009999999</v>
      </c>
      <c r="X597" s="113">
        <f t="shared" si="407"/>
        <v>0.36084559999999999</v>
      </c>
      <c r="Y597" s="113">
        <f t="shared" si="408"/>
        <v>0</v>
      </c>
      <c r="Z597" s="125" t="str">
        <f t="shared" si="417"/>
        <v>A+J=</v>
      </c>
      <c r="AA597" s="118">
        <f t="shared" si="418"/>
        <v>45068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09"/>
        <v>45047</v>
      </c>
      <c r="B598" s="113">
        <f t="shared" si="401"/>
        <v>1002.1504262499999</v>
      </c>
      <c r="C598" s="176">
        <f t="shared" si="400"/>
        <v>879.53056622400015</v>
      </c>
      <c r="D598" s="114">
        <f t="shared" si="410"/>
        <v>6563.07</v>
      </c>
      <c r="E598" s="115">
        <f t="shared" si="396"/>
        <v>6609.67</v>
      </c>
      <c r="F598" s="116">
        <f t="shared" si="397"/>
        <v>45005</v>
      </c>
      <c r="G598" s="117">
        <f t="shared" si="402"/>
        <v>7.1003356660832573E-3</v>
      </c>
      <c r="H598" s="118">
        <f t="shared" si="415"/>
        <v>45068</v>
      </c>
      <c r="I598" s="118">
        <f t="shared" si="403"/>
        <v>45068</v>
      </c>
      <c r="J598" s="119">
        <f t="shared" si="411"/>
        <v>20</v>
      </c>
      <c r="K598" s="119">
        <f t="shared" si="398"/>
        <v>6</v>
      </c>
      <c r="L598" s="8">
        <f t="shared" si="412"/>
        <v>1.0021248199999999</v>
      </c>
      <c r="M598" s="120">
        <f t="shared" si="399"/>
        <v>1.0083999100000001</v>
      </c>
      <c r="N598" s="120">
        <f t="shared" si="393"/>
        <v>1.1365898090356201</v>
      </c>
      <c r="O598" s="113">
        <f t="shared" si="395"/>
        <v>1.1390048500000001</v>
      </c>
      <c r="P598" s="113">
        <f t="shared" si="404"/>
        <v>1001.7895806499999</v>
      </c>
      <c r="Q598" s="11">
        <f t="shared" si="416"/>
        <v>0</v>
      </c>
      <c r="R598" s="30">
        <f t="shared" si="413"/>
        <v>0</v>
      </c>
      <c r="S598" s="8">
        <f t="shared" si="405"/>
        <v>0</v>
      </c>
      <c r="T598" s="122">
        <f t="shared" si="414"/>
        <v>9.5000000000000001E-2</v>
      </c>
      <c r="U598" s="121">
        <f t="shared" si="394"/>
        <v>1</v>
      </c>
      <c r="V598" s="121">
        <v>252</v>
      </c>
      <c r="W598" s="120">
        <f t="shared" si="406"/>
        <v>1.0003602009999999</v>
      </c>
      <c r="X598" s="113">
        <f t="shared" si="407"/>
        <v>0.36084559999999999</v>
      </c>
      <c r="Y598" s="113">
        <f t="shared" si="408"/>
        <v>0</v>
      </c>
      <c r="Z598" s="125" t="str">
        <f t="shared" si="417"/>
        <v>A+J=</v>
      </c>
      <c r="AA598" s="118">
        <f t="shared" si="418"/>
        <v>45068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09"/>
        <v>45048</v>
      </c>
      <c r="B599" s="113">
        <f t="shared" si="401"/>
        <v>1002.1504262499999</v>
      </c>
      <c r="C599" s="176">
        <f t="shared" si="400"/>
        <v>879.53056622400015</v>
      </c>
      <c r="D599" s="114">
        <f t="shared" si="410"/>
        <v>6563.07</v>
      </c>
      <c r="E599" s="115">
        <f t="shared" si="396"/>
        <v>6609.67</v>
      </c>
      <c r="F599" s="116">
        <f t="shared" si="397"/>
        <v>45005</v>
      </c>
      <c r="G599" s="117">
        <f t="shared" si="402"/>
        <v>7.1003356660832573E-3</v>
      </c>
      <c r="H599" s="118">
        <f t="shared" si="415"/>
        <v>45068</v>
      </c>
      <c r="I599" s="118">
        <f t="shared" si="403"/>
        <v>45068</v>
      </c>
      <c r="J599" s="119">
        <f t="shared" si="411"/>
        <v>20</v>
      </c>
      <c r="K599" s="119">
        <f t="shared" si="398"/>
        <v>6</v>
      </c>
      <c r="L599" s="8">
        <f t="shared" si="412"/>
        <v>1.0021248199999999</v>
      </c>
      <c r="M599" s="120">
        <f t="shared" si="399"/>
        <v>1.0083999100000001</v>
      </c>
      <c r="N599" s="120">
        <f t="shared" si="393"/>
        <v>1.1365898090356201</v>
      </c>
      <c r="O599" s="113">
        <f t="shared" si="395"/>
        <v>1.1390048500000001</v>
      </c>
      <c r="P599" s="113">
        <f t="shared" si="404"/>
        <v>1001.7895806499999</v>
      </c>
      <c r="Q599" s="11">
        <f t="shared" si="416"/>
        <v>0</v>
      </c>
      <c r="R599" s="30">
        <f t="shared" si="413"/>
        <v>0</v>
      </c>
      <c r="S599" s="8">
        <f t="shared" si="405"/>
        <v>0</v>
      </c>
      <c r="T599" s="122">
        <f t="shared" si="414"/>
        <v>9.5000000000000001E-2</v>
      </c>
      <c r="U599" s="121">
        <f t="shared" si="394"/>
        <v>1</v>
      </c>
      <c r="V599" s="121">
        <v>252</v>
      </c>
      <c r="W599" s="120">
        <f t="shared" si="406"/>
        <v>1.0003602009999999</v>
      </c>
      <c r="X599" s="113">
        <f t="shared" si="407"/>
        <v>0.36084559999999999</v>
      </c>
      <c r="Y599" s="113">
        <f t="shared" si="408"/>
        <v>0</v>
      </c>
      <c r="Z599" s="125" t="str">
        <f t="shared" si="417"/>
        <v>A+J=</v>
      </c>
      <c r="AA599" s="118">
        <f t="shared" si="418"/>
        <v>45068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09"/>
        <v>45049</v>
      </c>
      <c r="B600" s="113">
        <f t="shared" si="401"/>
        <v>1002.8661171</v>
      </c>
      <c r="C600" s="176">
        <f t="shared" si="400"/>
        <v>879.53056622400015</v>
      </c>
      <c r="D600" s="114">
        <f t="shared" si="410"/>
        <v>6563.07</v>
      </c>
      <c r="E600" s="115">
        <f t="shared" si="396"/>
        <v>6609.67</v>
      </c>
      <c r="F600" s="116">
        <f t="shared" si="397"/>
        <v>45005</v>
      </c>
      <c r="G600" s="117">
        <f t="shared" si="402"/>
        <v>7.1003356660832573E-3</v>
      </c>
      <c r="H600" s="118">
        <f t="shared" si="415"/>
        <v>45068</v>
      </c>
      <c r="I600" s="118">
        <f t="shared" si="403"/>
        <v>45068</v>
      </c>
      <c r="J600" s="119">
        <f t="shared" si="411"/>
        <v>20</v>
      </c>
      <c r="K600" s="119">
        <f t="shared" si="398"/>
        <v>7</v>
      </c>
      <c r="L600" s="8">
        <f t="shared" si="412"/>
        <v>1.0024793999999999</v>
      </c>
      <c r="M600" s="120">
        <f t="shared" si="399"/>
        <v>1.0083999100000001</v>
      </c>
      <c r="N600" s="120">
        <f t="shared" si="393"/>
        <v>1.1365898090356201</v>
      </c>
      <c r="O600" s="113">
        <f t="shared" si="395"/>
        <v>1.1394078599999999</v>
      </c>
      <c r="P600" s="113">
        <f t="shared" si="404"/>
        <v>1002.14404026</v>
      </c>
      <c r="Q600" s="11">
        <f t="shared" si="416"/>
        <v>0</v>
      </c>
      <c r="R600" s="30">
        <f t="shared" si="413"/>
        <v>0</v>
      </c>
      <c r="S600" s="8">
        <f t="shared" si="405"/>
        <v>0</v>
      </c>
      <c r="T600" s="122">
        <f t="shared" si="414"/>
        <v>9.5000000000000001E-2</v>
      </c>
      <c r="U600" s="121">
        <f t="shared" si="394"/>
        <v>2</v>
      </c>
      <c r="V600" s="121">
        <v>252</v>
      </c>
      <c r="W600" s="120">
        <f t="shared" si="406"/>
        <v>1.0007205320000001</v>
      </c>
      <c r="X600" s="113">
        <f t="shared" si="407"/>
        <v>0.72207684000000005</v>
      </c>
      <c r="Y600" s="113">
        <f t="shared" si="408"/>
        <v>0</v>
      </c>
      <c r="Z600" s="125" t="str">
        <f t="shared" si="417"/>
        <v>A+J=</v>
      </c>
      <c r="AA600" s="118">
        <f t="shared" si="418"/>
        <v>45068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09"/>
        <v>45050</v>
      </c>
      <c r="B601" s="113">
        <f t="shared" si="401"/>
        <v>1003.582317</v>
      </c>
      <c r="C601" s="176">
        <f t="shared" si="400"/>
        <v>879.53056622400015</v>
      </c>
      <c r="D601" s="114">
        <f t="shared" si="410"/>
        <v>6563.07</v>
      </c>
      <c r="E601" s="115">
        <f t="shared" si="396"/>
        <v>6609.67</v>
      </c>
      <c r="F601" s="116">
        <f t="shared" si="397"/>
        <v>45005</v>
      </c>
      <c r="G601" s="117">
        <f t="shared" si="402"/>
        <v>7.1003356660832573E-3</v>
      </c>
      <c r="H601" s="118">
        <f t="shared" si="415"/>
        <v>45068</v>
      </c>
      <c r="I601" s="118">
        <f t="shared" si="403"/>
        <v>45068</v>
      </c>
      <c r="J601" s="119">
        <f t="shared" si="411"/>
        <v>20</v>
      </c>
      <c r="K601" s="119">
        <f t="shared" si="398"/>
        <v>8</v>
      </c>
      <c r="L601" s="8">
        <f t="shared" si="412"/>
        <v>1.0028341000000001</v>
      </c>
      <c r="M601" s="120">
        <f t="shared" si="399"/>
        <v>1.0083999100000001</v>
      </c>
      <c r="N601" s="120">
        <f t="shared" si="393"/>
        <v>1.1365898090356201</v>
      </c>
      <c r="O601" s="113">
        <f t="shared" si="395"/>
        <v>1.1398110100000001</v>
      </c>
      <c r="P601" s="113">
        <f t="shared" si="404"/>
        <v>1002.49862301</v>
      </c>
      <c r="Q601" s="11">
        <f t="shared" si="416"/>
        <v>0</v>
      </c>
      <c r="R601" s="30">
        <f t="shared" si="413"/>
        <v>0</v>
      </c>
      <c r="S601" s="8">
        <f t="shared" si="405"/>
        <v>0</v>
      </c>
      <c r="T601" s="122">
        <f t="shared" si="414"/>
        <v>9.5000000000000001E-2</v>
      </c>
      <c r="U601" s="121">
        <f t="shared" si="394"/>
        <v>3</v>
      </c>
      <c r="V601" s="121">
        <v>252</v>
      </c>
      <c r="W601" s="120">
        <f t="shared" si="406"/>
        <v>1.001080993</v>
      </c>
      <c r="X601" s="113">
        <f t="shared" si="407"/>
        <v>1.08369399</v>
      </c>
      <c r="Y601" s="113">
        <f t="shared" si="408"/>
        <v>0</v>
      </c>
      <c r="Z601" s="125" t="str">
        <f t="shared" si="417"/>
        <v>A+J=</v>
      </c>
      <c r="AA601" s="118">
        <f t="shared" si="418"/>
        <v>45068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09"/>
        <v>45051</v>
      </c>
      <c r="B602" s="113">
        <f t="shared" si="401"/>
        <v>1004.29903401</v>
      </c>
      <c r="C602" s="176">
        <f t="shared" si="400"/>
        <v>879.53056622400015</v>
      </c>
      <c r="D602" s="114">
        <f t="shared" si="410"/>
        <v>6563.07</v>
      </c>
      <c r="E602" s="115">
        <f t="shared" si="396"/>
        <v>6609.67</v>
      </c>
      <c r="F602" s="116">
        <f t="shared" si="397"/>
        <v>45005</v>
      </c>
      <c r="G602" s="117">
        <f t="shared" si="402"/>
        <v>7.1003356660832573E-3</v>
      </c>
      <c r="H602" s="118">
        <f t="shared" si="415"/>
        <v>45068</v>
      </c>
      <c r="I602" s="118">
        <f t="shared" si="403"/>
        <v>45068</v>
      </c>
      <c r="J602" s="119">
        <f t="shared" si="411"/>
        <v>20</v>
      </c>
      <c r="K602" s="119">
        <f t="shared" si="398"/>
        <v>9</v>
      </c>
      <c r="L602" s="8">
        <f t="shared" si="412"/>
        <v>1.0031889300000001</v>
      </c>
      <c r="M602" s="120">
        <f t="shared" si="399"/>
        <v>1.0083999100000001</v>
      </c>
      <c r="N602" s="120">
        <f t="shared" si="393"/>
        <v>1.1365898090356201</v>
      </c>
      <c r="O602" s="113">
        <f t="shared" si="395"/>
        <v>1.14021431</v>
      </c>
      <c r="P602" s="113">
        <f t="shared" si="404"/>
        <v>1002.85333769</v>
      </c>
      <c r="Q602" s="11">
        <f t="shared" si="416"/>
        <v>0</v>
      </c>
      <c r="R602" s="30">
        <f t="shared" si="413"/>
        <v>0</v>
      </c>
      <c r="S602" s="8">
        <f t="shared" si="405"/>
        <v>0</v>
      </c>
      <c r="T602" s="122">
        <f t="shared" si="414"/>
        <v>9.5000000000000001E-2</v>
      </c>
      <c r="U602" s="121">
        <f t="shared" si="394"/>
        <v>4</v>
      </c>
      <c r="V602" s="121">
        <v>252</v>
      </c>
      <c r="W602" s="120">
        <f t="shared" si="406"/>
        <v>1.0014415830000001</v>
      </c>
      <c r="X602" s="113">
        <f t="shared" si="407"/>
        <v>1.4456963199999999</v>
      </c>
      <c r="Y602" s="113">
        <f t="shared" si="408"/>
        <v>0</v>
      </c>
      <c r="Z602" s="125" t="str">
        <f t="shared" si="417"/>
        <v>A+J=</v>
      </c>
      <c r="AA602" s="118">
        <f t="shared" si="418"/>
        <v>45068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09"/>
        <v>45052</v>
      </c>
      <c r="B603" s="113">
        <f t="shared" si="401"/>
        <v>1005.01625279</v>
      </c>
      <c r="C603" s="176">
        <f t="shared" si="400"/>
        <v>879.53056622400015</v>
      </c>
      <c r="D603" s="114">
        <f t="shared" si="410"/>
        <v>6563.07</v>
      </c>
      <c r="E603" s="115">
        <f t="shared" si="396"/>
        <v>6609.67</v>
      </c>
      <c r="F603" s="116">
        <f t="shared" si="397"/>
        <v>45005</v>
      </c>
      <c r="G603" s="117">
        <f t="shared" si="402"/>
        <v>7.1003356660832573E-3</v>
      </c>
      <c r="H603" s="118">
        <f t="shared" si="415"/>
        <v>45068</v>
      </c>
      <c r="I603" s="118">
        <f t="shared" si="403"/>
        <v>45068</v>
      </c>
      <c r="J603" s="119">
        <f t="shared" si="411"/>
        <v>20</v>
      </c>
      <c r="K603" s="119">
        <f t="shared" si="398"/>
        <v>10</v>
      </c>
      <c r="L603" s="8">
        <f t="shared" si="412"/>
        <v>1.0035438800000001</v>
      </c>
      <c r="M603" s="120">
        <f t="shared" si="399"/>
        <v>1.0083999100000001</v>
      </c>
      <c r="N603" s="120">
        <f t="shared" si="393"/>
        <v>1.1365898090356201</v>
      </c>
      <c r="O603" s="113">
        <f t="shared" si="395"/>
        <v>1.1406177399999999</v>
      </c>
      <c r="P603" s="113">
        <f t="shared" si="404"/>
        <v>1003.2081667</v>
      </c>
      <c r="Q603" s="11">
        <f t="shared" si="416"/>
        <v>0</v>
      </c>
      <c r="R603" s="30">
        <f t="shared" si="413"/>
        <v>0</v>
      </c>
      <c r="S603" s="8">
        <f t="shared" si="405"/>
        <v>0</v>
      </c>
      <c r="T603" s="122">
        <f t="shared" si="414"/>
        <v>9.5000000000000001E-2</v>
      </c>
      <c r="U603" s="121">
        <f t="shared" si="394"/>
        <v>5</v>
      </c>
      <c r="V603" s="121">
        <v>252</v>
      </c>
      <c r="W603" s="120">
        <f t="shared" si="406"/>
        <v>1.0018023039999999</v>
      </c>
      <c r="X603" s="113">
        <f t="shared" si="407"/>
        <v>1.80808609</v>
      </c>
      <c r="Y603" s="113">
        <f t="shared" si="408"/>
        <v>0</v>
      </c>
      <c r="Z603" s="125" t="str">
        <f t="shared" si="417"/>
        <v>A+J=</v>
      </c>
      <c r="AA603" s="118">
        <f t="shared" si="418"/>
        <v>45068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09"/>
        <v>45053</v>
      </c>
      <c r="B604" s="113">
        <f t="shared" si="401"/>
        <v>1005.01625279</v>
      </c>
      <c r="C604" s="176">
        <f t="shared" si="400"/>
        <v>879.53056622400015</v>
      </c>
      <c r="D604" s="114">
        <f t="shared" si="410"/>
        <v>6563.07</v>
      </c>
      <c r="E604" s="115">
        <f t="shared" si="396"/>
        <v>6609.67</v>
      </c>
      <c r="F604" s="116">
        <f t="shared" si="397"/>
        <v>45005</v>
      </c>
      <c r="G604" s="117">
        <f t="shared" si="402"/>
        <v>7.1003356660832573E-3</v>
      </c>
      <c r="H604" s="118">
        <f t="shared" si="415"/>
        <v>45068</v>
      </c>
      <c r="I604" s="118">
        <f t="shared" si="403"/>
        <v>45068</v>
      </c>
      <c r="J604" s="119">
        <f t="shared" si="411"/>
        <v>20</v>
      </c>
      <c r="K604" s="119">
        <f t="shared" si="398"/>
        <v>10</v>
      </c>
      <c r="L604" s="8">
        <f t="shared" si="412"/>
        <v>1.0035438800000001</v>
      </c>
      <c r="M604" s="120">
        <f t="shared" si="399"/>
        <v>1.0083999100000001</v>
      </c>
      <c r="N604" s="120">
        <f t="shared" si="393"/>
        <v>1.1365898090356201</v>
      </c>
      <c r="O604" s="113">
        <f t="shared" si="395"/>
        <v>1.1406177399999999</v>
      </c>
      <c r="P604" s="113">
        <f t="shared" si="404"/>
        <v>1003.2081667</v>
      </c>
      <c r="Q604" s="11">
        <f t="shared" si="416"/>
        <v>0</v>
      </c>
      <c r="R604" s="30">
        <f t="shared" si="413"/>
        <v>0</v>
      </c>
      <c r="S604" s="8">
        <f t="shared" si="405"/>
        <v>0</v>
      </c>
      <c r="T604" s="122">
        <f t="shared" si="414"/>
        <v>9.5000000000000001E-2</v>
      </c>
      <c r="U604" s="121">
        <f t="shared" si="394"/>
        <v>5</v>
      </c>
      <c r="V604" s="121">
        <v>252</v>
      </c>
      <c r="W604" s="120">
        <f t="shared" si="406"/>
        <v>1.0018023039999999</v>
      </c>
      <c r="X604" s="113">
        <f t="shared" si="407"/>
        <v>1.80808609</v>
      </c>
      <c r="Y604" s="113">
        <f t="shared" si="408"/>
        <v>0</v>
      </c>
      <c r="Z604" s="125" t="str">
        <f t="shared" si="417"/>
        <v>A+J=</v>
      </c>
      <c r="AA604" s="118">
        <f t="shared" si="418"/>
        <v>45068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09"/>
        <v>45054</v>
      </c>
      <c r="B605" s="113">
        <f t="shared" si="401"/>
        <v>1005.01625279</v>
      </c>
      <c r="C605" s="176">
        <f t="shared" si="400"/>
        <v>879.53056622400015</v>
      </c>
      <c r="D605" s="114">
        <f t="shared" si="410"/>
        <v>6563.07</v>
      </c>
      <c r="E605" s="115">
        <f t="shared" si="396"/>
        <v>6609.67</v>
      </c>
      <c r="F605" s="116">
        <f t="shared" si="397"/>
        <v>45005</v>
      </c>
      <c r="G605" s="117">
        <f t="shared" si="402"/>
        <v>7.1003356660832573E-3</v>
      </c>
      <c r="H605" s="118">
        <f t="shared" si="415"/>
        <v>45068</v>
      </c>
      <c r="I605" s="118">
        <f t="shared" si="403"/>
        <v>45068</v>
      </c>
      <c r="J605" s="119">
        <f t="shared" si="411"/>
        <v>20</v>
      </c>
      <c r="K605" s="119">
        <f t="shared" si="398"/>
        <v>10</v>
      </c>
      <c r="L605" s="8">
        <f t="shared" si="412"/>
        <v>1.0035438800000001</v>
      </c>
      <c r="M605" s="120">
        <f t="shared" si="399"/>
        <v>1.0083999100000001</v>
      </c>
      <c r="N605" s="120">
        <f t="shared" si="393"/>
        <v>1.1365898090356201</v>
      </c>
      <c r="O605" s="113">
        <f t="shared" si="395"/>
        <v>1.1406177399999999</v>
      </c>
      <c r="P605" s="113">
        <f t="shared" si="404"/>
        <v>1003.2081667</v>
      </c>
      <c r="Q605" s="11">
        <f t="shared" si="416"/>
        <v>0</v>
      </c>
      <c r="R605" s="30">
        <f t="shared" si="413"/>
        <v>0</v>
      </c>
      <c r="S605" s="8">
        <f t="shared" si="405"/>
        <v>0</v>
      </c>
      <c r="T605" s="122">
        <f t="shared" si="414"/>
        <v>9.5000000000000001E-2</v>
      </c>
      <c r="U605" s="121">
        <f t="shared" si="394"/>
        <v>5</v>
      </c>
      <c r="V605" s="121">
        <v>252</v>
      </c>
      <c r="W605" s="120">
        <f t="shared" si="406"/>
        <v>1.0018023039999999</v>
      </c>
      <c r="X605" s="113">
        <f t="shared" si="407"/>
        <v>1.80808609</v>
      </c>
      <c r="Y605" s="113">
        <f t="shared" si="408"/>
        <v>0</v>
      </c>
      <c r="Z605" s="125" t="str">
        <f t="shared" si="417"/>
        <v>A+J=</v>
      </c>
      <c r="AA605" s="118">
        <f t="shared" si="418"/>
        <v>45068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09"/>
        <v>45055</v>
      </c>
      <c r="B606" s="113">
        <f t="shared" si="401"/>
        <v>1005.7339892399999</v>
      </c>
      <c r="C606" s="176">
        <f t="shared" si="400"/>
        <v>879.53056622400015</v>
      </c>
      <c r="D606" s="114">
        <f t="shared" si="410"/>
        <v>6563.07</v>
      </c>
      <c r="E606" s="115">
        <f t="shared" si="396"/>
        <v>6609.67</v>
      </c>
      <c r="F606" s="116">
        <f t="shared" si="397"/>
        <v>45005</v>
      </c>
      <c r="G606" s="117">
        <f t="shared" si="402"/>
        <v>7.1003356660832573E-3</v>
      </c>
      <c r="H606" s="118">
        <f t="shared" si="415"/>
        <v>45068</v>
      </c>
      <c r="I606" s="118">
        <f t="shared" si="403"/>
        <v>45068</v>
      </c>
      <c r="J606" s="119">
        <f t="shared" si="411"/>
        <v>20</v>
      </c>
      <c r="K606" s="119">
        <f t="shared" si="398"/>
        <v>11</v>
      </c>
      <c r="L606" s="8">
        <f t="shared" si="412"/>
        <v>1.0038989599999999</v>
      </c>
      <c r="M606" s="120">
        <f t="shared" si="399"/>
        <v>1.0083999100000001</v>
      </c>
      <c r="N606" s="120">
        <f t="shared" si="393"/>
        <v>1.1365898090356201</v>
      </c>
      <c r="O606" s="113">
        <f t="shared" si="395"/>
        <v>1.1410213199999999</v>
      </c>
      <c r="P606" s="113">
        <f t="shared" si="404"/>
        <v>1003.56312765</v>
      </c>
      <c r="Q606" s="11">
        <f t="shared" si="416"/>
        <v>0</v>
      </c>
      <c r="R606" s="30">
        <f t="shared" si="413"/>
        <v>0</v>
      </c>
      <c r="S606" s="8">
        <f t="shared" si="405"/>
        <v>0</v>
      </c>
      <c r="T606" s="122">
        <f t="shared" si="414"/>
        <v>9.5000000000000001E-2</v>
      </c>
      <c r="U606" s="121">
        <f t="shared" si="394"/>
        <v>6</v>
      </c>
      <c r="V606" s="121">
        <v>252</v>
      </c>
      <c r="W606" s="120">
        <f t="shared" si="406"/>
        <v>1.002163154</v>
      </c>
      <c r="X606" s="113">
        <f t="shared" si="407"/>
        <v>2.1708615899999999</v>
      </c>
      <c r="Y606" s="113">
        <f t="shared" si="408"/>
        <v>0</v>
      </c>
      <c r="Z606" s="125" t="str">
        <f t="shared" si="417"/>
        <v>A+J=</v>
      </c>
      <c r="AA606" s="118">
        <f t="shared" si="418"/>
        <v>45068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09"/>
        <v>45056</v>
      </c>
      <c r="B607" s="113">
        <f t="shared" si="401"/>
        <v>1006.45224563</v>
      </c>
      <c r="C607" s="176">
        <f t="shared" si="400"/>
        <v>879.53056622400015</v>
      </c>
      <c r="D607" s="114">
        <f t="shared" si="410"/>
        <v>6563.07</v>
      </c>
      <c r="E607" s="115">
        <f t="shared" si="396"/>
        <v>6609.67</v>
      </c>
      <c r="F607" s="116">
        <f t="shared" si="397"/>
        <v>45005</v>
      </c>
      <c r="G607" s="117">
        <f t="shared" si="402"/>
        <v>7.1003356660832573E-3</v>
      </c>
      <c r="H607" s="118">
        <f t="shared" si="415"/>
        <v>45068</v>
      </c>
      <c r="I607" s="118">
        <f t="shared" si="403"/>
        <v>45068</v>
      </c>
      <c r="J607" s="119">
        <f t="shared" si="411"/>
        <v>20</v>
      </c>
      <c r="K607" s="119">
        <f t="shared" si="398"/>
        <v>12</v>
      </c>
      <c r="L607" s="8">
        <f t="shared" si="412"/>
        <v>1.0042541700000001</v>
      </c>
      <c r="M607" s="120">
        <f t="shared" si="399"/>
        <v>1.0083999100000001</v>
      </c>
      <c r="N607" s="120">
        <f t="shared" ref="N607:N670" si="419">IF(I607&gt;I606,N606*M607,N606)</f>
        <v>1.1365898090356201</v>
      </c>
      <c r="O607" s="113">
        <f t="shared" si="395"/>
        <v>1.1414250500000001</v>
      </c>
      <c r="P607" s="113">
        <f t="shared" si="404"/>
        <v>1003.91822052</v>
      </c>
      <c r="Q607" s="11">
        <f t="shared" si="416"/>
        <v>0</v>
      </c>
      <c r="R607" s="30">
        <f t="shared" si="413"/>
        <v>0</v>
      </c>
      <c r="S607" s="8">
        <f t="shared" si="405"/>
        <v>0</v>
      </c>
      <c r="T607" s="122">
        <f t="shared" si="414"/>
        <v>9.5000000000000001E-2</v>
      </c>
      <c r="U607" s="121">
        <f t="shared" si="394"/>
        <v>7</v>
      </c>
      <c r="V607" s="121">
        <v>252</v>
      </c>
      <c r="W607" s="120">
        <f t="shared" si="406"/>
        <v>1.002524135</v>
      </c>
      <c r="X607" s="113">
        <f t="shared" si="407"/>
        <v>2.53402511</v>
      </c>
      <c r="Y607" s="113">
        <f t="shared" si="408"/>
        <v>0</v>
      </c>
      <c r="Z607" s="125" t="str">
        <f t="shared" si="417"/>
        <v>A+J=</v>
      </c>
      <c r="AA607" s="118">
        <f t="shared" si="418"/>
        <v>45068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09"/>
        <v>45057</v>
      </c>
      <c r="B608" s="113">
        <f t="shared" si="401"/>
        <v>1007.17100262</v>
      </c>
      <c r="C608" s="176">
        <f t="shared" si="400"/>
        <v>879.53056622400015</v>
      </c>
      <c r="D608" s="114">
        <f t="shared" si="410"/>
        <v>6563.07</v>
      </c>
      <c r="E608" s="115">
        <f t="shared" si="396"/>
        <v>6609.67</v>
      </c>
      <c r="F608" s="116">
        <f t="shared" si="397"/>
        <v>45005</v>
      </c>
      <c r="G608" s="117">
        <f t="shared" si="402"/>
        <v>7.1003356660832573E-3</v>
      </c>
      <c r="H608" s="118">
        <f t="shared" si="415"/>
        <v>45068</v>
      </c>
      <c r="I608" s="118">
        <f t="shared" si="403"/>
        <v>45068</v>
      </c>
      <c r="J608" s="119">
        <f t="shared" si="411"/>
        <v>20</v>
      </c>
      <c r="K608" s="119">
        <f t="shared" si="398"/>
        <v>13</v>
      </c>
      <c r="L608" s="8">
        <f t="shared" si="412"/>
        <v>1.0046094999999999</v>
      </c>
      <c r="M608" s="120">
        <f t="shared" si="399"/>
        <v>1.0083999100000001</v>
      </c>
      <c r="N608" s="120">
        <f t="shared" si="419"/>
        <v>1.1365898090356201</v>
      </c>
      <c r="O608" s="113">
        <f t="shared" si="395"/>
        <v>1.1418289100000001</v>
      </c>
      <c r="P608" s="113">
        <f t="shared" si="404"/>
        <v>1004.27342774</v>
      </c>
      <c r="Q608" s="11">
        <f t="shared" si="416"/>
        <v>0</v>
      </c>
      <c r="R608" s="30">
        <f t="shared" si="413"/>
        <v>0</v>
      </c>
      <c r="S608" s="8">
        <f t="shared" si="405"/>
        <v>0</v>
      </c>
      <c r="T608" s="122">
        <f t="shared" si="414"/>
        <v>9.5000000000000001E-2</v>
      </c>
      <c r="U608" s="121">
        <f t="shared" si="394"/>
        <v>8</v>
      </c>
      <c r="V608" s="121">
        <v>252</v>
      </c>
      <c r="W608" s="120">
        <f t="shared" si="406"/>
        <v>1.0028852450000001</v>
      </c>
      <c r="X608" s="113">
        <f t="shared" si="407"/>
        <v>2.8975748800000001</v>
      </c>
      <c r="Y608" s="113">
        <f t="shared" si="408"/>
        <v>0</v>
      </c>
      <c r="Z608" s="125" t="str">
        <f t="shared" si="417"/>
        <v>A+J=</v>
      </c>
      <c r="AA608" s="118">
        <f t="shared" si="418"/>
        <v>45068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409"/>
        <v>45058</v>
      </c>
      <c r="B609" s="113">
        <f t="shared" si="401"/>
        <v>1007.8902800999999</v>
      </c>
      <c r="C609" s="176">
        <f t="shared" si="400"/>
        <v>879.53056622400015</v>
      </c>
      <c r="D609" s="114">
        <f t="shared" si="410"/>
        <v>6563.07</v>
      </c>
      <c r="E609" s="115">
        <f t="shared" si="396"/>
        <v>6609.67</v>
      </c>
      <c r="F609" s="116">
        <f t="shared" si="397"/>
        <v>45005</v>
      </c>
      <c r="G609" s="117">
        <f t="shared" si="402"/>
        <v>7.1003356660832573E-3</v>
      </c>
      <c r="H609" s="118">
        <f t="shared" si="415"/>
        <v>45068</v>
      </c>
      <c r="I609" s="118">
        <f t="shared" si="403"/>
        <v>45068</v>
      </c>
      <c r="J609" s="119">
        <f t="shared" si="411"/>
        <v>20</v>
      </c>
      <c r="K609" s="119">
        <f t="shared" si="398"/>
        <v>14</v>
      </c>
      <c r="L609" s="8">
        <f t="shared" si="412"/>
        <v>1.00496495</v>
      </c>
      <c r="M609" s="120">
        <f t="shared" si="399"/>
        <v>1.0083999100000001</v>
      </c>
      <c r="N609" s="120">
        <f t="shared" si="419"/>
        <v>1.1365898090356201</v>
      </c>
      <c r="O609" s="113">
        <f t="shared" si="395"/>
        <v>1.1422329200000001</v>
      </c>
      <c r="P609" s="113">
        <f t="shared" si="404"/>
        <v>1004.6287668799999</v>
      </c>
      <c r="Q609" s="11">
        <f t="shared" si="416"/>
        <v>0</v>
      </c>
      <c r="R609" s="30">
        <f t="shared" si="413"/>
        <v>0</v>
      </c>
      <c r="S609" s="8">
        <f t="shared" si="405"/>
        <v>0</v>
      </c>
      <c r="T609" s="122">
        <f t="shared" si="414"/>
        <v>9.5000000000000001E-2</v>
      </c>
      <c r="U609" s="121">
        <f t="shared" si="394"/>
        <v>9</v>
      </c>
      <c r="V609" s="121">
        <v>252</v>
      </c>
      <c r="W609" s="120">
        <f t="shared" si="406"/>
        <v>1.0032464860000001</v>
      </c>
      <c r="X609" s="113">
        <f t="shared" si="407"/>
        <v>3.2615132199999999</v>
      </c>
      <c r="Y609" s="113">
        <f t="shared" si="408"/>
        <v>0</v>
      </c>
      <c r="Z609" s="125" t="str">
        <f t="shared" si="417"/>
        <v>A+J=</v>
      </c>
      <c r="AA609" s="118">
        <f t="shared" si="418"/>
        <v>45068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409"/>
        <v>45059</v>
      </c>
      <c r="B610" s="113">
        <f t="shared" si="401"/>
        <v>1008.61005871</v>
      </c>
      <c r="C610" s="176">
        <f t="shared" si="400"/>
        <v>879.53056622400015</v>
      </c>
      <c r="D610" s="114">
        <f t="shared" si="410"/>
        <v>6563.07</v>
      </c>
      <c r="E610" s="115">
        <f t="shared" si="396"/>
        <v>6609.67</v>
      </c>
      <c r="F610" s="116">
        <f t="shared" si="397"/>
        <v>45005</v>
      </c>
      <c r="G610" s="117">
        <f t="shared" si="402"/>
        <v>7.1003356660832573E-3</v>
      </c>
      <c r="H610" s="118">
        <f t="shared" si="415"/>
        <v>45068</v>
      </c>
      <c r="I610" s="118">
        <f t="shared" si="403"/>
        <v>45068</v>
      </c>
      <c r="J610" s="119">
        <f t="shared" si="411"/>
        <v>20</v>
      </c>
      <c r="K610" s="119">
        <f t="shared" si="398"/>
        <v>15</v>
      </c>
      <c r="L610" s="8">
        <f t="shared" si="412"/>
        <v>1.0053205300000001</v>
      </c>
      <c r="M610" s="120">
        <f t="shared" si="399"/>
        <v>1.0083999100000001</v>
      </c>
      <c r="N610" s="120">
        <f t="shared" si="419"/>
        <v>1.1365898090356201</v>
      </c>
      <c r="O610" s="113">
        <f t="shared" si="395"/>
        <v>1.14263706</v>
      </c>
      <c r="P610" s="113">
        <f t="shared" si="404"/>
        <v>1004.98422037</v>
      </c>
      <c r="Q610" s="11">
        <f t="shared" si="416"/>
        <v>0</v>
      </c>
      <c r="R610" s="30">
        <f t="shared" si="413"/>
        <v>0</v>
      </c>
      <c r="S610" s="8">
        <f t="shared" si="405"/>
        <v>0</v>
      </c>
      <c r="T610" s="122">
        <f t="shared" si="414"/>
        <v>9.5000000000000001E-2</v>
      </c>
      <c r="U610" s="121">
        <f t="shared" si="394"/>
        <v>10</v>
      </c>
      <c r="V610" s="121">
        <v>252</v>
      </c>
      <c r="W610" s="120">
        <f t="shared" si="406"/>
        <v>1.0036078559999999</v>
      </c>
      <c r="X610" s="113">
        <f t="shared" si="407"/>
        <v>3.62583834</v>
      </c>
      <c r="Y610" s="113">
        <f t="shared" si="408"/>
        <v>0</v>
      </c>
      <c r="Z610" s="125" t="str">
        <f t="shared" si="417"/>
        <v>A+J=</v>
      </c>
      <c r="AA610" s="118">
        <f t="shared" si="418"/>
        <v>45068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409"/>
        <v>45060</v>
      </c>
      <c r="B611" s="113">
        <f t="shared" si="401"/>
        <v>1008.61005871</v>
      </c>
      <c r="C611" s="176">
        <f t="shared" si="400"/>
        <v>879.53056622400015</v>
      </c>
      <c r="D611" s="114">
        <f t="shared" si="410"/>
        <v>6563.07</v>
      </c>
      <c r="E611" s="115">
        <f t="shared" si="396"/>
        <v>6609.67</v>
      </c>
      <c r="F611" s="116">
        <f t="shared" si="397"/>
        <v>45005</v>
      </c>
      <c r="G611" s="117">
        <f t="shared" si="402"/>
        <v>7.1003356660832573E-3</v>
      </c>
      <c r="H611" s="118">
        <f t="shared" si="415"/>
        <v>45068</v>
      </c>
      <c r="I611" s="118">
        <f t="shared" si="403"/>
        <v>45068</v>
      </c>
      <c r="J611" s="119">
        <f t="shared" si="411"/>
        <v>20</v>
      </c>
      <c r="K611" s="119">
        <f t="shared" si="398"/>
        <v>15</v>
      </c>
      <c r="L611" s="8">
        <f t="shared" si="412"/>
        <v>1.0053205300000001</v>
      </c>
      <c r="M611" s="120">
        <f t="shared" si="399"/>
        <v>1.0083999100000001</v>
      </c>
      <c r="N611" s="120">
        <f t="shared" si="419"/>
        <v>1.1365898090356201</v>
      </c>
      <c r="O611" s="113">
        <f t="shared" si="395"/>
        <v>1.14263706</v>
      </c>
      <c r="P611" s="113">
        <f t="shared" si="404"/>
        <v>1004.98422037</v>
      </c>
      <c r="Q611" s="11">
        <f t="shared" si="416"/>
        <v>0</v>
      </c>
      <c r="R611" s="30">
        <f t="shared" si="413"/>
        <v>0</v>
      </c>
      <c r="S611" s="8">
        <f t="shared" si="405"/>
        <v>0</v>
      </c>
      <c r="T611" s="122">
        <f t="shared" si="414"/>
        <v>9.5000000000000001E-2</v>
      </c>
      <c r="U611" s="121">
        <f t="shared" si="394"/>
        <v>10</v>
      </c>
      <c r="V611" s="121">
        <v>252</v>
      </c>
      <c r="W611" s="120">
        <f t="shared" si="406"/>
        <v>1.0036078559999999</v>
      </c>
      <c r="X611" s="113">
        <f t="shared" si="407"/>
        <v>3.62583834</v>
      </c>
      <c r="Y611" s="113">
        <f t="shared" si="408"/>
        <v>0</v>
      </c>
      <c r="Z611" s="125" t="str">
        <f t="shared" si="417"/>
        <v>A+J=</v>
      </c>
      <c r="AA611" s="118">
        <f t="shared" si="418"/>
        <v>45068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409"/>
        <v>45061</v>
      </c>
      <c r="B612" s="113">
        <f t="shared" si="401"/>
        <v>1008.61005871</v>
      </c>
      <c r="C612" s="176">
        <f t="shared" si="400"/>
        <v>879.53056622400015</v>
      </c>
      <c r="D612" s="114">
        <f t="shared" si="410"/>
        <v>6563.07</v>
      </c>
      <c r="E612" s="115">
        <f t="shared" si="396"/>
        <v>6609.67</v>
      </c>
      <c r="F612" s="116">
        <f t="shared" si="397"/>
        <v>45005</v>
      </c>
      <c r="G612" s="117">
        <f t="shared" si="402"/>
        <v>7.1003356660832573E-3</v>
      </c>
      <c r="H612" s="118">
        <f t="shared" si="415"/>
        <v>45068</v>
      </c>
      <c r="I612" s="118">
        <f t="shared" si="403"/>
        <v>45068</v>
      </c>
      <c r="J612" s="119">
        <f t="shared" si="411"/>
        <v>20</v>
      </c>
      <c r="K612" s="119">
        <f t="shared" si="398"/>
        <v>15</v>
      </c>
      <c r="L612" s="8">
        <f t="shared" si="412"/>
        <v>1.0053205300000001</v>
      </c>
      <c r="M612" s="120">
        <f t="shared" si="399"/>
        <v>1.0083999100000001</v>
      </c>
      <c r="N612" s="120">
        <f t="shared" si="419"/>
        <v>1.1365898090356201</v>
      </c>
      <c r="O612" s="113">
        <f t="shared" si="395"/>
        <v>1.14263706</v>
      </c>
      <c r="P612" s="113">
        <f t="shared" si="404"/>
        <v>1004.98422037</v>
      </c>
      <c r="Q612" s="11">
        <f t="shared" si="416"/>
        <v>0</v>
      </c>
      <c r="R612" s="30">
        <f t="shared" si="413"/>
        <v>0</v>
      </c>
      <c r="S612" s="8">
        <f t="shared" si="405"/>
        <v>0</v>
      </c>
      <c r="T612" s="122">
        <f t="shared" si="414"/>
        <v>9.5000000000000001E-2</v>
      </c>
      <c r="U612" s="121">
        <f t="shared" si="394"/>
        <v>10</v>
      </c>
      <c r="V612" s="121">
        <v>252</v>
      </c>
      <c r="W612" s="120">
        <f t="shared" si="406"/>
        <v>1.0036078559999999</v>
      </c>
      <c r="X612" s="113">
        <f t="shared" si="407"/>
        <v>3.62583834</v>
      </c>
      <c r="Y612" s="113">
        <f t="shared" si="408"/>
        <v>0</v>
      </c>
      <c r="Z612" s="125" t="str">
        <f t="shared" si="417"/>
        <v>A+J=</v>
      </c>
      <c r="AA612" s="118">
        <f t="shared" si="418"/>
        <v>45068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409"/>
        <v>45062</v>
      </c>
      <c r="B613" s="113">
        <f t="shared" si="401"/>
        <v>1009.3303672000001</v>
      </c>
      <c r="C613" s="176">
        <f t="shared" si="400"/>
        <v>879.53056622400015</v>
      </c>
      <c r="D613" s="114">
        <f t="shared" si="410"/>
        <v>6563.07</v>
      </c>
      <c r="E613" s="115">
        <f t="shared" si="396"/>
        <v>6609.67</v>
      </c>
      <c r="F613" s="116">
        <f t="shared" si="397"/>
        <v>45005</v>
      </c>
      <c r="G613" s="117">
        <f t="shared" si="402"/>
        <v>7.1003356660832573E-3</v>
      </c>
      <c r="H613" s="118">
        <f t="shared" si="415"/>
        <v>45068</v>
      </c>
      <c r="I613" s="118">
        <f t="shared" si="403"/>
        <v>45068</v>
      </c>
      <c r="J613" s="119">
        <f t="shared" si="411"/>
        <v>20</v>
      </c>
      <c r="K613" s="119">
        <f t="shared" si="398"/>
        <v>16</v>
      </c>
      <c r="L613" s="8">
        <f t="shared" si="412"/>
        <v>1.0056762400000001</v>
      </c>
      <c r="M613" s="120">
        <f t="shared" si="399"/>
        <v>1.0083999100000001</v>
      </c>
      <c r="N613" s="120">
        <f t="shared" si="419"/>
        <v>1.1365898090356201</v>
      </c>
      <c r="O613" s="113">
        <f t="shared" si="395"/>
        <v>1.14304136</v>
      </c>
      <c r="P613" s="113">
        <f t="shared" si="404"/>
        <v>1005.33981457</v>
      </c>
      <c r="Q613" s="11">
        <f t="shared" si="416"/>
        <v>0</v>
      </c>
      <c r="R613" s="30">
        <f t="shared" si="413"/>
        <v>0</v>
      </c>
      <c r="S613" s="8">
        <f t="shared" si="405"/>
        <v>0</v>
      </c>
      <c r="T613" s="122">
        <f t="shared" si="414"/>
        <v>9.5000000000000001E-2</v>
      </c>
      <c r="U613" s="121">
        <f t="shared" ref="U613:U676" si="420">IF(Q612&gt;0,1,IF(K613=K612,U612,U612+1))</f>
        <v>11</v>
      </c>
      <c r="V613" s="121">
        <v>252</v>
      </c>
      <c r="W613" s="120">
        <f t="shared" si="406"/>
        <v>1.0039693569999999</v>
      </c>
      <c r="X613" s="113">
        <f t="shared" si="407"/>
        <v>3.9905526299999998</v>
      </c>
      <c r="Y613" s="113">
        <f t="shared" si="408"/>
        <v>0</v>
      </c>
      <c r="Z613" s="125" t="str">
        <f t="shared" si="417"/>
        <v>A+J=</v>
      </c>
      <c r="AA613" s="118">
        <f t="shared" si="418"/>
        <v>45068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409"/>
        <v>45063</v>
      </c>
      <c r="B614" s="113">
        <f t="shared" si="401"/>
        <v>1010.0511872</v>
      </c>
      <c r="C614" s="176">
        <f t="shared" si="400"/>
        <v>879.53056622400015</v>
      </c>
      <c r="D614" s="114">
        <f t="shared" si="410"/>
        <v>6563.07</v>
      </c>
      <c r="E614" s="115">
        <f t="shared" si="396"/>
        <v>6609.67</v>
      </c>
      <c r="F614" s="116">
        <f t="shared" si="397"/>
        <v>45005</v>
      </c>
      <c r="G614" s="117">
        <f t="shared" si="402"/>
        <v>7.1003356660832573E-3</v>
      </c>
      <c r="H614" s="118">
        <f t="shared" si="415"/>
        <v>45068</v>
      </c>
      <c r="I614" s="118">
        <f t="shared" si="403"/>
        <v>45068</v>
      </c>
      <c r="J614" s="119">
        <f t="shared" si="411"/>
        <v>20</v>
      </c>
      <c r="K614" s="119">
        <f t="shared" si="398"/>
        <v>17</v>
      </c>
      <c r="L614" s="8">
        <f t="shared" si="412"/>
        <v>1.00603208</v>
      </c>
      <c r="M614" s="120">
        <f t="shared" si="399"/>
        <v>1.0083999100000001</v>
      </c>
      <c r="N614" s="120">
        <f t="shared" si="419"/>
        <v>1.1365898090356201</v>
      </c>
      <c r="O614" s="113">
        <f t="shared" si="395"/>
        <v>1.1434458000000001</v>
      </c>
      <c r="P614" s="113">
        <f t="shared" si="404"/>
        <v>1005.69553192</v>
      </c>
      <c r="Q614" s="11">
        <f t="shared" si="416"/>
        <v>0</v>
      </c>
      <c r="R614" s="30">
        <f t="shared" si="413"/>
        <v>0</v>
      </c>
      <c r="S614" s="8">
        <f t="shared" si="405"/>
        <v>0</v>
      </c>
      <c r="T614" s="122">
        <f t="shared" si="414"/>
        <v>9.5000000000000001E-2</v>
      </c>
      <c r="U614" s="121">
        <f t="shared" si="420"/>
        <v>12</v>
      </c>
      <c r="V614" s="121">
        <v>252</v>
      </c>
      <c r="W614" s="120">
        <f t="shared" si="406"/>
        <v>1.004330988</v>
      </c>
      <c r="X614" s="113">
        <f t="shared" si="407"/>
        <v>4.3556552799999997</v>
      </c>
      <c r="Y614" s="113">
        <f t="shared" si="408"/>
        <v>0</v>
      </c>
      <c r="Z614" s="125" t="str">
        <f t="shared" si="417"/>
        <v>A+J=</v>
      </c>
      <c r="AA614" s="118">
        <f t="shared" si="418"/>
        <v>45068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409"/>
        <v>45064</v>
      </c>
      <c r="B615" s="113">
        <f t="shared" si="401"/>
        <v>1010.77251013</v>
      </c>
      <c r="C615" s="176">
        <f t="shared" si="400"/>
        <v>879.53056622400015</v>
      </c>
      <c r="D615" s="114">
        <f t="shared" si="410"/>
        <v>6563.07</v>
      </c>
      <c r="E615" s="115">
        <f t="shared" si="396"/>
        <v>6609.67</v>
      </c>
      <c r="F615" s="116">
        <f t="shared" si="397"/>
        <v>45005</v>
      </c>
      <c r="G615" s="117">
        <f t="shared" si="402"/>
        <v>7.1003356660832573E-3</v>
      </c>
      <c r="H615" s="118">
        <f t="shared" si="415"/>
        <v>45068</v>
      </c>
      <c r="I615" s="118">
        <f t="shared" si="403"/>
        <v>45068</v>
      </c>
      <c r="J615" s="119">
        <f t="shared" si="411"/>
        <v>20</v>
      </c>
      <c r="K615" s="119">
        <f t="shared" si="398"/>
        <v>18</v>
      </c>
      <c r="L615" s="8">
        <f t="shared" si="412"/>
        <v>1.0063880300000001</v>
      </c>
      <c r="M615" s="120">
        <f t="shared" si="399"/>
        <v>1.0083999100000001</v>
      </c>
      <c r="N615" s="120">
        <f t="shared" si="419"/>
        <v>1.1365898090356201</v>
      </c>
      <c r="O615" s="113">
        <f t="shared" si="395"/>
        <v>1.14385037</v>
      </c>
      <c r="P615" s="113">
        <f t="shared" si="404"/>
        <v>1006.0513635999999</v>
      </c>
      <c r="Q615" s="11">
        <f t="shared" si="416"/>
        <v>0</v>
      </c>
      <c r="R615" s="30">
        <f t="shared" si="413"/>
        <v>0</v>
      </c>
      <c r="S615" s="8">
        <f t="shared" si="405"/>
        <v>0</v>
      </c>
      <c r="T615" s="122">
        <f t="shared" si="414"/>
        <v>9.5000000000000001E-2</v>
      </c>
      <c r="U615" s="121">
        <f t="shared" si="420"/>
        <v>13</v>
      </c>
      <c r="V615" s="121">
        <v>252</v>
      </c>
      <c r="W615" s="120">
        <f t="shared" si="406"/>
        <v>1.0046927489999999</v>
      </c>
      <c r="X615" s="113">
        <f t="shared" si="407"/>
        <v>4.7211465300000004</v>
      </c>
      <c r="Y615" s="113">
        <f t="shared" si="408"/>
        <v>0</v>
      </c>
      <c r="Z615" s="125" t="str">
        <f t="shared" si="417"/>
        <v>A+J=</v>
      </c>
      <c r="AA615" s="118">
        <f t="shared" si="418"/>
        <v>45068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409"/>
        <v>45065</v>
      </c>
      <c r="B616" s="113">
        <f t="shared" si="401"/>
        <v>1011.49436378</v>
      </c>
      <c r="C616" s="176">
        <f t="shared" si="400"/>
        <v>879.53056622400015</v>
      </c>
      <c r="D616" s="114">
        <f t="shared" si="410"/>
        <v>6563.07</v>
      </c>
      <c r="E616" s="115">
        <f t="shared" si="396"/>
        <v>6609.67</v>
      </c>
      <c r="F616" s="116">
        <f t="shared" si="397"/>
        <v>45005</v>
      </c>
      <c r="G616" s="117">
        <f t="shared" si="402"/>
        <v>7.1003356660832573E-3</v>
      </c>
      <c r="H616" s="118">
        <f t="shared" si="415"/>
        <v>45068</v>
      </c>
      <c r="I616" s="118">
        <f t="shared" si="403"/>
        <v>45068</v>
      </c>
      <c r="J616" s="119">
        <f t="shared" si="411"/>
        <v>20</v>
      </c>
      <c r="K616" s="119">
        <f t="shared" si="398"/>
        <v>19</v>
      </c>
      <c r="L616" s="8">
        <f t="shared" si="412"/>
        <v>1.00674412</v>
      </c>
      <c r="M616" s="120">
        <f t="shared" si="399"/>
        <v>1.0083999100000001</v>
      </c>
      <c r="N616" s="120">
        <f t="shared" si="419"/>
        <v>1.1365898090356201</v>
      </c>
      <c r="O616" s="113">
        <f t="shared" si="395"/>
        <v>1.1442551000000001</v>
      </c>
      <c r="P616" s="113">
        <f t="shared" si="404"/>
        <v>1006.407336</v>
      </c>
      <c r="Q616" s="11">
        <f t="shared" si="416"/>
        <v>0</v>
      </c>
      <c r="R616" s="30">
        <f t="shared" si="413"/>
        <v>0</v>
      </c>
      <c r="S616" s="8">
        <f t="shared" si="405"/>
        <v>0</v>
      </c>
      <c r="T616" s="122">
        <f t="shared" si="414"/>
        <v>9.5000000000000001E-2</v>
      </c>
      <c r="U616" s="121">
        <f t="shared" si="420"/>
        <v>14</v>
      </c>
      <c r="V616" s="121">
        <v>252</v>
      </c>
      <c r="W616" s="120">
        <f t="shared" si="406"/>
        <v>1.0050546410000001</v>
      </c>
      <c r="X616" s="113">
        <f t="shared" si="407"/>
        <v>5.0870277799999997</v>
      </c>
      <c r="Y616" s="113">
        <f t="shared" si="408"/>
        <v>0</v>
      </c>
      <c r="Z616" s="125" t="str">
        <f t="shared" si="417"/>
        <v>A+J=</v>
      </c>
      <c r="AA616" s="118">
        <f t="shared" si="418"/>
        <v>45068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409"/>
        <v>45066</v>
      </c>
      <c r="B617" s="113">
        <f t="shared" si="401"/>
        <v>1012.21672976</v>
      </c>
      <c r="C617" s="176">
        <f t="shared" si="400"/>
        <v>879.53056622400015</v>
      </c>
      <c r="D617" s="114">
        <f t="shared" si="410"/>
        <v>6563.07</v>
      </c>
      <c r="E617" s="115">
        <f t="shared" si="396"/>
        <v>6609.67</v>
      </c>
      <c r="F617" s="116">
        <f t="shared" si="397"/>
        <v>45005</v>
      </c>
      <c r="G617" s="117">
        <f t="shared" si="402"/>
        <v>7.1003356660832573E-3</v>
      </c>
      <c r="H617" s="118">
        <f t="shared" si="415"/>
        <v>45097</v>
      </c>
      <c r="I617" s="118">
        <f t="shared" si="403"/>
        <v>45068</v>
      </c>
      <c r="J617" s="119">
        <f t="shared" si="411"/>
        <v>20</v>
      </c>
      <c r="K617" s="119">
        <f t="shared" si="398"/>
        <v>20</v>
      </c>
      <c r="L617" s="8">
        <f t="shared" si="412"/>
        <v>1.0071003300000001</v>
      </c>
      <c r="M617" s="120">
        <f t="shared" si="399"/>
        <v>1.0083999100000001</v>
      </c>
      <c r="N617" s="120">
        <f t="shared" si="419"/>
        <v>1.1365898090356201</v>
      </c>
      <c r="O617" s="113">
        <f t="shared" ref="O617:O680" si="421">TRUNC(TRUNC((L617*N617),15),8)</f>
        <v>1.14465997</v>
      </c>
      <c r="P617" s="113">
        <f t="shared" si="404"/>
        <v>1006.7634315400001</v>
      </c>
      <c r="Q617" s="11">
        <f t="shared" si="416"/>
        <v>0</v>
      </c>
      <c r="R617" s="30">
        <f t="shared" si="413"/>
        <v>0</v>
      </c>
      <c r="S617" s="8">
        <f t="shared" si="405"/>
        <v>0</v>
      </c>
      <c r="T617" s="122">
        <f t="shared" si="414"/>
        <v>9.5000000000000001E-2</v>
      </c>
      <c r="U617" s="121">
        <f t="shared" si="420"/>
        <v>15</v>
      </c>
      <c r="V617" s="121">
        <v>252</v>
      </c>
      <c r="W617" s="120">
        <f t="shared" si="406"/>
        <v>1.0054166630000001</v>
      </c>
      <c r="X617" s="113">
        <f t="shared" si="407"/>
        <v>5.4532982199999998</v>
      </c>
      <c r="Y617" s="113">
        <f t="shared" si="408"/>
        <v>0</v>
      </c>
      <c r="Z617" s="125" t="str">
        <f t="shared" si="417"/>
        <v>A+J=</v>
      </c>
      <c r="AA617" s="118">
        <f t="shared" si="418"/>
        <v>45068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409"/>
        <v>45067</v>
      </c>
      <c r="B618" s="113">
        <f t="shared" si="401"/>
        <v>1012.21672976</v>
      </c>
      <c r="C618" s="176">
        <f t="shared" si="400"/>
        <v>879.53056622400015</v>
      </c>
      <c r="D618" s="114">
        <f t="shared" si="410"/>
        <v>6563.07</v>
      </c>
      <c r="E618" s="115">
        <f t="shared" ref="E618:E681" si="422">IF($K618=1,VLOOKUP($A617,$AO$10:$AS$131,4),E617)</f>
        <v>6609.67</v>
      </c>
      <c r="F618" s="116">
        <f t="shared" ref="F618:F681" si="423">IF($K618=1,VLOOKUP($A617,$AO$10:$AS$131,5),F617)</f>
        <v>45005</v>
      </c>
      <c r="G618" s="117">
        <f t="shared" si="402"/>
        <v>7.1003356660832573E-3</v>
      </c>
      <c r="H618" s="118">
        <f t="shared" si="415"/>
        <v>45097</v>
      </c>
      <c r="I618" s="118">
        <f t="shared" si="403"/>
        <v>45068</v>
      </c>
      <c r="J618" s="119">
        <f t="shared" si="411"/>
        <v>20</v>
      </c>
      <c r="K618" s="119">
        <f t="shared" ref="K618:K681" si="424">(J618-(NETWORKDAYS(A618,I618,AD$176:AD$502)-1))</f>
        <v>20</v>
      </c>
      <c r="L618" s="8">
        <f t="shared" si="412"/>
        <v>1.0071003300000001</v>
      </c>
      <c r="M618" s="120">
        <f t="shared" ref="M618:M681" si="425">IF(I618&gt;I617,L617,M617)</f>
        <v>1.0083999100000001</v>
      </c>
      <c r="N618" s="120">
        <f t="shared" si="419"/>
        <v>1.1365898090356201</v>
      </c>
      <c r="O618" s="113">
        <f t="shared" si="421"/>
        <v>1.14465997</v>
      </c>
      <c r="P618" s="113">
        <f t="shared" si="404"/>
        <v>1006.7634315400001</v>
      </c>
      <c r="Q618" s="11">
        <f t="shared" si="416"/>
        <v>0</v>
      </c>
      <c r="R618" s="30">
        <f t="shared" si="413"/>
        <v>0</v>
      </c>
      <c r="S618" s="8">
        <f t="shared" si="405"/>
        <v>0</v>
      </c>
      <c r="T618" s="122">
        <f t="shared" si="414"/>
        <v>9.5000000000000001E-2</v>
      </c>
      <c r="U618" s="121">
        <f t="shared" si="420"/>
        <v>15</v>
      </c>
      <c r="V618" s="121">
        <v>252</v>
      </c>
      <c r="W618" s="120">
        <f t="shared" si="406"/>
        <v>1.0054166630000001</v>
      </c>
      <c r="X618" s="113">
        <f t="shared" si="407"/>
        <v>5.4532982199999998</v>
      </c>
      <c r="Y618" s="113">
        <f t="shared" si="408"/>
        <v>0</v>
      </c>
      <c r="Z618" s="125" t="str">
        <f t="shared" si="417"/>
        <v>A+J=</v>
      </c>
      <c r="AA618" s="118">
        <f t="shared" si="418"/>
        <v>45068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409"/>
        <v>45068</v>
      </c>
      <c r="B619" s="113">
        <f t="shared" si="401"/>
        <v>1012.21672976</v>
      </c>
      <c r="C619" s="176">
        <f t="shared" si="400"/>
        <v>879.53056622400015</v>
      </c>
      <c r="D619" s="114">
        <f t="shared" si="410"/>
        <v>6563.07</v>
      </c>
      <c r="E619" s="115">
        <f t="shared" si="422"/>
        <v>6609.67</v>
      </c>
      <c r="F619" s="116">
        <f t="shared" si="423"/>
        <v>45005</v>
      </c>
      <c r="G619" s="117">
        <f t="shared" si="402"/>
        <v>7.1003356660832573E-3</v>
      </c>
      <c r="H619" s="118">
        <f t="shared" si="415"/>
        <v>45097</v>
      </c>
      <c r="I619" s="118">
        <f t="shared" si="403"/>
        <v>45068</v>
      </c>
      <c r="J619" s="119">
        <f t="shared" si="411"/>
        <v>20</v>
      </c>
      <c r="K619" s="119">
        <f t="shared" si="424"/>
        <v>20</v>
      </c>
      <c r="L619" s="8">
        <f t="shared" si="412"/>
        <v>1.0071003300000001</v>
      </c>
      <c r="M619" s="120">
        <f t="shared" si="425"/>
        <v>1.0083999100000001</v>
      </c>
      <c r="N619" s="120">
        <f t="shared" si="419"/>
        <v>1.1365898090356201</v>
      </c>
      <c r="O619" s="113">
        <f t="shared" si="421"/>
        <v>1.14465997</v>
      </c>
      <c r="P619" s="113">
        <f t="shared" si="404"/>
        <v>1006.7634315400001</v>
      </c>
      <c r="Q619" s="11">
        <f t="shared" si="416"/>
        <v>20</v>
      </c>
      <c r="R619" s="30">
        <f t="shared" si="413"/>
        <v>1.1186525043696464E-2</v>
      </c>
      <c r="S619" s="8">
        <f t="shared" si="405"/>
        <v>11.262184339999999</v>
      </c>
      <c r="T619" s="122">
        <f t="shared" si="414"/>
        <v>9.5000000000000001E-2</v>
      </c>
      <c r="U619" s="121">
        <f t="shared" si="420"/>
        <v>15</v>
      </c>
      <c r="V619" s="121">
        <v>252</v>
      </c>
      <c r="W619" s="120">
        <f t="shared" si="406"/>
        <v>1.0054166630000001</v>
      </c>
      <c r="X619" s="113">
        <f t="shared" si="407"/>
        <v>5.4532982199999998</v>
      </c>
      <c r="Y619" s="113">
        <f t="shared" si="408"/>
        <v>16.715482559999998</v>
      </c>
      <c r="Z619" s="125" t="str">
        <f t="shared" si="417"/>
        <v>A+J=</v>
      </c>
      <c r="AA619" s="118">
        <f t="shared" si="418"/>
        <v>45068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409"/>
        <v>45069</v>
      </c>
      <c r="B620" s="113">
        <f t="shared" si="401"/>
        <v>996.16268516000002</v>
      </c>
      <c r="C620" s="176">
        <f t="shared" si="400"/>
        <v>869.69167551831754</v>
      </c>
      <c r="D620" s="114">
        <f t="shared" si="410"/>
        <v>6609.67</v>
      </c>
      <c r="E620" s="115">
        <f t="shared" si="422"/>
        <v>6649.99</v>
      </c>
      <c r="F620" s="116">
        <f t="shared" si="423"/>
        <v>45038</v>
      </c>
      <c r="G620" s="117">
        <f t="shared" si="402"/>
        <v>6.1001532602988906E-3</v>
      </c>
      <c r="H620" s="118">
        <f t="shared" si="415"/>
        <v>45097</v>
      </c>
      <c r="I620" s="118">
        <f t="shared" si="403"/>
        <v>45097</v>
      </c>
      <c r="J620" s="119">
        <f t="shared" si="411"/>
        <v>20</v>
      </c>
      <c r="K620" s="119">
        <f t="shared" si="424"/>
        <v>1</v>
      </c>
      <c r="L620" s="8">
        <f t="shared" si="412"/>
        <v>1.00030412</v>
      </c>
      <c r="M620" s="120">
        <f t="shared" si="425"/>
        <v>1.0071003300000001</v>
      </c>
      <c r="N620" s="120">
        <f t="shared" si="419"/>
        <v>1.1446599717544101</v>
      </c>
      <c r="O620" s="113">
        <f t="shared" si="421"/>
        <v>1.14500808</v>
      </c>
      <c r="P620" s="113">
        <f t="shared" si="404"/>
        <v>995.80399556999998</v>
      </c>
      <c r="Q620" s="11">
        <f t="shared" si="416"/>
        <v>0</v>
      </c>
      <c r="R620" s="30">
        <f t="shared" si="413"/>
        <v>0</v>
      </c>
      <c r="S620" s="8">
        <f t="shared" si="405"/>
        <v>0</v>
      </c>
      <c r="T620" s="122">
        <f t="shared" si="414"/>
        <v>9.5000000000000001E-2</v>
      </c>
      <c r="U620" s="121">
        <f t="shared" si="420"/>
        <v>1</v>
      </c>
      <c r="V620" s="121">
        <v>252</v>
      </c>
      <c r="W620" s="120">
        <f t="shared" si="406"/>
        <v>1.0003602009999999</v>
      </c>
      <c r="X620" s="113">
        <f t="shared" si="407"/>
        <v>0.35868959</v>
      </c>
      <c r="Y620" s="113">
        <f t="shared" si="408"/>
        <v>0</v>
      </c>
      <c r="Z620" s="125" t="str">
        <f t="shared" si="417"/>
        <v>A+J=</v>
      </c>
      <c r="AA620" s="118">
        <f t="shared" si="418"/>
        <v>45097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2">
        <f t="shared" si="409"/>
        <v>45070</v>
      </c>
      <c r="B621" s="113">
        <f t="shared" si="401"/>
        <v>996.82457514999999</v>
      </c>
      <c r="C621" s="176">
        <f t="shared" si="400"/>
        <v>869.69167551831754</v>
      </c>
      <c r="D621" s="114">
        <f t="shared" si="410"/>
        <v>6609.67</v>
      </c>
      <c r="E621" s="115">
        <f t="shared" si="422"/>
        <v>6649.99</v>
      </c>
      <c r="F621" s="116">
        <f t="shared" si="423"/>
        <v>45038</v>
      </c>
      <c r="G621" s="117">
        <f t="shared" si="402"/>
        <v>6.1001532602988906E-3</v>
      </c>
      <c r="H621" s="118">
        <f t="shared" si="415"/>
        <v>45097</v>
      </c>
      <c r="I621" s="118">
        <f t="shared" si="403"/>
        <v>45097</v>
      </c>
      <c r="J621" s="119">
        <f t="shared" si="411"/>
        <v>20</v>
      </c>
      <c r="K621" s="119">
        <f t="shared" si="424"/>
        <v>2</v>
      </c>
      <c r="L621" s="8">
        <f t="shared" si="412"/>
        <v>1.0006083400000001</v>
      </c>
      <c r="M621" s="120">
        <f t="shared" si="425"/>
        <v>1.0071003300000001</v>
      </c>
      <c r="N621" s="120">
        <f t="shared" si="419"/>
        <v>1.1446599717544101</v>
      </c>
      <c r="O621" s="113">
        <f t="shared" si="421"/>
        <v>1.1453563099999999</v>
      </c>
      <c r="P621" s="113">
        <f t="shared" si="404"/>
        <v>996.10684830000002</v>
      </c>
      <c r="Q621" s="11">
        <f t="shared" si="416"/>
        <v>0</v>
      </c>
      <c r="R621" s="30">
        <f t="shared" si="413"/>
        <v>0</v>
      </c>
      <c r="S621" s="8">
        <f t="shared" si="405"/>
        <v>0</v>
      </c>
      <c r="T621" s="122">
        <f t="shared" si="414"/>
        <v>9.5000000000000001E-2</v>
      </c>
      <c r="U621" s="121">
        <f t="shared" si="420"/>
        <v>2</v>
      </c>
      <c r="V621" s="121">
        <v>252</v>
      </c>
      <c r="W621" s="120">
        <f t="shared" si="406"/>
        <v>1.0007205320000001</v>
      </c>
      <c r="X621" s="113">
        <f t="shared" si="407"/>
        <v>0.71772685000000003</v>
      </c>
      <c r="Y621" s="113">
        <f t="shared" si="408"/>
        <v>0</v>
      </c>
      <c r="Z621" s="125" t="str">
        <f t="shared" si="417"/>
        <v>A+J=</v>
      </c>
      <c r="AA621" s="118">
        <f t="shared" si="418"/>
        <v>45097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2">
        <f t="shared" si="409"/>
        <v>45071</v>
      </c>
      <c r="B622" s="113">
        <f t="shared" si="401"/>
        <v>997.48690001000011</v>
      </c>
      <c r="C622" s="176">
        <f t="shared" si="400"/>
        <v>869.69167551831754</v>
      </c>
      <c r="D622" s="114">
        <f t="shared" si="410"/>
        <v>6609.67</v>
      </c>
      <c r="E622" s="115">
        <f t="shared" si="422"/>
        <v>6649.99</v>
      </c>
      <c r="F622" s="116">
        <f t="shared" si="423"/>
        <v>45038</v>
      </c>
      <c r="G622" s="117">
        <f t="shared" si="402"/>
        <v>6.1001532602988906E-3</v>
      </c>
      <c r="H622" s="118">
        <f t="shared" si="415"/>
        <v>45097</v>
      </c>
      <c r="I622" s="118">
        <f t="shared" si="403"/>
        <v>45097</v>
      </c>
      <c r="J622" s="119">
        <f t="shared" si="411"/>
        <v>20</v>
      </c>
      <c r="K622" s="119">
        <f t="shared" si="424"/>
        <v>3</v>
      </c>
      <c r="L622" s="8">
        <f t="shared" si="412"/>
        <v>1.0009126500000001</v>
      </c>
      <c r="M622" s="120">
        <f t="shared" si="425"/>
        <v>1.0071003300000001</v>
      </c>
      <c r="N622" s="120">
        <f t="shared" si="419"/>
        <v>1.1446599717544101</v>
      </c>
      <c r="O622" s="113">
        <f t="shared" si="421"/>
        <v>1.1457046399999999</v>
      </c>
      <c r="P622" s="113">
        <f t="shared" si="404"/>
        <v>996.40978801000006</v>
      </c>
      <c r="Q622" s="11">
        <f t="shared" si="416"/>
        <v>0</v>
      </c>
      <c r="R622" s="30">
        <f t="shared" si="413"/>
        <v>0</v>
      </c>
      <c r="S622" s="8">
        <f t="shared" si="405"/>
        <v>0</v>
      </c>
      <c r="T622" s="122">
        <f t="shared" si="414"/>
        <v>9.5000000000000001E-2</v>
      </c>
      <c r="U622" s="121">
        <f t="shared" si="420"/>
        <v>3</v>
      </c>
      <c r="V622" s="121">
        <v>252</v>
      </c>
      <c r="W622" s="120">
        <f t="shared" si="406"/>
        <v>1.001080993</v>
      </c>
      <c r="X622" s="113">
        <f t="shared" si="407"/>
        <v>1.0771120000000001</v>
      </c>
      <c r="Y622" s="113">
        <f t="shared" si="408"/>
        <v>0</v>
      </c>
      <c r="Z622" s="125" t="str">
        <f t="shared" si="417"/>
        <v>A+J=</v>
      </c>
      <c r="AA622" s="118">
        <f t="shared" si="418"/>
        <v>45097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2">
        <f t="shared" si="409"/>
        <v>45072</v>
      </c>
      <c r="B623" s="113">
        <f t="shared" si="401"/>
        <v>998.14967634000004</v>
      </c>
      <c r="C623" s="176">
        <f t="shared" si="400"/>
        <v>869.69167551831754</v>
      </c>
      <c r="D623" s="114">
        <f t="shared" si="410"/>
        <v>6609.67</v>
      </c>
      <c r="E623" s="115">
        <f t="shared" si="422"/>
        <v>6649.99</v>
      </c>
      <c r="F623" s="116">
        <f t="shared" si="423"/>
        <v>45038</v>
      </c>
      <c r="G623" s="117">
        <f t="shared" si="402"/>
        <v>6.1001532602988906E-3</v>
      </c>
      <c r="H623" s="118">
        <f t="shared" si="415"/>
        <v>45097</v>
      </c>
      <c r="I623" s="118">
        <f t="shared" si="403"/>
        <v>45097</v>
      </c>
      <c r="J623" s="119">
        <f t="shared" si="411"/>
        <v>20</v>
      </c>
      <c r="K623" s="119">
        <f t="shared" si="424"/>
        <v>4</v>
      </c>
      <c r="L623" s="8">
        <f t="shared" si="412"/>
        <v>1.0012170600000001</v>
      </c>
      <c r="M623" s="120">
        <f t="shared" si="425"/>
        <v>1.0071003300000001</v>
      </c>
      <c r="N623" s="120">
        <f t="shared" si="419"/>
        <v>1.1446599717544101</v>
      </c>
      <c r="O623" s="113">
        <f t="shared" si="421"/>
        <v>1.1460530900000001</v>
      </c>
      <c r="P623" s="113">
        <f t="shared" si="404"/>
        <v>996.71283206999999</v>
      </c>
      <c r="Q623" s="11">
        <f t="shared" si="416"/>
        <v>0</v>
      </c>
      <c r="R623" s="30">
        <f t="shared" si="413"/>
        <v>0</v>
      </c>
      <c r="S623" s="8">
        <f t="shared" si="405"/>
        <v>0</v>
      </c>
      <c r="T623" s="122">
        <f t="shared" si="414"/>
        <v>9.5000000000000001E-2</v>
      </c>
      <c r="U623" s="121">
        <f t="shared" si="420"/>
        <v>4</v>
      </c>
      <c r="V623" s="121">
        <v>252</v>
      </c>
      <c r="W623" s="120">
        <f t="shared" si="406"/>
        <v>1.0014415830000001</v>
      </c>
      <c r="X623" s="113">
        <f t="shared" si="407"/>
        <v>1.4368442699999999</v>
      </c>
      <c r="Y623" s="113">
        <f t="shared" si="408"/>
        <v>0</v>
      </c>
      <c r="Z623" s="125" t="str">
        <f t="shared" si="417"/>
        <v>A+J=</v>
      </c>
      <c r="AA623" s="118">
        <f t="shared" si="418"/>
        <v>45097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409"/>
        <v>45073</v>
      </c>
      <c r="B624" s="113">
        <f t="shared" si="401"/>
        <v>998.81288895</v>
      </c>
      <c r="C624" s="176">
        <f t="shared" si="400"/>
        <v>869.69167551831754</v>
      </c>
      <c r="D624" s="114">
        <f t="shared" si="410"/>
        <v>6609.67</v>
      </c>
      <c r="E624" s="115">
        <f t="shared" si="422"/>
        <v>6649.99</v>
      </c>
      <c r="F624" s="116">
        <f t="shared" si="423"/>
        <v>45038</v>
      </c>
      <c r="G624" s="117">
        <f t="shared" si="402"/>
        <v>6.1001532602988906E-3</v>
      </c>
      <c r="H624" s="118">
        <f t="shared" si="415"/>
        <v>45097</v>
      </c>
      <c r="I624" s="118">
        <f t="shared" si="403"/>
        <v>45097</v>
      </c>
      <c r="J624" s="119">
        <f t="shared" si="411"/>
        <v>20</v>
      </c>
      <c r="K624" s="119">
        <f t="shared" si="424"/>
        <v>5</v>
      </c>
      <c r="L624" s="8">
        <f t="shared" si="412"/>
        <v>1.00152156</v>
      </c>
      <c r="M624" s="120">
        <f t="shared" si="425"/>
        <v>1.0071003300000001</v>
      </c>
      <c r="N624" s="120">
        <f t="shared" si="419"/>
        <v>1.1446599717544101</v>
      </c>
      <c r="O624" s="113">
        <f t="shared" si="421"/>
        <v>1.1464016400000001</v>
      </c>
      <c r="P624" s="113">
        <f t="shared" si="404"/>
        <v>997.01596310000002</v>
      </c>
      <c r="Q624" s="11">
        <f t="shared" si="416"/>
        <v>0</v>
      </c>
      <c r="R624" s="30">
        <f t="shared" si="413"/>
        <v>0</v>
      </c>
      <c r="S624" s="8">
        <f t="shared" si="405"/>
        <v>0</v>
      </c>
      <c r="T624" s="122">
        <f t="shared" si="414"/>
        <v>9.5000000000000001E-2</v>
      </c>
      <c r="U624" s="121">
        <f t="shared" si="420"/>
        <v>5</v>
      </c>
      <c r="V624" s="121">
        <v>252</v>
      </c>
      <c r="W624" s="120">
        <f t="shared" si="406"/>
        <v>1.0018023039999999</v>
      </c>
      <c r="X624" s="113">
        <f t="shared" si="407"/>
        <v>1.79692585</v>
      </c>
      <c r="Y624" s="113">
        <f t="shared" si="408"/>
        <v>0</v>
      </c>
      <c r="Z624" s="125" t="str">
        <f t="shared" si="417"/>
        <v>A+J=</v>
      </c>
      <c r="AA624" s="118">
        <f t="shared" si="418"/>
        <v>45097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2">
        <f t="shared" si="409"/>
        <v>45074</v>
      </c>
      <c r="B625" s="113">
        <f t="shared" si="401"/>
        <v>998.81288895</v>
      </c>
      <c r="C625" s="176">
        <f t="shared" si="400"/>
        <v>869.69167551831754</v>
      </c>
      <c r="D625" s="114">
        <f t="shared" si="410"/>
        <v>6609.67</v>
      </c>
      <c r="E625" s="115">
        <f t="shared" si="422"/>
        <v>6649.99</v>
      </c>
      <c r="F625" s="116">
        <f t="shared" si="423"/>
        <v>45038</v>
      </c>
      <c r="G625" s="117">
        <f t="shared" si="402"/>
        <v>6.1001532602988906E-3</v>
      </c>
      <c r="H625" s="118">
        <f t="shared" si="415"/>
        <v>45097</v>
      </c>
      <c r="I625" s="118">
        <f t="shared" si="403"/>
        <v>45097</v>
      </c>
      <c r="J625" s="119">
        <f t="shared" si="411"/>
        <v>20</v>
      </c>
      <c r="K625" s="119">
        <f t="shared" si="424"/>
        <v>5</v>
      </c>
      <c r="L625" s="8">
        <f t="shared" si="412"/>
        <v>1.00152156</v>
      </c>
      <c r="M625" s="120">
        <f t="shared" si="425"/>
        <v>1.0071003300000001</v>
      </c>
      <c r="N625" s="120">
        <f t="shared" si="419"/>
        <v>1.1446599717544101</v>
      </c>
      <c r="O625" s="113">
        <f t="shared" si="421"/>
        <v>1.1464016400000001</v>
      </c>
      <c r="P625" s="113">
        <f t="shared" si="404"/>
        <v>997.01596310000002</v>
      </c>
      <c r="Q625" s="11">
        <f t="shared" si="416"/>
        <v>0</v>
      </c>
      <c r="R625" s="30">
        <f t="shared" si="413"/>
        <v>0</v>
      </c>
      <c r="S625" s="8">
        <f t="shared" si="405"/>
        <v>0</v>
      </c>
      <c r="T625" s="122">
        <f t="shared" si="414"/>
        <v>9.5000000000000001E-2</v>
      </c>
      <c r="U625" s="121">
        <f t="shared" si="420"/>
        <v>5</v>
      </c>
      <c r="V625" s="121">
        <v>252</v>
      </c>
      <c r="W625" s="120">
        <f t="shared" si="406"/>
        <v>1.0018023039999999</v>
      </c>
      <c r="X625" s="113">
        <f t="shared" si="407"/>
        <v>1.79692585</v>
      </c>
      <c r="Y625" s="113">
        <f t="shared" si="408"/>
        <v>0</v>
      </c>
      <c r="Z625" s="125" t="str">
        <f t="shared" si="417"/>
        <v>A+J=</v>
      </c>
      <c r="AA625" s="118">
        <f t="shared" si="418"/>
        <v>45097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409"/>
        <v>45075</v>
      </c>
      <c r="B626" s="113">
        <f t="shared" si="401"/>
        <v>998.81288895</v>
      </c>
      <c r="C626" s="176">
        <f t="shared" si="400"/>
        <v>869.69167551831754</v>
      </c>
      <c r="D626" s="114">
        <f t="shared" si="410"/>
        <v>6609.67</v>
      </c>
      <c r="E626" s="115">
        <f t="shared" si="422"/>
        <v>6649.99</v>
      </c>
      <c r="F626" s="116">
        <f t="shared" si="423"/>
        <v>45038</v>
      </c>
      <c r="G626" s="117">
        <f t="shared" si="402"/>
        <v>6.1001532602988906E-3</v>
      </c>
      <c r="H626" s="118">
        <f t="shared" si="415"/>
        <v>45097</v>
      </c>
      <c r="I626" s="118">
        <f t="shared" si="403"/>
        <v>45097</v>
      </c>
      <c r="J626" s="119">
        <f t="shared" si="411"/>
        <v>20</v>
      </c>
      <c r="K626" s="119">
        <f t="shared" si="424"/>
        <v>5</v>
      </c>
      <c r="L626" s="8">
        <f t="shared" si="412"/>
        <v>1.00152156</v>
      </c>
      <c r="M626" s="120">
        <f t="shared" si="425"/>
        <v>1.0071003300000001</v>
      </c>
      <c r="N626" s="120">
        <f t="shared" si="419"/>
        <v>1.1446599717544101</v>
      </c>
      <c r="O626" s="113">
        <f t="shared" si="421"/>
        <v>1.1464016400000001</v>
      </c>
      <c r="P626" s="113">
        <f t="shared" si="404"/>
        <v>997.01596310000002</v>
      </c>
      <c r="Q626" s="11">
        <f t="shared" si="416"/>
        <v>0</v>
      </c>
      <c r="R626" s="30">
        <f t="shared" si="413"/>
        <v>0</v>
      </c>
      <c r="S626" s="8">
        <f t="shared" si="405"/>
        <v>0</v>
      </c>
      <c r="T626" s="122">
        <f t="shared" si="414"/>
        <v>9.5000000000000001E-2</v>
      </c>
      <c r="U626" s="121">
        <f t="shared" si="420"/>
        <v>5</v>
      </c>
      <c r="V626" s="121">
        <v>252</v>
      </c>
      <c r="W626" s="120">
        <f t="shared" si="406"/>
        <v>1.0018023039999999</v>
      </c>
      <c r="X626" s="113">
        <f t="shared" si="407"/>
        <v>1.79692585</v>
      </c>
      <c r="Y626" s="113">
        <f t="shared" si="408"/>
        <v>0</v>
      </c>
      <c r="Z626" s="125" t="str">
        <f t="shared" si="417"/>
        <v>A+J=</v>
      </c>
      <c r="AA626" s="118">
        <f t="shared" si="418"/>
        <v>45097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09"/>
        <v>45076</v>
      </c>
      <c r="B627" s="113">
        <f t="shared" si="401"/>
        <v>999.47653608000007</v>
      </c>
      <c r="C627" s="176">
        <f t="shared" si="400"/>
        <v>869.69167551831754</v>
      </c>
      <c r="D627" s="114">
        <f t="shared" si="410"/>
        <v>6609.67</v>
      </c>
      <c r="E627" s="115">
        <f t="shared" si="422"/>
        <v>6649.99</v>
      </c>
      <c r="F627" s="116">
        <f t="shared" si="423"/>
        <v>45038</v>
      </c>
      <c r="G627" s="117">
        <f t="shared" si="402"/>
        <v>6.1001532602988906E-3</v>
      </c>
      <c r="H627" s="118">
        <f t="shared" si="415"/>
        <v>45097</v>
      </c>
      <c r="I627" s="118">
        <f t="shared" si="403"/>
        <v>45097</v>
      </c>
      <c r="J627" s="119">
        <f t="shared" si="411"/>
        <v>20</v>
      </c>
      <c r="K627" s="119">
        <f t="shared" si="424"/>
        <v>6</v>
      </c>
      <c r="L627" s="8">
        <f t="shared" si="412"/>
        <v>1.0018261500000001</v>
      </c>
      <c r="M627" s="120">
        <f t="shared" si="425"/>
        <v>1.0071003300000001</v>
      </c>
      <c r="N627" s="120">
        <f t="shared" si="419"/>
        <v>1.1446599717544101</v>
      </c>
      <c r="O627" s="113">
        <f t="shared" si="421"/>
        <v>1.1467502899999999</v>
      </c>
      <c r="P627" s="113">
        <f t="shared" si="404"/>
        <v>997.31918111000005</v>
      </c>
      <c r="Q627" s="11">
        <f t="shared" si="416"/>
        <v>0</v>
      </c>
      <c r="R627" s="30">
        <f t="shared" si="413"/>
        <v>0</v>
      </c>
      <c r="S627" s="8">
        <f t="shared" si="405"/>
        <v>0</v>
      </c>
      <c r="T627" s="122">
        <f t="shared" si="414"/>
        <v>9.5000000000000001E-2</v>
      </c>
      <c r="U627" s="121">
        <f t="shared" si="420"/>
        <v>6</v>
      </c>
      <c r="V627" s="121">
        <v>252</v>
      </c>
      <c r="W627" s="120">
        <f t="shared" si="406"/>
        <v>1.002163154</v>
      </c>
      <c r="X627" s="113">
        <f t="shared" si="407"/>
        <v>2.1573549700000001</v>
      </c>
      <c r="Y627" s="113">
        <f t="shared" si="408"/>
        <v>0</v>
      </c>
      <c r="Z627" s="125" t="str">
        <f t="shared" si="417"/>
        <v>A+J=</v>
      </c>
      <c r="AA627" s="118">
        <f t="shared" si="418"/>
        <v>45097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09"/>
        <v>45077</v>
      </c>
      <c r="B628" s="113">
        <f t="shared" si="401"/>
        <v>1000.1406199100001</v>
      </c>
      <c r="C628" s="176">
        <f t="shared" si="400"/>
        <v>869.69167551831754</v>
      </c>
      <c r="D628" s="114">
        <f t="shared" si="410"/>
        <v>6609.67</v>
      </c>
      <c r="E628" s="115">
        <f t="shared" si="422"/>
        <v>6649.99</v>
      </c>
      <c r="F628" s="116">
        <f t="shared" si="423"/>
        <v>45038</v>
      </c>
      <c r="G628" s="117">
        <f t="shared" si="402"/>
        <v>6.1001532602988906E-3</v>
      </c>
      <c r="H628" s="118">
        <f t="shared" si="415"/>
        <v>45097</v>
      </c>
      <c r="I628" s="118">
        <f t="shared" si="403"/>
        <v>45097</v>
      </c>
      <c r="J628" s="119">
        <f t="shared" si="411"/>
        <v>20</v>
      </c>
      <c r="K628" s="119">
        <f t="shared" si="424"/>
        <v>7</v>
      </c>
      <c r="L628" s="8">
        <f t="shared" si="412"/>
        <v>1.00213083</v>
      </c>
      <c r="M628" s="120">
        <f t="shared" si="425"/>
        <v>1.0071003300000001</v>
      </c>
      <c r="N628" s="120">
        <f t="shared" si="419"/>
        <v>1.1446599717544101</v>
      </c>
      <c r="O628" s="113">
        <f t="shared" si="421"/>
        <v>1.1470990400000001</v>
      </c>
      <c r="P628" s="113">
        <f t="shared" si="404"/>
        <v>997.62248608000004</v>
      </c>
      <c r="Q628" s="11">
        <f t="shared" si="416"/>
        <v>0</v>
      </c>
      <c r="R628" s="30">
        <f t="shared" si="413"/>
        <v>0</v>
      </c>
      <c r="S628" s="8">
        <f t="shared" si="405"/>
        <v>0</v>
      </c>
      <c r="T628" s="122">
        <f t="shared" si="414"/>
        <v>9.5000000000000001E-2</v>
      </c>
      <c r="U628" s="121">
        <f t="shared" si="420"/>
        <v>7</v>
      </c>
      <c r="V628" s="121">
        <v>252</v>
      </c>
      <c r="W628" s="120">
        <f t="shared" si="406"/>
        <v>1.002524135</v>
      </c>
      <c r="X628" s="113">
        <f t="shared" si="407"/>
        <v>2.51813383</v>
      </c>
      <c r="Y628" s="113">
        <f t="shared" si="408"/>
        <v>0</v>
      </c>
      <c r="Z628" s="125" t="str">
        <f t="shared" si="417"/>
        <v>A+J=</v>
      </c>
      <c r="AA628" s="118">
        <f t="shared" si="418"/>
        <v>45097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09"/>
        <v>45078</v>
      </c>
      <c r="B629" s="113">
        <f t="shared" si="401"/>
        <v>1000.80515611</v>
      </c>
      <c r="C629" s="176">
        <f t="shared" si="400"/>
        <v>869.69167551831754</v>
      </c>
      <c r="D629" s="114">
        <f t="shared" si="410"/>
        <v>6609.67</v>
      </c>
      <c r="E629" s="115">
        <f t="shared" si="422"/>
        <v>6649.99</v>
      </c>
      <c r="F629" s="116">
        <f t="shared" si="423"/>
        <v>45038</v>
      </c>
      <c r="G629" s="117">
        <f t="shared" si="402"/>
        <v>6.1001532602988906E-3</v>
      </c>
      <c r="H629" s="118">
        <f t="shared" si="415"/>
        <v>45097</v>
      </c>
      <c r="I629" s="118">
        <f t="shared" si="403"/>
        <v>45097</v>
      </c>
      <c r="J629" s="119">
        <f t="shared" si="411"/>
        <v>20</v>
      </c>
      <c r="K629" s="119">
        <f t="shared" si="424"/>
        <v>8</v>
      </c>
      <c r="L629" s="8">
        <f t="shared" si="412"/>
        <v>1.00243561</v>
      </c>
      <c r="M629" s="120">
        <f t="shared" si="425"/>
        <v>1.0071003300000001</v>
      </c>
      <c r="N629" s="120">
        <f t="shared" si="419"/>
        <v>1.1446599717544101</v>
      </c>
      <c r="O629" s="113">
        <f t="shared" si="421"/>
        <v>1.1474479099999999</v>
      </c>
      <c r="P629" s="113">
        <f t="shared" si="404"/>
        <v>997.92589540999995</v>
      </c>
      <c r="Q629" s="11">
        <f t="shared" si="416"/>
        <v>0</v>
      </c>
      <c r="R629" s="30">
        <f t="shared" si="413"/>
        <v>0</v>
      </c>
      <c r="S629" s="8">
        <f t="shared" si="405"/>
        <v>0</v>
      </c>
      <c r="T629" s="122">
        <f t="shared" si="414"/>
        <v>9.5000000000000001E-2</v>
      </c>
      <c r="U629" s="121">
        <f t="shared" si="420"/>
        <v>8</v>
      </c>
      <c r="V629" s="121">
        <v>252</v>
      </c>
      <c r="W629" s="120">
        <f t="shared" si="406"/>
        <v>1.0028852450000001</v>
      </c>
      <c r="X629" s="113">
        <f t="shared" si="407"/>
        <v>2.8792607000000001</v>
      </c>
      <c r="Y629" s="113">
        <f t="shared" si="408"/>
        <v>0</v>
      </c>
      <c r="Z629" s="125" t="str">
        <f t="shared" si="417"/>
        <v>A+J=</v>
      </c>
      <c r="AA629" s="118">
        <f t="shared" si="418"/>
        <v>45097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09"/>
        <v>45079</v>
      </c>
      <c r="B630" s="113">
        <f t="shared" si="401"/>
        <v>1001.47012073</v>
      </c>
      <c r="C630" s="176">
        <f t="shared" si="400"/>
        <v>869.69167551831754</v>
      </c>
      <c r="D630" s="114">
        <f t="shared" si="410"/>
        <v>6609.67</v>
      </c>
      <c r="E630" s="115">
        <f t="shared" si="422"/>
        <v>6649.99</v>
      </c>
      <c r="F630" s="116">
        <f t="shared" si="423"/>
        <v>45038</v>
      </c>
      <c r="G630" s="117">
        <f t="shared" si="402"/>
        <v>6.1001532602988906E-3</v>
      </c>
      <c r="H630" s="118">
        <f t="shared" si="415"/>
        <v>45097</v>
      </c>
      <c r="I630" s="118">
        <f t="shared" si="403"/>
        <v>45097</v>
      </c>
      <c r="J630" s="119">
        <f t="shared" si="411"/>
        <v>20</v>
      </c>
      <c r="K630" s="119">
        <f t="shared" si="424"/>
        <v>9</v>
      </c>
      <c r="L630" s="8">
        <f t="shared" si="412"/>
        <v>1.00274047</v>
      </c>
      <c r="M630" s="120">
        <f t="shared" si="425"/>
        <v>1.0071003300000001</v>
      </c>
      <c r="N630" s="120">
        <f t="shared" si="419"/>
        <v>1.1446599717544101</v>
      </c>
      <c r="O630" s="113">
        <f t="shared" si="421"/>
        <v>1.1477968700000001</v>
      </c>
      <c r="P630" s="113">
        <f t="shared" si="404"/>
        <v>998.22938302</v>
      </c>
      <c r="Q630" s="11">
        <f t="shared" si="416"/>
        <v>0</v>
      </c>
      <c r="R630" s="30">
        <f t="shared" si="413"/>
        <v>0</v>
      </c>
      <c r="S630" s="8">
        <f t="shared" si="405"/>
        <v>0</v>
      </c>
      <c r="T630" s="122">
        <f t="shared" si="414"/>
        <v>9.5000000000000001E-2</v>
      </c>
      <c r="U630" s="121">
        <f t="shared" si="420"/>
        <v>9</v>
      </c>
      <c r="V630" s="121">
        <v>252</v>
      </c>
      <c r="W630" s="120">
        <f t="shared" si="406"/>
        <v>1.0032464860000001</v>
      </c>
      <c r="X630" s="113">
        <f t="shared" si="407"/>
        <v>3.2407377099999999</v>
      </c>
      <c r="Y630" s="113">
        <f t="shared" si="408"/>
        <v>0</v>
      </c>
      <c r="Z630" s="125" t="str">
        <f t="shared" si="417"/>
        <v>A+J=</v>
      </c>
      <c r="AA630" s="118">
        <f t="shared" si="418"/>
        <v>45097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09"/>
        <v>45080</v>
      </c>
      <c r="B631" s="113">
        <f t="shared" si="401"/>
        <v>1002.1355381699999</v>
      </c>
      <c r="C631" s="176">
        <f t="shared" si="400"/>
        <v>869.69167551831754</v>
      </c>
      <c r="D631" s="114">
        <f t="shared" si="410"/>
        <v>6609.67</v>
      </c>
      <c r="E631" s="115">
        <f t="shared" si="422"/>
        <v>6649.99</v>
      </c>
      <c r="F631" s="116">
        <f t="shared" si="423"/>
        <v>45038</v>
      </c>
      <c r="G631" s="117">
        <f t="shared" si="402"/>
        <v>6.1001532602988906E-3</v>
      </c>
      <c r="H631" s="118">
        <f t="shared" si="415"/>
        <v>45097</v>
      </c>
      <c r="I631" s="118">
        <f t="shared" si="403"/>
        <v>45097</v>
      </c>
      <c r="J631" s="119">
        <f t="shared" si="411"/>
        <v>20</v>
      </c>
      <c r="K631" s="119">
        <f t="shared" si="424"/>
        <v>10</v>
      </c>
      <c r="L631" s="8">
        <f t="shared" si="412"/>
        <v>1.00304543</v>
      </c>
      <c r="M631" s="120">
        <f t="shared" si="425"/>
        <v>1.0071003300000001</v>
      </c>
      <c r="N631" s="120">
        <f t="shared" si="419"/>
        <v>1.1446599717544101</v>
      </c>
      <c r="O631" s="113">
        <f t="shared" si="421"/>
        <v>1.14814595</v>
      </c>
      <c r="P631" s="113">
        <f t="shared" si="404"/>
        <v>998.53297498999996</v>
      </c>
      <c r="Q631" s="11">
        <f t="shared" si="416"/>
        <v>0</v>
      </c>
      <c r="R631" s="30">
        <f t="shared" si="413"/>
        <v>0</v>
      </c>
      <c r="S631" s="8">
        <f t="shared" si="405"/>
        <v>0</v>
      </c>
      <c r="T631" s="122">
        <f t="shared" si="414"/>
        <v>9.5000000000000001E-2</v>
      </c>
      <c r="U631" s="121">
        <f t="shared" si="420"/>
        <v>10</v>
      </c>
      <c r="V631" s="121">
        <v>252</v>
      </c>
      <c r="W631" s="120">
        <f t="shared" si="406"/>
        <v>1.0036078559999999</v>
      </c>
      <c r="X631" s="113">
        <f t="shared" si="407"/>
        <v>3.6025631800000002</v>
      </c>
      <c r="Y631" s="113">
        <f t="shared" si="408"/>
        <v>0</v>
      </c>
      <c r="Z631" s="125" t="str">
        <f t="shared" si="417"/>
        <v>A+J=</v>
      </c>
      <c r="AA631" s="118">
        <f t="shared" si="418"/>
        <v>45097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09"/>
        <v>45081</v>
      </c>
      <c r="B632" s="113">
        <f t="shared" si="401"/>
        <v>1002.1355381699999</v>
      </c>
      <c r="C632" s="176">
        <f t="shared" si="400"/>
        <v>869.69167551831754</v>
      </c>
      <c r="D632" s="114">
        <f t="shared" si="410"/>
        <v>6609.67</v>
      </c>
      <c r="E632" s="115">
        <f t="shared" si="422"/>
        <v>6649.99</v>
      </c>
      <c r="F632" s="116">
        <f t="shared" si="423"/>
        <v>45038</v>
      </c>
      <c r="G632" s="117">
        <f t="shared" si="402"/>
        <v>6.1001532602988906E-3</v>
      </c>
      <c r="H632" s="118">
        <f t="shared" si="415"/>
        <v>45097</v>
      </c>
      <c r="I632" s="118">
        <f t="shared" si="403"/>
        <v>45097</v>
      </c>
      <c r="J632" s="119">
        <f t="shared" si="411"/>
        <v>20</v>
      </c>
      <c r="K632" s="119">
        <f t="shared" si="424"/>
        <v>10</v>
      </c>
      <c r="L632" s="8">
        <f t="shared" si="412"/>
        <v>1.00304543</v>
      </c>
      <c r="M632" s="120">
        <f t="shared" si="425"/>
        <v>1.0071003300000001</v>
      </c>
      <c r="N632" s="120">
        <f t="shared" si="419"/>
        <v>1.1446599717544101</v>
      </c>
      <c r="O632" s="113">
        <f t="shared" si="421"/>
        <v>1.14814595</v>
      </c>
      <c r="P632" s="113">
        <f t="shared" si="404"/>
        <v>998.53297498999996</v>
      </c>
      <c r="Q632" s="11">
        <f t="shared" si="416"/>
        <v>0</v>
      </c>
      <c r="R632" s="30">
        <f t="shared" si="413"/>
        <v>0</v>
      </c>
      <c r="S632" s="8">
        <f t="shared" si="405"/>
        <v>0</v>
      </c>
      <c r="T632" s="122">
        <f t="shared" si="414"/>
        <v>9.5000000000000001E-2</v>
      </c>
      <c r="U632" s="121">
        <f t="shared" si="420"/>
        <v>10</v>
      </c>
      <c r="V632" s="121">
        <v>252</v>
      </c>
      <c r="W632" s="120">
        <f t="shared" si="406"/>
        <v>1.0036078559999999</v>
      </c>
      <c r="X632" s="113">
        <f t="shared" si="407"/>
        <v>3.6025631800000002</v>
      </c>
      <c r="Y632" s="113">
        <f t="shared" si="408"/>
        <v>0</v>
      </c>
      <c r="Z632" s="125" t="str">
        <f t="shared" si="417"/>
        <v>A+J=</v>
      </c>
      <c r="AA632" s="118">
        <f t="shared" si="418"/>
        <v>45097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09"/>
        <v>45082</v>
      </c>
      <c r="B633" s="113">
        <f t="shared" si="401"/>
        <v>1002.1355381699999</v>
      </c>
      <c r="C633" s="176">
        <f t="shared" si="400"/>
        <v>869.69167551831754</v>
      </c>
      <c r="D633" s="114">
        <f t="shared" si="410"/>
        <v>6609.67</v>
      </c>
      <c r="E633" s="115">
        <f t="shared" si="422"/>
        <v>6649.99</v>
      </c>
      <c r="F633" s="116">
        <f t="shared" si="423"/>
        <v>45038</v>
      </c>
      <c r="G633" s="117">
        <f t="shared" si="402"/>
        <v>6.1001532602988906E-3</v>
      </c>
      <c r="H633" s="118">
        <f t="shared" si="415"/>
        <v>45097</v>
      </c>
      <c r="I633" s="118">
        <f t="shared" si="403"/>
        <v>45097</v>
      </c>
      <c r="J633" s="119">
        <f t="shared" si="411"/>
        <v>20</v>
      </c>
      <c r="K633" s="119">
        <f t="shared" si="424"/>
        <v>10</v>
      </c>
      <c r="L633" s="8">
        <f t="shared" si="412"/>
        <v>1.00304543</v>
      </c>
      <c r="M633" s="120">
        <f t="shared" si="425"/>
        <v>1.0071003300000001</v>
      </c>
      <c r="N633" s="120">
        <f t="shared" si="419"/>
        <v>1.1446599717544101</v>
      </c>
      <c r="O633" s="113">
        <f t="shared" si="421"/>
        <v>1.14814595</v>
      </c>
      <c r="P633" s="113">
        <f t="shared" si="404"/>
        <v>998.53297498999996</v>
      </c>
      <c r="Q633" s="11">
        <f t="shared" si="416"/>
        <v>0</v>
      </c>
      <c r="R633" s="30">
        <f t="shared" si="413"/>
        <v>0</v>
      </c>
      <c r="S633" s="8">
        <f t="shared" si="405"/>
        <v>0</v>
      </c>
      <c r="T633" s="122">
        <f t="shared" si="414"/>
        <v>9.5000000000000001E-2</v>
      </c>
      <c r="U633" s="121">
        <f t="shared" si="420"/>
        <v>10</v>
      </c>
      <c r="V633" s="121">
        <v>252</v>
      </c>
      <c r="W633" s="120">
        <f t="shared" si="406"/>
        <v>1.0036078559999999</v>
      </c>
      <c r="X633" s="113">
        <f t="shared" si="407"/>
        <v>3.6025631800000002</v>
      </c>
      <c r="Y633" s="113">
        <f t="shared" si="408"/>
        <v>0</v>
      </c>
      <c r="Z633" s="125" t="str">
        <f t="shared" si="417"/>
        <v>A+J=</v>
      </c>
      <c r="AA633" s="118">
        <f t="shared" si="418"/>
        <v>45097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09"/>
        <v>45083</v>
      </c>
      <c r="B634" s="113">
        <f t="shared" si="401"/>
        <v>1002.80140192</v>
      </c>
      <c r="C634" s="176">
        <f t="shared" si="400"/>
        <v>869.69167551831754</v>
      </c>
      <c r="D634" s="114">
        <f t="shared" si="410"/>
        <v>6609.67</v>
      </c>
      <c r="E634" s="115">
        <f t="shared" si="422"/>
        <v>6649.99</v>
      </c>
      <c r="F634" s="116">
        <f t="shared" si="423"/>
        <v>45038</v>
      </c>
      <c r="G634" s="117">
        <f t="shared" si="402"/>
        <v>6.1001532602988906E-3</v>
      </c>
      <c r="H634" s="118">
        <f t="shared" si="415"/>
        <v>45097</v>
      </c>
      <c r="I634" s="118">
        <f t="shared" si="403"/>
        <v>45097</v>
      </c>
      <c r="J634" s="119">
        <f t="shared" si="411"/>
        <v>20</v>
      </c>
      <c r="K634" s="119">
        <f t="shared" si="424"/>
        <v>11</v>
      </c>
      <c r="L634" s="8">
        <f t="shared" si="412"/>
        <v>1.0033504900000001</v>
      </c>
      <c r="M634" s="120">
        <f t="shared" si="425"/>
        <v>1.0071003300000001</v>
      </c>
      <c r="N634" s="120">
        <f t="shared" si="419"/>
        <v>1.1446599717544101</v>
      </c>
      <c r="O634" s="113">
        <f t="shared" si="421"/>
        <v>1.1484951400000001</v>
      </c>
      <c r="P634" s="113">
        <f t="shared" si="404"/>
        <v>998.83666262999998</v>
      </c>
      <c r="Q634" s="11">
        <f t="shared" si="416"/>
        <v>0</v>
      </c>
      <c r="R634" s="30">
        <f t="shared" si="413"/>
        <v>0</v>
      </c>
      <c r="S634" s="8">
        <f t="shared" si="405"/>
        <v>0</v>
      </c>
      <c r="T634" s="122">
        <f t="shared" si="414"/>
        <v>9.5000000000000001E-2</v>
      </c>
      <c r="U634" s="121">
        <f t="shared" si="420"/>
        <v>11</v>
      </c>
      <c r="V634" s="121">
        <v>252</v>
      </c>
      <c r="W634" s="120">
        <f t="shared" si="406"/>
        <v>1.0039693569999999</v>
      </c>
      <c r="X634" s="113">
        <f t="shared" si="407"/>
        <v>3.9647392899999998</v>
      </c>
      <c r="Y634" s="113">
        <f t="shared" si="408"/>
        <v>0</v>
      </c>
      <c r="Z634" s="125" t="str">
        <f t="shared" si="417"/>
        <v>A+J=</v>
      </c>
      <c r="AA634" s="118">
        <f t="shared" si="418"/>
        <v>45097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09"/>
        <v>45084</v>
      </c>
      <c r="B635" s="113">
        <f t="shared" si="401"/>
        <v>1003.4676937300001</v>
      </c>
      <c r="C635" s="176">
        <f t="shared" si="400"/>
        <v>869.69167551831754</v>
      </c>
      <c r="D635" s="114">
        <f t="shared" si="410"/>
        <v>6609.67</v>
      </c>
      <c r="E635" s="115">
        <f t="shared" si="422"/>
        <v>6649.99</v>
      </c>
      <c r="F635" s="116">
        <f t="shared" si="423"/>
        <v>45038</v>
      </c>
      <c r="G635" s="117">
        <f t="shared" si="402"/>
        <v>6.1001532602988906E-3</v>
      </c>
      <c r="H635" s="118">
        <f t="shared" si="415"/>
        <v>45097</v>
      </c>
      <c r="I635" s="118">
        <f t="shared" si="403"/>
        <v>45097</v>
      </c>
      <c r="J635" s="119">
        <f t="shared" si="411"/>
        <v>20</v>
      </c>
      <c r="K635" s="119">
        <f t="shared" si="424"/>
        <v>12</v>
      </c>
      <c r="L635" s="8">
        <f t="shared" si="412"/>
        <v>1.0036556299999999</v>
      </c>
      <c r="M635" s="120">
        <f t="shared" si="425"/>
        <v>1.0071003300000001</v>
      </c>
      <c r="N635" s="120">
        <f t="shared" si="419"/>
        <v>1.1446599717544101</v>
      </c>
      <c r="O635" s="113">
        <f t="shared" si="421"/>
        <v>1.1488444200000001</v>
      </c>
      <c r="P635" s="113">
        <f t="shared" si="404"/>
        <v>999.14042853000001</v>
      </c>
      <c r="Q635" s="11">
        <f t="shared" si="416"/>
        <v>0</v>
      </c>
      <c r="R635" s="30">
        <f t="shared" si="413"/>
        <v>0</v>
      </c>
      <c r="S635" s="8">
        <f t="shared" si="405"/>
        <v>0</v>
      </c>
      <c r="T635" s="122">
        <f t="shared" si="414"/>
        <v>9.5000000000000001E-2</v>
      </c>
      <c r="U635" s="121">
        <f t="shared" si="420"/>
        <v>12</v>
      </c>
      <c r="V635" s="121">
        <v>252</v>
      </c>
      <c r="W635" s="120">
        <f t="shared" si="406"/>
        <v>1.004330988</v>
      </c>
      <c r="X635" s="113">
        <f t="shared" si="407"/>
        <v>4.3272652000000003</v>
      </c>
      <c r="Y635" s="113">
        <f t="shared" si="408"/>
        <v>0</v>
      </c>
      <c r="Z635" s="125" t="str">
        <f t="shared" si="417"/>
        <v>A+J=</v>
      </c>
      <c r="AA635" s="118">
        <f t="shared" si="418"/>
        <v>45097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09"/>
        <v>45085</v>
      </c>
      <c r="B636" s="113">
        <f t="shared" si="401"/>
        <v>1004.13444004</v>
      </c>
      <c r="C636" s="176">
        <f t="shared" ref="C636:C699" si="426">C635-(S635/O635)</f>
        <v>869.69167551831754</v>
      </c>
      <c r="D636" s="114">
        <f t="shared" si="410"/>
        <v>6609.67</v>
      </c>
      <c r="E636" s="115">
        <f t="shared" si="422"/>
        <v>6649.99</v>
      </c>
      <c r="F636" s="116">
        <f t="shared" si="423"/>
        <v>45038</v>
      </c>
      <c r="G636" s="117">
        <f t="shared" si="402"/>
        <v>6.1001532602988906E-3</v>
      </c>
      <c r="H636" s="118">
        <f t="shared" si="415"/>
        <v>45097</v>
      </c>
      <c r="I636" s="118">
        <f t="shared" si="403"/>
        <v>45097</v>
      </c>
      <c r="J636" s="119">
        <f t="shared" si="411"/>
        <v>20</v>
      </c>
      <c r="K636" s="119">
        <f t="shared" si="424"/>
        <v>13</v>
      </c>
      <c r="L636" s="8">
        <f t="shared" si="412"/>
        <v>1.00396087</v>
      </c>
      <c r="M636" s="120">
        <f t="shared" si="425"/>
        <v>1.0071003300000001</v>
      </c>
      <c r="N636" s="120">
        <f t="shared" si="419"/>
        <v>1.1446599717544101</v>
      </c>
      <c r="O636" s="113">
        <f t="shared" si="421"/>
        <v>1.14919382</v>
      </c>
      <c r="P636" s="113">
        <f t="shared" si="404"/>
        <v>999.44429880999996</v>
      </c>
      <c r="Q636" s="11">
        <f t="shared" si="416"/>
        <v>0</v>
      </c>
      <c r="R636" s="30">
        <f t="shared" si="413"/>
        <v>0</v>
      </c>
      <c r="S636" s="8">
        <f t="shared" si="405"/>
        <v>0</v>
      </c>
      <c r="T636" s="122">
        <f t="shared" si="414"/>
        <v>9.5000000000000001E-2</v>
      </c>
      <c r="U636" s="121">
        <f t="shared" si="420"/>
        <v>13</v>
      </c>
      <c r="V636" s="121">
        <v>252</v>
      </c>
      <c r="W636" s="120">
        <f t="shared" si="406"/>
        <v>1.0046927489999999</v>
      </c>
      <c r="X636" s="113">
        <f t="shared" si="407"/>
        <v>4.69014123</v>
      </c>
      <c r="Y636" s="113">
        <f t="shared" si="408"/>
        <v>0</v>
      </c>
      <c r="Z636" s="125" t="str">
        <f t="shared" si="417"/>
        <v>A+J=</v>
      </c>
      <c r="AA636" s="118">
        <f t="shared" si="418"/>
        <v>45097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09"/>
        <v>45086</v>
      </c>
      <c r="B637" s="113">
        <f t="shared" si="401"/>
        <v>1004.13444004</v>
      </c>
      <c r="C637" s="176">
        <f t="shared" si="426"/>
        <v>869.69167551831754</v>
      </c>
      <c r="D637" s="114">
        <f t="shared" si="410"/>
        <v>6609.67</v>
      </c>
      <c r="E637" s="115">
        <f t="shared" si="422"/>
        <v>6649.99</v>
      </c>
      <c r="F637" s="116">
        <f t="shared" si="423"/>
        <v>45038</v>
      </c>
      <c r="G637" s="117">
        <f t="shared" si="402"/>
        <v>6.1001532602988906E-3</v>
      </c>
      <c r="H637" s="118">
        <f t="shared" si="415"/>
        <v>45097</v>
      </c>
      <c r="I637" s="118">
        <f t="shared" si="403"/>
        <v>45097</v>
      </c>
      <c r="J637" s="119">
        <f t="shared" si="411"/>
        <v>20</v>
      </c>
      <c r="K637" s="119">
        <f t="shared" si="424"/>
        <v>13</v>
      </c>
      <c r="L637" s="8">
        <f t="shared" si="412"/>
        <v>1.00396087</v>
      </c>
      <c r="M637" s="120">
        <f t="shared" si="425"/>
        <v>1.0071003300000001</v>
      </c>
      <c r="N637" s="120">
        <f t="shared" si="419"/>
        <v>1.1446599717544101</v>
      </c>
      <c r="O637" s="113">
        <f t="shared" si="421"/>
        <v>1.14919382</v>
      </c>
      <c r="P637" s="113">
        <f t="shared" si="404"/>
        <v>999.44429880999996</v>
      </c>
      <c r="Q637" s="11">
        <f t="shared" si="416"/>
        <v>0</v>
      </c>
      <c r="R637" s="30">
        <f t="shared" si="413"/>
        <v>0</v>
      </c>
      <c r="S637" s="8">
        <f t="shared" si="405"/>
        <v>0</v>
      </c>
      <c r="T637" s="122">
        <f t="shared" si="414"/>
        <v>9.5000000000000001E-2</v>
      </c>
      <c r="U637" s="121">
        <f t="shared" si="420"/>
        <v>13</v>
      </c>
      <c r="V637" s="121">
        <v>252</v>
      </c>
      <c r="W637" s="120">
        <f t="shared" si="406"/>
        <v>1.0046927489999999</v>
      </c>
      <c r="X637" s="113">
        <f t="shared" si="407"/>
        <v>4.69014123</v>
      </c>
      <c r="Y637" s="113">
        <f t="shared" si="408"/>
        <v>0</v>
      </c>
      <c r="Z637" s="125" t="str">
        <f t="shared" si="417"/>
        <v>A+J=</v>
      </c>
      <c r="AA637" s="118">
        <f t="shared" si="418"/>
        <v>45097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09"/>
        <v>45087</v>
      </c>
      <c r="B638" s="113">
        <f t="shared" si="401"/>
        <v>1004.8016332999999</v>
      </c>
      <c r="C638" s="176">
        <f t="shared" si="426"/>
        <v>869.69167551831754</v>
      </c>
      <c r="D638" s="114">
        <f t="shared" si="410"/>
        <v>6609.67</v>
      </c>
      <c r="E638" s="115">
        <f t="shared" si="422"/>
        <v>6649.99</v>
      </c>
      <c r="F638" s="116">
        <f t="shared" si="423"/>
        <v>45038</v>
      </c>
      <c r="G638" s="117">
        <f t="shared" si="402"/>
        <v>6.1001532602988906E-3</v>
      </c>
      <c r="H638" s="118">
        <f t="shared" si="415"/>
        <v>45097</v>
      </c>
      <c r="I638" s="118">
        <f t="shared" si="403"/>
        <v>45097</v>
      </c>
      <c r="J638" s="119">
        <f t="shared" si="411"/>
        <v>20</v>
      </c>
      <c r="K638" s="119">
        <f t="shared" si="424"/>
        <v>14</v>
      </c>
      <c r="L638" s="8">
        <f t="shared" si="412"/>
        <v>1.0042662099999999</v>
      </c>
      <c r="M638" s="120">
        <f t="shared" si="425"/>
        <v>1.0071003300000001</v>
      </c>
      <c r="N638" s="120">
        <f t="shared" si="419"/>
        <v>1.1446599717544101</v>
      </c>
      <c r="O638" s="113">
        <f t="shared" si="421"/>
        <v>1.14954333</v>
      </c>
      <c r="P638" s="113">
        <f t="shared" si="404"/>
        <v>999.74826473999997</v>
      </c>
      <c r="Q638" s="11">
        <f t="shared" si="416"/>
        <v>0</v>
      </c>
      <c r="R638" s="30">
        <f t="shared" si="413"/>
        <v>0</v>
      </c>
      <c r="S638" s="8">
        <f t="shared" si="405"/>
        <v>0</v>
      </c>
      <c r="T638" s="122">
        <f t="shared" si="414"/>
        <v>9.5000000000000001E-2</v>
      </c>
      <c r="U638" s="121">
        <f t="shared" si="420"/>
        <v>14</v>
      </c>
      <c r="V638" s="121">
        <v>252</v>
      </c>
      <c r="W638" s="120">
        <f t="shared" si="406"/>
        <v>1.0050546410000001</v>
      </c>
      <c r="X638" s="113">
        <f t="shared" si="407"/>
        <v>5.05336856</v>
      </c>
      <c r="Y638" s="113">
        <f t="shared" si="408"/>
        <v>0</v>
      </c>
      <c r="Z638" s="125" t="str">
        <f t="shared" si="417"/>
        <v>A+J=</v>
      </c>
      <c r="AA638" s="118">
        <f t="shared" si="418"/>
        <v>45097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09"/>
        <v>45088</v>
      </c>
      <c r="B639" s="113">
        <f t="shared" si="401"/>
        <v>1004.8016332999999</v>
      </c>
      <c r="C639" s="176">
        <f t="shared" si="426"/>
        <v>869.69167551831754</v>
      </c>
      <c r="D639" s="114">
        <f t="shared" si="410"/>
        <v>6609.67</v>
      </c>
      <c r="E639" s="115">
        <f t="shared" si="422"/>
        <v>6649.99</v>
      </c>
      <c r="F639" s="116">
        <f t="shared" si="423"/>
        <v>45038</v>
      </c>
      <c r="G639" s="117">
        <f t="shared" si="402"/>
        <v>6.1001532602988906E-3</v>
      </c>
      <c r="H639" s="118">
        <f t="shared" si="415"/>
        <v>45097</v>
      </c>
      <c r="I639" s="118">
        <f t="shared" si="403"/>
        <v>45097</v>
      </c>
      <c r="J639" s="119">
        <f t="shared" si="411"/>
        <v>20</v>
      </c>
      <c r="K639" s="119">
        <f t="shared" si="424"/>
        <v>14</v>
      </c>
      <c r="L639" s="8">
        <f t="shared" si="412"/>
        <v>1.0042662099999999</v>
      </c>
      <c r="M639" s="120">
        <f t="shared" si="425"/>
        <v>1.0071003300000001</v>
      </c>
      <c r="N639" s="120">
        <f t="shared" si="419"/>
        <v>1.1446599717544101</v>
      </c>
      <c r="O639" s="113">
        <f t="shared" si="421"/>
        <v>1.14954333</v>
      </c>
      <c r="P639" s="113">
        <f t="shared" si="404"/>
        <v>999.74826473999997</v>
      </c>
      <c r="Q639" s="11">
        <f t="shared" si="416"/>
        <v>0</v>
      </c>
      <c r="R639" s="30">
        <f t="shared" si="413"/>
        <v>0</v>
      </c>
      <c r="S639" s="8">
        <f t="shared" si="405"/>
        <v>0</v>
      </c>
      <c r="T639" s="122">
        <f t="shared" si="414"/>
        <v>9.5000000000000001E-2</v>
      </c>
      <c r="U639" s="121">
        <f t="shared" si="420"/>
        <v>14</v>
      </c>
      <c r="V639" s="121">
        <v>252</v>
      </c>
      <c r="W639" s="120">
        <f t="shared" si="406"/>
        <v>1.0050546410000001</v>
      </c>
      <c r="X639" s="113">
        <f t="shared" si="407"/>
        <v>5.05336856</v>
      </c>
      <c r="Y639" s="113">
        <f t="shared" si="408"/>
        <v>0</v>
      </c>
      <c r="Z639" s="125" t="str">
        <f t="shared" si="417"/>
        <v>A+J=</v>
      </c>
      <c r="AA639" s="118">
        <f t="shared" si="418"/>
        <v>45097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09"/>
        <v>45089</v>
      </c>
      <c r="B640" s="113">
        <f t="shared" si="401"/>
        <v>1004.8016332999999</v>
      </c>
      <c r="C640" s="176">
        <f t="shared" si="426"/>
        <v>869.69167551831754</v>
      </c>
      <c r="D640" s="114">
        <f t="shared" si="410"/>
        <v>6609.67</v>
      </c>
      <c r="E640" s="115">
        <f t="shared" si="422"/>
        <v>6649.99</v>
      </c>
      <c r="F640" s="116">
        <f t="shared" si="423"/>
        <v>45038</v>
      </c>
      <c r="G640" s="117">
        <f t="shared" si="402"/>
        <v>6.1001532602988906E-3</v>
      </c>
      <c r="H640" s="118">
        <f t="shared" si="415"/>
        <v>45097</v>
      </c>
      <c r="I640" s="118">
        <f t="shared" si="403"/>
        <v>45097</v>
      </c>
      <c r="J640" s="119">
        <f t="shared" si="411"/>
        <v>20</v>
      </c>
      <c r="K640" s="119">
        <f t="shared" si="424"/>
        <v>14</v>
      </c>
      <c r="L640" s="8">
        <f t="shared" si="412"/>
        <v>1.0042662099999999</v>
      </c>
      <c r="M640" s="120">
        <f t="shared" si="425"/>
        <v>1.0071003300000001</v>
      </c>
      <c r="N640" s="120">
        <f t="shared" si="419"/>
        <v>1.1446599717544101</v>
      </c>
      <c r="O640" s="113">
        <f t="shared" si="421"/>
        <v>1.14954333</v>
      </c>
      <c r="P640" s="113">
        <f t="shared" si="404"/>
        <v>999.74826473999997</v>
      </c>
      <c r="Q640" s="11">
        <f t="shared" si="416"/>
        <v>0</v>
      </c>
      <c r="R640" s="30">
        <f t="shared" si="413"/>
        <v>0</v>
      </c>
      <c r="S640" s="8">
        <f t="shared" si="405"/>
        <v>0</v>
      </c>
      <c r="T640" s="122">
        <f t="shared" si="414"/>
        <v>9.5000000000000001E-2</v>
      </c>
      <c r="U640" s="121">
        <f t="shared" si="420"/>
        <v>14</v>
      </c>
      <c r="V640" s="121">
        <v>252</v>
      </c>
      <c r="W640" s="120">
        <f t="shared" si="406"/>
        <v>1.0050546410000001</v>
      </c>
      <c r="X640" s="113">
        <f t="shared" si="407"/>
        <v>5.05336856</v>
      </c>
      <c r="Y640" s="113">
        <f t="shared" si="408"/>
        <v>0</v>
      </c>
      <c r="Z640" s="125" t="str">
        <f t="shared" si="417"/>
        <v>A+J=</v>
      </c>
      <c r="AA640" s="118">
        <f t="shared" si="418"/>
        <v>45097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09"/>
        <v>45090</v>
      </c>
      <c r="B641" s="113">
        <f t="shared" si="401"/>
        <v>1005.46925528</v>
      </c>
      <c r="C641" s="176">
        <f t="shared" si="426"/>
        <v>869.69167551831754</v>
      </c>
      <c r="D641" s="114">
        <f t="shared" si="410"/>
        <v>6609.67</v>
      </c>
      <c r="E641" s="115">
        <f t="shared" si="422"/>
        <v>6649.99</v>
      </c>
      <c r="F641" s="116">
        <f t="shared" si="423"/>
        <v>45038</v>
      </c>
      <c r="G641" s="117">
        <f t="shared" si="402"/>
        <v>6.1001532602988906E-3</v>
      </c>
      <c r="H641" s="118">
        <f t="shared" si="415"/>
        <v>45097</v>
      </c>
      <c r="I641" s="118">
        <f t="shared" si="403"/>
        <v>45097</v>
      </c>
      <c r="J641" s="119">
        <f t="shared" si="411"/>
        <v>20</v>
      </c>
      <c r="K641" s="119">
        <f t="shared" si="424"/>
        <v>15</v>
      </c>
      <c r="L641" s="8">
        <f t="shared" si="412"/>
        <v>1.00457163</v>
      </c>
      <c r="M641" s="120">
        <f t="shared" si="425"/>
        <v>1.0071003300000001</v>
      </c>
      <c r="N641" s="120">
        <f t="shared" si="419"/>
        <v>1.1446599717544101</v>
      </c>
      <c r="O641" s="113">
        <f t="shared" si="421"/>
        <v>1.14989293</v>
      </c>
      <c r="P641" s="113">
        <f t="shared" si="404"/>
        <v>1000.05230895</v>
      </c>
      <c r="Q641" s="11">
        <f t="shared" si="416"/>
        <v>0</v>
      </c>
      <c r="R641" s="30">
        <f t="shared" si="413"/>
        <v>0</v>
      </c>
      <c r="S641" s="8">
        <f t="shared" si="405"/>
        <v>0</v>
      </c>
      <c r="T641" s="122">
        <f t="shared" si="414"/>
        <v>9.5000000000000001E-2</v>
      </c>
      <c r="U641" s="121">
        <f t="shared" si="420"/>
        <v>15</v>
      </c>
      <c r="V641" s="121">
        <v>252</v>
      </c>
      <c r="W641" s="120">
        <f t="shared" si="406"/>
        <v>1.0054166630000001</v>
      </c>
      <c r="X641" s="113">
        <f t="shared" si="407"/>
        <v>5.41694633</v>
      </c>
      <c r="Y641" s="113">
        <f t="shared" si="408"/>
        <v>0</v>
      </c>
      <c r="Z641" s="125" t="str">
        <f t="shared" si="417"/>
        <v>A+J=</v>
      </c>
      <c r="AA641" s="118">
        <f t="shared" si="418"/>
        <v>45097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09"/>
        <v>45091</v>
      </c>
      <c r="B642" s="113">
        <f t="shared" si="401"/>
        <v>1006.1373324299999</v>
      </c>
      <c r="C642" s="176">
        <f t="shared" si="426"/>
        <v>869.69167551831754</v>
      </c>
      <c r="D642" s="114">
        <f t="shared" si="410"/>
        <v>6609.67</v>
      </c>
      <c r="E642" s="115">
        <f t="shared" si="422"/>
        <v>6649.99</v>
      </c>
      <c r="F642" s="116">
        <f t="shared" si="423"/>
        <v>45038</v>
      </c>
      <c r="G642" s="117">
        <f t="shared" si="402"/>
        <v>6.1001532602988906E-3</v>
      </c>
      <c r="H642" s="118">
        <f t="shared" si="415"/>
        <v>45097</v>
      </c>
      <c r="I642" s="118">
        <f t="shared" si="403"/>
        <v>45097</v>
      </c>
      <c r="J642" s="119">
        <f t="shared" si="411"/>
        <v>20</v>
      </c>
      <c r="K642" s="119">
        <f t="shared" si="424"/>
        <v>16</v>
      </c>
      <c r="L642" s="8">
        <f t="shared" si="412"/>
        <v>1.00487715</v>
      </c>
      <c r="M642" s="120">
        <f t="shared" si="425"/>
        <v>1.0071003300000001</v>
      </c>
      <c r="N642" s="120">
        <f t="shared" si="419"/>
        <v>1.1446599717544101</v>
      </c>
      <c r="O642" s="113">
        <f t="shared" si="421"/>
        <v>1.15024265</v>
      </c>
      <c r="P642" s="113">
        <f t="shared" si="404"/>
        <v>1000.3564575299999</v>
      </c>
      <c r="Q642" s="11">
        <f t="shared" si="416"/>
        <v>0</v>
      </c>
      <c r="R642" s="30">
        <f t="shared" si="413"/>
        <v>0</v>
      </c>
      <c r="S642" s="8">
        <f t="shared" si="405"/>
        <v>0</v>
      </c>
      <c r="T642" s="122">
        <f t="shared" si="414"/>
        <v>9.5000000000000001E-2</v>
      </c>
      <c r="U642" s="121">
        <f t="shared" si="420"/>
        <v>16</v>
      </c>
      <c r="V642" s="121">
        <v>252</v>
      </c>
      <c r="W642" s="120">
        <f t="shared" si="406"/>
        <v>1.005778815</v>
      </c>
      <c r="X642" s="113">
        <f t="shared" si="407"/>
        <v>5.7808748999999997</v>
      </c>
      <c r="Y642" s="113">
        <f t="shared" si="408"/>
        <v>0</v>
      </c>
      <c r="Z642" s="125" t="str">
        <f t="shared" si="417"/>
        <v>A+J=</v>
      </c>
      <c r="AA642" s="118">
        <f t="shared" si="418"/>
        <v>45097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09"/>
        <v>45092</v>
      </c>
      <c r="B643" s="113">
        <f t="shared" si="401"/>
        <v>1006.80583969</v>
      </c>
      <c r="C643" s="176">
        <f t="shared" si="426"/>
        <v>869.69167551831754</v>
      </c>
      <c r="D643" s="114">
        <f t="shared" si="410"/>
        <v>6609.67</v>
      </c>
      <c r="E643" s="115">
        <f t="shared" si="422"/>
        <v>6649.99</v>
      </c>
      <c r="F643" s="116">
        <f t="shared" si="423"/>
        <v>45038</v>
      </c>
      <c r="G643" s="117">
        <f t="shared" si="402"/>
        <v>6.1001532602988906E-3</v>
      </c>
      <c r="H643" s="118">
        <f t="shared" si="415"/>
        <v>45097</v>
      </c>
      <c r="I643" s="118">
        <f t="shared" si="403"/>
        <v>45097</v>
      </c>
      <c r="J643" s="119">
        <f t="shared" si="411"/>
        <v>20</v>
      </c>
      <c r="K643" s="119">
        <f t="shared" si="424"/>
        <v>17</v>
      </c>
      <c r="L643" s="8">
        <f t="shared" si="412"/>
        <v>1.0051827600000001</v>
      </c>
      <c r="M643" s="120">
        <f t="shared" si="425"/>
        <v>1.0071003300000001</v>
      </c>
      <c r="N643" s="120">
        <f t="shared" si="419"/>
        <v>1.1446599717544101</v>
      </c>
      <c r="O643" s="113">
        <f t="shared" si="421"/>
        <v>1.1505924599999999</v>
      </c>
      <c r="P643" s="113">
        <f t="shared" si="404"/>
        <v>1000.66068437</v>
      </c>
      <c r="Q643" s="11">
        <f t="shared" si="416"/>
        <v>0</v>
      </c>
      <c r="R643" s="30">
        <f t="shared" si="413"/>
        <v>0</v>
      </c>
      <c r="S643" s="8">
        <f t="shared" si="405"/>
        <v>0</v>
      </c>
      <c r="T643" s="122">
        <f t="shared" si="414"/>
        <v>9.5000000000000001E-2</v>
      </c>
      <c r="U643" s="121">
        <f t="shared" si="420"/>
        <v>17</v>
      </c>
      <c r="V643" s="121">
        <v>252</v>
      </c>
      <c r="W643" s="120">
        <f t="shared" si="406"/>
        <v>1.0061410980000001</v>
      </c>
      <c r="X643" s="113">
        <f t="shared" si="407"/>
        <v>6.1451553199999998</v>
      </c>
      <c r="Y643" s="113">
        <f t="shared" si="408"/>
        <v>0</v>
      </c>
      <c r="Z643" s="125" t="str">
        <f t="shared" si="417"/>
        <v>A+J=</v>
      </c>
      <c r="AA643" s="118">
        <f t="shared" si="418"/>
        <v>45097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09"/>
        <v>45093</v>
      </c>
      <c r="B644" s="113">
        <f t="shared" si="401"/>
        <v>1007.4748025599999</v>
      </c>
      <c r="C644" s="176">
        <f t="shared" si="426"/>
        <v>869.69167551831754</v>
      </c>
      <c r="D644" s="114">
        <f t="shared" si="410"/>
        <v>6609.67</v>
      </c>
      <c r="E644" s="115">
        <f t="shared" si="422"/>
        <v>6649.99</v>
      </c>
      <c r="F644" s="116">
        <f t="shared" si="423"/>
        <v>45038</v>
      </c>
      <c r="G644" s="117">
        <f t="shared" si="402"/>
        <v>6.1001532602988906E-3</v>
      </c>
      <c r="H644" s="118">
        <f t="shared" si="415"/>
        <v>45097</v>
      </c>
      <c r="I644" s="118">
        <f t="shared" si="403"/>
        <v>45097</v>
      </c>
      <c r="J644" s="119">
        <f t="shared" si="411"/>
        <v>20</v>
      </c>
      <c r="K644" s="119">
        <f t="shared" si="424"/>
        <v>18</v>
      </c>
      <c r="L644" s="8">
        <f t="shared" si="412"/>
        <v>1.00548846</v>
      </c>
      <c r="M644" s="120">
        <f t="shared" si="425"/>
        <v>1.0071003300000001</v>
      </c>
      <c r="N644" s="120">
        <f t="shared" si="419"/>
        <v>1.1446599717544101</v>
      </c>
      <c r="O644" s="113">
        <f t="shared" si="421"/>
        <v>1.15094239</v>
      </c>
      <c r="P644" s="113">
        <f t="shared" si="404"/>
        <v>1000.96501558</v>
      </c>
      <c r="Q644" s="11">
        <f t="shared" si="416"/>
        <v>0</v>
      </c>
      <c r="R644" s="30">
        <f t="shared" si="413"/>
        <v>0</v>
      </c>
      <c r="S644" s="8">
        <f t="shared" si="405"/>
        <v>0</v>
      </c>
      <c r="T644" s="122">
        <f t="shared" si="414"/>
        <v>9.5000000000000001E-2</v>
      </c>
      <c r="U644" s="121">
        <f t="shared" si="420"/>
        <v>18</v>
      </c>
      <c r="V644" s="121">
        <v>252</v>
      </c>
      <c r="W644" s="120">
        <f t="shared" si="406"/>
        <v>1.006503511</v>
      </c>
      <c r="X644" s="113">
        <f t="shared" si="407"/>
        <v>6.5097869800000003</v>
      </c>
      <c r="Y644" s="113">
        <f t="shared" si="408"/>
        <v>0</v>
      </c>
      <c r="Z644" s="125" t="str">
        <f t="shared" si="417"/>
        <v>A+J=</v>
      </c>
      <c r="AA644" s="118">
        <f t="shared" si="418"/>
        <v>45097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09"/>
        <v>45094</v>
      </c>
      <c r="B645" s="113">
        <f t="shared" si="401"/>
        <v>1008.14420476</v>
      </c>
      <c r="C645" s="176">
        <f t="shared" si="426"/>
        <v>869.69167551831754</v>
      </c>
      <c r="D645" s="114">
        <f t="shared" si="410"/>
        <v>6609.67</v>
      </c>
      <c r="E645" s="115">
        <f t="shared" si="422"/>
        <v>6649.99</v>
      </c>
      <c r="F645" s="116">
        <f t="shared" si="423"/>
        <v>45038</v>
      </c>
      <c r="G645" s="117">
        <f t="shared" si="402"/>
        <v>6.1001532602988906E-3</v>
      </c>
      <c r="H645" s="118">
        <f t="shared" si="415"/>
        <v>45097</v>
      </c>
      <c r="I645" s="118">
        <f t="shared" si="403"/>
        <v>45097</v>
      </c>
      <c r="J645" s="119">
        <f t="shared" si="411"/>
        <v>20</v>
      </c>
      <c r="K645" s="119">
        <f t="shared" si="424"/>
        <v>19</v>
      </c>
      <c r="L645" s="8">
        <f t="shared" si="412"/>
        <v>1.0057942600000001</v>
      </c>
      <c r="M645" s="120">
        <f t="shared" si="425"/>
        <v>1.0071003300000001</v>
      </c>
      <c r="N645" s="120">
        <f t="shared" si="419"/>
        <v>1.1446599717544101</v>
      </c>
      <c r="O645" s="113">
        <f t="shared" si="421"/>
        <v>1.1512924200000001</v>
      </c>
      <c r="P645" s="113">
        <f t="shared" si="404"/>
        <v>1001.26943376</v>
      </c>
      <c r="Q645" s="11">
        <f t="shared" si="416"/>
        <v>0</v>
      </c>
      <c r="R645" s="30">
        <f t="shared" si="413"/>
        <v>0</v>
      </c>
      <c r="S645" s="8">
        <f t="shared" si="405"/>
        <v>0</v>
      </c>
      <c r="T645" s="122">
        <f t="shared" si="414"/>
        <v>9.5000000000000001E-2</v>
      </c>
      <c r="U645" s="121">
        <f t="shared" si="420"/>
        <v>19</v>
      </c>
      <c r="V645" s="121">
        <v>252</v>
      </c>
      <c r="W645" s="120">
        <f t="shared" si="406"/>
        <v>1.0068660549999999</v>
      </c>
      <c r="X645" s="113">
        <f t="shared" si="407"/>
        <v>6.874771</v>
      </c>
      <c r="Y645" s="113">
        <f t="shared" si="408"/>
        <v>0</v>
      </c>
      <c r="Z645" s="125" t="str">
        <f t="shared" si="417"/>
        <v>A+J=</v>
      </c>
      <c r="AA645" s="118">
        <f t="shared" si="418"/>
        <v>45097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09"/>
        <v>45095</v>
      </c>
      <c r="B646" s="113">
        <f t="shared" si="401"/>
        <v>1008.14420476</v>
      </c>
      <c r="C646" s="176">
        <f t="shared" si="426"/>
        <v>869.69167551831754</v>
      </c>
      <c r="D646" s="114">
        <f t="shared" si="410"/>
        <v>6609.67</v>
      </c>
      <c r="E646" s="115">
        <f t="shared" si="422"/>
        <v>6649.99</v>
      </c>
      <c r="F646" s="116">
        <f t="shared" si="423"/>
        <v>45038</v>
      </c>
      <c r="G646" s="117">
        <f t="shared" si="402"/>
        <v>6.1001532602988906E-3</v>
      </c>
      <c r="H646" s="118">
        <f t="shared" si="415"/>
        <v>45097</v>
      </c>
      <c r="I646" s="118">
        <f t="shared" si="403"/>
        <v>45097</v>
      </c>
      <c r="J646" s="119">
        <f t="shared" si="411"/>
        <v>20</v>
      </c>
      <c r="K646" s="119">
        <f t="shared" si="424"/>
        <v>19</v>
      </c>
      <c r="L646" s="8">
        <f t="shared" si="412"/>
        <v>1.0057942600000001</v>
      </c>
      <c r="M646" s="120">
        <f t="shared" si="425"/>
        <v>1.0071003300000001</v>
      </c>
      <c r="N646" s="120">
        <f t="shared" si="419"/>
        <v>1.1446599717544101</v>
      </c>
      <c r="O646" s="113">
        <f t="shared" si="421"/>
        <v>1.1512924200000001</v>
      </c>
      <c r="P646" s="113">
        <f t="shared" si="404"/>
        <v>1001.26943376</v>
      </c>
      <c r="Q646" s="11">
        <f t="shared" si="416"/>
        <v>0</v>
      </c>
      <c r="R646" s="30">
        <f t="shared" si="413"/>
        <v>0</v>
      </c>
      <c r="S646" s="8">
        <f t="shared" si="405"/>
        <v>0</v>
      </c>
      <c r="T646" s="122">
        <f t="shared" si="414"/>
        <v>9.5000000000000001E-2</v>
      </c>
      <c r="U646" s="121">
        <f t="shared" si="420"/>
        <v>19</v>
      </c>
      <c r="V646" s="121">
        <v>252</v>
      </c>
      <c r="W646" s="120">
        <f t="shared" si="406"/>
        <v>1.0068660549999999</v>
      </c>
      <c r="X646" s="113">
        <f t="shared" si="407"/>
        <v>6.874771</v>
      </c>
      <c r="Y646" s="113">
        <f t="shared" si="408"/>
        <v>0</v>
      </c>
      <c r="Z646" s="125" t="str">
        <f t="shared" si="417"/>
        <v>A+J=</v>
      </c>
      <c r="AA646" s="118">
        <f t="shared" si="418"/>
        <v>45097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09"/>
        <v>45096</v>
      </c>
      <c r="B647" s="113">
        <f t="shared" si="401"/>
        <v>1008.14420476</v>
      </c>
      <c r="C647" s="176">
        <f t="shared" si="426"/>
        <v>869.69167551831754</v>
      </c>
      <c r="D647" s="114">
        <f t="shared" si="410"/>
        <v>6609.67</v>
      </c>
      <c r="E647" s="115">
        <f t="shared" si="422"/>
        <v>6649.99</v>
      </c>
      <c r="F647" s="116">
        <f t="shared" si="423"/>
        <v>45038</v>
      </c>
      <c r="G647" s="117">
        <f t="shared" si="402"/>
        <v>6.1001532602988906E-3</v>
      </c>
      <c r="H647" s="118">
        <f t="shared" si="415"/>
        <v>45097</v>
      </c>
      <c r="I647" s="118">
        <f t="shared" si="403"/>
        <v>45097</v>
      </c>
      <c r="J647" s="119">
        <f t="shared" si="411"/>
        <v>20</v>
      </c>
      <c r="K647" s="119">
        <f t="shared" si="424"/>
        <v>19</v>
      </c>
      <c r="L647" s="8">
        <f t="shared" si="412"/>
        <v>1.0057942600000001</v>
      </c>
      <c r="M647" s="120">
        <f t="shared" si="425"/>
        <v>1.0071003300000001</v>
      </c>
      <c r="N647" s="120">
        <f t="shared" si="419"/>
        <v>1.1446599717544101</v>
      </c>
      <c r="O647" s="113">
        <f t="shared" si="421"/>
        <v>1.1512924200000001</v>
      </c>
      <c r="P647" s="113">
        <f t="shared" si="404"/>
        <v>1001.26943376</v>
      </c>
      <c r="Q647" s="11">
        <f t="shared" si="416"/>
        <v>0</v>
      </c>
      <c r="R647" s="30">
        <f t="shared" si="413"/>
        <v>0</v>
      </c>
      <c r="S647" s="8">
        <f t="shared" si="405"/>
        <v>0</v>
      </c>
      <c r="T647" s="122">
        <f t="shared" si="414"/>
        <v>9.5000000000000001E-2</v>
      </c>
      <c r="U647" s="121">
        <f t="shared" si="420"/>
        <v>19</v>
      </c>
      <c r="V647" s="121">
        <v>252</v>
      </c>
      <c r="W647" s="120">
        <f t="shared" si="406"/>
        <v>1.0068660549999999</v>
      </c>
      <c r="X647" s="113">
        <f t="shared" si="407"/>
        <v>6.874771</v>
      </c>
      <c r="Y647" s="113">
        <f t="shared" si="408"/>
        <v>0</v>
      </c>
      <c r="Z647" s="125" t="str">
        <f t="shared" si="417"/>
        <v>A+J=</v>
      </c>
      <c r="AA647" s="118">
        <f t="shared" si="418"/>
        <v>45097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09"/>
        <v>45097</v>
      </c>
      <c r="B648" s="113">
        <f t="shared" si="401"/>
        <v>1008.81405424</v>
      </c>
      <c r="C648" s="176">
        <f t="shared" si="426"/>
        <v>869.69167551831754</v>
      </c>
      <c r="D648" s="114">
        <f t="shared" si="410"/>
        <v>6609.67</v>
      </c>
      <c r="E648" s="115">
        <f t="shared" si="422"/>
        <v>6649.99</v>
      </c>
      <c r="F648" s="116">
        <f t="shared" si="423"/>
        <v>45038</v>
      </c>
      <c r="G648" s="117">
        <f t="shared" si="402"/>
        <v>6.1001532602988906E-3</v>
      </c>
      <c r="H648" s="118">
        <f t="shared" si="415"/>
        <v>45127</v>
      </c>
      <c r="I648" s="118">
        <f t="shared" si="403"/>
        <v>45097</v>
      </c>
      <c r="J648" s="119">
        <f t="shared" si="411"/>
        <v>20</v>
      </c>
      <c r="K648" s="119">
        <f t="shared" si="424"/>
        <v>20</v>
      </c>
      <c r="L648" s="8">
        <f t="shared" si="412"/>
        <v>1.00610015</v>
      </c>
      <c r="M648" s="120">
        <f t="shared" si="425"/>
        <v>1.0071003300000001</v>
      </c>
      <c r="N648" s="120">
        <f t="shared" si="419"/>
        <v>1.1446599717544101</v>
      </c>
      <c r="O648" s="113">
        <f t="shared" si="421"/>
        <v>1.15164256</v>
      </c>
      <c r="P648" s="113">
        <f t="shared" si="404"/>
        <v>1001.5739476</v>
      </c>
      <c r="Q648" s="11">
        <f t="shared" si="416"/>
        <v>21</v>
      </c>
      <c r="R648" s="30">
        <f t="shared" si="413"/>
        <v>9.0671278558723568E-3</v>
      </c>
      <c r="S648" s="8">
        <f t="shared" si="405"/>
        <v>9.0813990400000009</v>
      </c>
      <c r="T648" s="122">
        <f t="shared" si="414"/>
        <v>9.5000000000000001E-2</v>
      </c>
      <c r="U648" s="121">
        <f t="shared" si="420"/>
        <v>20</v>
      </c>
      <c r="V648" s="121">
        <v>252</v>
      </c>
      <c r="W648" s="120">
        <f t="shared" si="406"/>
        <v>1.0072287289999999</v>
      </c>
      <c r="X648" s="113">
        <f t="shared" si="407"/>
        <v>7.2401066399999996</v>
      </c>
      <c r="Y648" s="113">
        <f t="shared" si="408"/>
        <v>16.321505680000001</v>
      </c>
      <c r="Z648" s="125" t="str">
        <f t="shared" si="417"/>
        <v>A+J=</v>
      </c>
      <c r="AA648" s="118">
        <f t="shared" si="418"/>
        <v>45097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09"/>
        <v>45098</v>
      </c>
      <c r="B649" s="113">
        <f t="shared" si="401"/>
        <v>992.95368900999995</v>
      </c>
      <c r="C649" s="176">
        <f t="shared" si="426"/>
        <v>861.80606990124136</v>
      </c>
      <c r="D649" s="114">
        <f t="shared" si="410"/>
        <v>6649.99</v>
      </c>
      <c r="E649" s="115">
        <f t="shared" si="422"/>
        <v>6665.28</v>
      </c>
      <c r="F649" s="116">
        <f t="shared" si="423"/>
        <v>45066</v>
      </c>
      <c r="G649" s="117">
        <f t="shared" si="402"/>
        <v>2.2992515778219591E-3</v>
      </c>
      <c r="H649" s="118">
        <f t="shared" si="415"/>
        <v>45127</v>
      </c>
      <c r="I649" s="118">
        <f t="shared" si="403"/>
        <v>45127</v>
      </c>
      <c r="J649" s="119">
        <f t="shared" si="411"/>
        <v>22</v>
      </c>
      <c r="K649" s="119">
        <f t="shared" si="424"/>
        <v>1</v>
      </c>
      <c r="L649" s="8">
        <f t="shared" si="412"/>
        <v>1.00010439</v>
      </c>
      <c r="M649" s="120">
        <f t="shared" si="425"/>
        <v>1.00610015</v>
      </c>
      <c r="N649" s="120">
        <f t="shared" si="419"/>
        <v>1.1516425692811079</v>
      </c>
      <c r="O649" s="113">
        <f t="shared" si="421"/>
        <v>1.1517627800000001</v>
      </c>
      <c r="P649" s="113">
        <f t="shared" si="404"/>
        <v>992.59615488999998</v>
      </c>
      <c r="Q649" s="11">
        <f t="shared" si="416"/>
        <v>0</v>
      </c>
      <c r="R649" s="30">
        <f t="shared" si="413"/>
        <v>0</v>
      </c>
      <c r="S649" s="8">
        <f t="shared" si="405"/>
        <v>0</v>
      </c>
      <c r="T649" s="122">
        <f t="shared" si="414"/>
        <v>9.5000000000000001E-2</v>
      </c>
      <c r="U649" s="121">
        <f t="shared" si="420"/>
        <v>1</v>
      </c>
      <c r="V649" s="121">
        <v>252</v>
      </c>
      <c r="W649" s="120">
        <f t="shared" si="406"/>
        <v>1.0003602009999999</v>
      </c>
      <c r="X649" s="113">
        <f t="shared" si="407"/>
        <v>0.35753412000000001</v>
      </c>
      <c r="Y649" s="113">
        <f t="shared" si="408"/>
        <v>0</v>
      </c>
      <c r="Z649" s="125" t="str">
        <f t="shared" si="417"/>
        <v>A+J=</v>
      </c>
      <c r="AA649" s="118">
        <f t="shared" si="418"/>
        <v>45127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09"/>
        <v>45099</v>
      </c>
      <c r="B650" s="113">
        <f t="shared" ref="B650:B713" si="427">(P650+X650)</f>
        <v>993.41505902999995</v>
      </c>
      <c r="C650" s="176">
        <f t="shared" si="426"/>
        <v>861.80606990124136</v>
      </c>
      <c r="D650" s="114">
        <f t="shared" si="410"/>
        <v>6649.99</v>
      </c>
      <c r="E650" s="115">
        <f t="shared" si="422"/>
        <v>6665.28</v>
      </c>
      <c r="F650" s="116">
        <f t="shared" si="423"/>
        <v>45066</v>
      </c>
      <c r="G650" s="117">
        <f t="shared" ref="G650:G713" si="428">(E650/D650)-1</f>
        <v>2.2992515778219591E-3</v>
      </c>
      <c r="H650" s="118">
        <f t="shared" si="415"/>
        <v>45127</v>
      </c>
      <c r="I650" s="118">
        <f t="shared" ref="I650:I713" si="429">IF(A650&gt;I649,H650,I649)</f>
        <v>45127</v>
      </c>
      <c r="J650" s="119">
        <f t="shared" si="411"/>
        <v>22</v>
      </c>
      <c r="K650" s="119">
        <f t="shared" si="424"/>
        <v>2</v>
      </c>
      <c r="L650" s="8">
        <f t="shared" si="412"/>
        <v>1.0002088</v>
      </c>
      <c r="M650" s="120">
        <f t="shared" si="425"/>
        <v>1.00610015</v>
      </c>
      <c r="N650" s="120">
        <f t="shared" si="419"/>
        <v>1.1516425692811079</v>
      </c>
      <c r="O650" s="113">
        <f t="shared" si="421"/>
        <v>1.15188303</v>
      </c>
      <c r="P650" s="113">
        <f t="shared" ref="P650:P713" si="430">TRUNC(C650*O650,8)</f>
        <v>992.69978706999996</v>
      </c>
      <c r="Q650" s="11">
        <f t="shared" si="416"/>
        <v>0</v>
      </c>
      <c r="R650" s="30">
        <f t="shared" si="413"/>
        <v>0</v>
      </c>
      <c r="S650" s="8">
        <f t="shared" ref="S650:S713" si="431">IF(R650&gt;0,TRUNC(R650*P650,8),0)</f>
        <v>0</v>
      </c>
      <c r="T650" s="122">
        <f t="shared" si="414"/>
        <v>9.5000000000000001E-2</v>
      </c>
      <c r="U650" s="121">
        <f t="shared" si="420"/>
        <v>2</v>
      </c>
      <c r="V650" s="121">
        <v>252</v>
      </c>
      <c r="W650" s="120">
        <f t="shared" ref="W650:W713" si="432">ROUND((1+T650)^TRUNC((U650/V650),9),9)</f>
        <v>1.0007205320000001</v>
      </c>
      <c r="X650" s="113">
        <f t="shared" ref="X650:X713" si="433">TRUNC((P650*(W650-1)),8)</f>
        <v>0.71527196000000004</v>
      </c>
      <c r="Y650" s="113">
        <f t="shared" ref="Y650:Y713" si="434">IF(Q650&gt;0,S650+X650,0)</f>
        <v>0</v>
      </c>
      <c r="Z650" s="125" t="str">
        <f t="shared" si="417"/>
        <v>A+J=</v>
      </c>
      <c r="AA650" s="118">
        <f t="shared" si="418"/>
        <v>45127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35">(A650+1)</f>
        <v>45100</v>
      </c>
      <c r="B651" s="113">
        <f t="shared" si="427"/>
        <v>993.87663279000003</v>
      </c>
      <c r="C651" s="176">
        <f t="shared" si="426"/>
        <v>861.80606990124136</v>
      </c>
      <c r="D651" s="114">
        <f t="shared" ref="D651:D714" si="436">IF(E651=E650,D650,E650)</f>
        <v>6649.99</v>
      </c>
      <c r="E651" s="115">
        <f t="shared" si="422"/>
        <v>6665.28</v>
      </c>
      <c r="F651" s="116">
        <f t="shared" si="423"/>
        <v>45066</v>
      </c>
      <c r="G651" s="117">
        <f t="shared" si="428"/>
        <v>2.2992515778219591E-3</v>
      </c>
      <c r="H651" s="118">
        <f t="shared" si="415"/>
        <v>45127</v>
      </c>
      <c r="I651" s="118">
        <f t="shared" si="429"/>
        <v>45127</v>
      </c>
      <c r="J651" s="119">
        <f t="shared" ref="J651:J714" si="437">IF(I651=I650,J650,NETWORKDAYS(I650,I651,$AD$176:$AD$502)-1)</f>
        <v>22</v>
      </c>
      <c r="K651" s="119">
        <f t="shared" si="424"/>
        <v>3</v>
      </c>
      <c r="L651" s="8">
        <f t="shared" ref="L651:L714" si="438">IF(E651&lt;D651,1,TRUNC((E651/D651)^TRUNC((K651/J651),9),8))</f>
        <v>1.00031322</v>
      </c>
      <c r="M651" s="120">
        <f t="shared" si="425"/>
        <v>1.00610015</v>
      </c>
      <c r="N651" s="120">
        <f t="shared" si="419"/>
        <v>1.1516425692811079</v>
      </c>
      <c r="O651" s="113">
        <f t="shared" si="421"/>
        <v>1.15200328</v>
      </c>
      <c r="P651" s="113">
        <f t="shared" si="430"/>
        <v>992.80341925000005</v>
      </c>
      <c r="Q651" s="11">
        <f t="shared" si="416"/>
        <v>0</v>
      </c>
      <c r="R651" s="30">
        <f t="shared" ref="R651:R714" si="439">IF(Q651&gt;0,VLOOKUP($A651,$AD$10:$AI$170,6),0)</f>
        <v>0</v>
      </c>
      <c r="S651" s="8">
        <f t="shared" si="431"/>
        <v>0</v>
      </c>
      <c r="T651" s="122">
        <f t="shared" ref="T651:T714" si="440">(T650)</f>
        <v>9.5000000000000001E-2</v>
      </c>
      <c r="U651" s="121">
        <f t="shared" si="420"/>
        <v>3</v>
      </c>
      <c r="V651" s="121">
        <v>252</v>
      </c>
      <c r="W651" s="120">
        <f t="shared" si="432"/>
        <v>1.001080993</v>
      </c>
      <c r="X651" s="113">
        <f t="shared" si="433"/>
        <v>1.07321354</v>
      </c>
      <c r="Y651" s="113">
        <f t="shared" si="434"/>
        <v>0</v>
      </c>
      <c r="Z651" s="125" t="str">
        <f t="shared" si="417"/>
        <v>A+J=</v>
      </c>
      <c r="AA651" s="118">
        <f t="shared" si="418"/>
        <v>45127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35"/>
        <v>45101</v>
      </c>
      <c r="B652" s="113">
        <f t="shared" si="427"/>
        <v>994.33842661000006</v>
      </c>
      <c r="C652" s="176">
        <f t="shared" si="426"/>
        <v>861.80606990124136</v>
      </c>
      <c r="D652" s="114">
        <f t="shared" si="436"/>
        <v>6649.99</v>
      </c>
      <c r="E652" s="115">
        <f t="shared" si="422"/>
        <v>6665.28</v>
      </c>
      <c r="F652" s="116">
        <f t="shared" si="423"/>
        <v>45066</v>
      </c>
      <c r="G652" s="117">
        <f t="shared" si="428"/>
        <v>2.2992515778219591E-3</v>
      </c>
      <c r="H652" s="118">
        <f t="shared" ref="H652:H715" si="441">IF(DAY(A652)=H$9,VLOOKUP(A652,AH$118:AN$450,4),H651)</f>
        <v>45127</v>
      </c>
      <c r="I652" s="118">
        <f t="shared" si="429"/>
        <v>45127</v>
      </c>
      <c r="J652" s="119">
        <f t="shared" si="437"/>
        <v>22</v>
      </c>
      <c r="K652" s="119">
        <f t="shared" si="424"/>
        <v>4</v>
      </c>
      <c r="L652" s="8">
        <f t="shared" si="438"/>
        <v>1.0004176499999999</v>
      </c>
      <c r="M652" s="120">
        <f t="shared" si="425"/>
        <v>1.00610015</v>
      </c>
      <c r="N652" s="120">
        <f t="shared" si="419"/>
        <v>1.1516425692811079</v>
      </c>
      <c r="O652" s="113">
        <f t="shared" si="421"/>
        <v>1.15212355</v>
      </c>
      <c r="P652" s="113">
        <f t="shared" si="430"/>
        <v>992.90706866000005</v>
      </c>
      <c r="Q652" s="11">
        <f t="shared" ref="Q652:Q715" si="442">IF(VLOOKUP(A652,AD$10:AK$170,8)=VLOOKUP(A651,AD$10:AK$170,8),0,VLOOKUP(A652,AD$10:AK$170,8))</f>
        <v>0</v>
      </c>
      <c r="R652" s="30">
        <f t="shared" si="439"/>
        <v>0</v>
      </c>
      <c r="S652" s="8">
        <f t="shared" si="431"/>
        <v>0</v>
      </c>
      <c r="T652" s="122">
        <f t="shared" si="440"/>
        <v>9.5000000000000001E-2</v>
      </c>
      <c r="U652" s="121">
        <f t="shared" si="420"/>
        <v>4</v>
      </c>
      <c r="V652" s="121">
        <v>252</v>
      </c>
      <c r="W652" s="120">
        <f t="shared" si="432"/>
        <v>1.0014415830000001</v>
      </c>
      <c r="X652" s="113">
        <f t="shared" si="433"/>
        <v>1.43135795</v>
      </c>
      <c r="Y652" s="113">
        <f t="shared" si="434"/>
        <v>0</v>
      </c>
      <c r="Z652" s="125" t="str">
        <f t="shared" ref="Z652:Z715" si="443">IF($Q651&gt;0,VLOOKUP($A651,$AD$10:$AM$170,9),Z651)</f>
        <v>A+J=</v>
      </c>
      <c r="AA652" s="118">
        <f t="shared" ref="AA652:AA715" si="444">IF($Q651&gt;0,VLOOKUP($A651,$AD$10:$AM$170,10),AA651)</f>
        <v>45127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35"/>
        <v>45102</v>
      </c>
      <c r="B653" s="113">
        <f t="shared" si="427"/>
        <v>994.33842661000006</v>
      </c>
      <c r="C653" s="176">
        <f t="shared" si="426"/>
        <v>861.80606990124136</v>
      </c>
      <c r="D653" s="114">
        <f t="shared" si="436"/>
        <v>6649.99</v>
      </c>
      <c r="E653" s="115">
        <f t="shared" si="422"/>
        <v>6665.28</v>
      </c>
      <c r="F653" s="116">
        <f t="shared" si="423"/>
        <v>45066</v>
      </c>
      <c r="G653" s="117">
        <f t="shared" si="428"/>
        <v>2.2992515778219591E-3</v>
      </c>
      <c r="H653" s="118">
        <f t="shared" si="441"/>
        <v>45127</v>
      </c>
      <c r="I653" s="118">
        <f t="shared" si="429"/>
        <v>45127</v>
      </c>
      <c r="J653" s="119">
        <f t="shared" si="437"/>
        <v>22</v>
      </c>
      <c r="K653" s="119">
        <f t="shared" si="424"/>
        <v>4</v>
      </c>
      <c r="L653" s="8">
        <f t="shared" si="438"/>
        <v>1.0004176499999999</v>
      </c>
      <c r="M653" s="120">
        <f t="shared" si="425"/>
        <v>1.00610015</v>
      </c>
      <c r="N653" s="120">
        <f t="shared" si="419"/>
        <v>1.1516425692811079</v>
      </c>
      <c r="O653" s="113">
        <f t="shared" si="421"/>
        <v>1.15212355</v>
      </c>
      <c r="P653" s="113">
        <f t="shared" si="430"/>
        <v>992.90706866000005</v>
      </c>
      <c r="Q653" s="11">
        <f t="shared" si="442"/>
        <v>0</v>
      </c>
      <c r="R653" s="30">
        <f t="shared" si="439"/>
        <v>0</v>
      </c>
      <c r="S653" s="8">
        <f t="shared" si="431"/>
        <v>0</v>
      </c>
      <c r="T653" s="122">
        <f t="shared" si="440"/>
        <v>9.5000000000000001E-2</v>
      </c>
      <c r="U653" s="121">
        <f t="shared" si="420"/>
        <v>4</v>
      </c>
      <c r="V653" s="121">
        <v>252</v>
      </c>
      <c r="W653" s="120">
        <f t="shared" si="432"/>
        <v>1.0014415830000001</v>
      </c>
      <c r="X653" s="113">
        <f t="shared" si="433"/>
        <v>1.43135795</v>
      </c>
      <c r="Y653" s="113">
        <f t="shared" si="434"/>
        <v>0</v>
      </c>
      <c r="Z653" s="125" t="str">
        <f t="shared" si="443"/>
        <v>A+J=</v>
      </c>
      <c r="AA653" s="118">
        <f t="shared" si="444"/>
        <v>45127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35"/>
        <v>45103</v>
      </c>
      <c r="B654" s="113">
        <f t="shared" si="427"/>
        <v>994.33842661000006</v>
      </c>
      <c r="C654" s="176">
        <f t="shared" si="426"/>
        <v>861.80606990124136</v>
      </c>
      <c r="D654" s="114">
        <f t="shared" si="436"/>
        <v>6649.99</v>
      </c>
      <c r="E654" s="115">
        <f t="shared" si="422"/>
        <v>6665.28</v>
      </c>
      <c r="F654" s="116">
        <f t="shared" si="423"/>
        <v>45066</v>
      </c>
      <c r="G654" s="117">
        <f t="shared" si="428"/>
        <v>2.2992515778219591E-3</v>
      </c>
      <c r="H654" s="118">
        <f t="shared" si="441"/>
        <v>45127</v>
      </c>
      <c r="I654" s="118">
        <f t="shared" si="429"/>
        <v>45127</v>
      </c>
      <c r="J654" s="119">
        <f t="shared" si="437"/>
        <v>22</v>
      </c>
      <c r="K654" s="119">
        <f t="shared" si="424"/>
        <v>4</v>
      </c>
      <c r="L654" s="8">
        <f t="shared" si="438"/>
        <v>1.0004176499999999</v>
      </c>
      <c r="M654" s="120">
        <f t="shared" si="425"/>
        <v>1.00610015</v>
      </c>
      <c r="N654" s="120">
        <f t="shared" si="419"/>
        <v>1.1516425692811079</v>
      </c>
      <c r="O654" s="113">
        <f t="shared" si="421"/>
        <v>1.15212355</v>
      </c>
      <c r="P654" s="113">
        <f t="shared" si="430"/>
        <v>992.90706866000005</v>
      </c>
      <c r="Q654" s="11">
        <f t="shared" si="442"/>
        <v>0</v>
      </c>
      <c r="R654" s="30">
        <f t="shared" si="439"/>
        <v>0</v>
      </c>
      <c r="S654" s="8">
        <f t="shared" si="431"/>
        <v>0</v>
      </c>
      <c r="T654" s="122">
        <f t="shared" si="440"/>
        <v>9.5000000000000001E-2</v>
      </c>
      <c r="U654" s="121">
        <f t="shared" si="420"/>
        <v>4</v>
      </c>
      <c r="V654" s="121">
        <v>252</v>
      </c>
      <c r="W654" s="120">
        <f t="shared" si="432"/>
        <v>1.0014415830000001</v>
      </c>
      <c r="X654" s="113">
        <f t="shared" si="433"/>
        <v>1.43135795</v>
      </c>
      <c r="Y654" s="113">
        <f t="shared" si="434"/>
        <v>0</v>
      </c>
      <c r="Z654" s="125" t="str">
        <f t="shared" si="443"/>
        <v>A+J=</v>
      </c>
      <c r="AA654" s="118">
        <f t="shared" si="444"/>
        <v>45127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35"/>
        <v>45104</v>
      </c>
      <c r="B655" s="113">
        <f t="shared" si="427"/>
        <v>994.80043389999992</v>
      </c>
      <c r="C655" s="176">
        <f t="shared" si="426"/>
        <v>861.80606990124136</v>
      </c>
      <c r="D655" s="114">
        <f t="shared" si="436"/>
        <v>6649.99</v>
      </c>
      <c r="E655" s="115">
        <f t="shared" si="422"/>
        <v>6665.28</v>
      </c>
      <c r="F655" s="116">
        <f t="shared" si="423"/>
        <v>45066</v>
      </c>
      <c r="G655" s="117">
        <f t="shared" si="428"/>
        <v>2.2992515778219591E-3</v>
      </c>
      <c r="H655" s="118">
        <f t="shared" si="441"/>
        <v>45127</v>
      </c>
      <c r="I655" s="118">
        <f t="shared" si="429"/>
        <v>45127</v>
      </c>
      <c r="J655" s="119">
        <f t="shared" si="437"/>
        <v>22</v>
      </c>
      <c r="K655" s="119">
        <f t="shared" si="424"/>
        <v>5</v>
      </c>
      <c r="L655" s="8">
        <f t="shared" si="438"/>
        <v>1.00052209</v>
      </c>
      <c r="M655" s="120">
        <f t="shared" si="425"/>
        <v>1.00610015</v>
      </c>
      <c r="N655" s="120">
        <f t="shared" si="419"/>
        <v>1.1516425692811079</v>
      </c>
      <c r="O655" s="113">
        <f t="shared" si="421"/>
        <v>1.15224383</v>
      </c>
      <c r="P655" s="113">
        <f t="shared" si="430"/>
        <v>993.01072669999996</v>
      </c>
      <c r="Q655" s="11">
        <f t="shared" si="442"/>
        <v>0</v>
      </c>
      <c r="R655" s="30">
        <f t="shared" si="439"/>
        <v>0</v>
      </c>
      <c r="S655" s="8">
        <f t="shared" si="431"/>
        <v>0</v>
      </c>
      <c r="T655" s="122">
        <f t="shared" si="440"/>
        <v>9.5000000000000001E-2</v>
      </c>
      <c r="U655" s="121">
        <f t="shared" si="420"/>
        <v>5</v>
      </c>
      <c r="V655" s="121">
        <v>252</v>
      </c>
      <c r="W655" s="120">
        <f t="shared" si="432"/>
        <v>1.0018023039999999</v>
      </c>
      <c r="X655" s="113">
        <f t="shared" si="433"/>
        <v>1.7897072000000001</v>
      </c>
      <c r="Y655" s="113">
        <f t="shared" si="434"/>
        <v>0</v>
      </c>
      <c r="Z655" s="125" t="str">
        <f t="shared" si="443"/>
        <v>A+J=</v>
      </c>
      <c r="AA655" s="118">
        <f t="shared" si="444"/>
        <v>45127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35"/>
        <v>45105</v>
      </c>
      <c r="B656" s="113">
        <f t="shared" si="427"/>
        <v>995.26264407999997</v>
      </c>
      <c r="C656" s="176">
        <f t="shared" si="426"/>
        <v>861.80606990124136</v>
      </c>
      <c r="D656" s="114">
        <f t="shared" si="436"/>
        <v>6649.99</v>
      </c>
      <c r="E656" s="115">
        <f t="shared" si="422"/>
        <v>6665.28</v>
      </c>
      <c r="F656" s="116">
        <f t="shared" si="423"/>
        <v>45066</v>
      </c>
      <c r="G656" s="117">
        <f t="shared" si="428"/>
        <v>2.2992515778219591E-3</v>
      </c>
      <c r="H656" s="118">
        <f t="shared" si="441"/>
        <v>45127</v>
      </c>
      <c r="I656" s="118">
        <f t="shared" si="429"/>
        <v>45127</v>
      </c>
      <c r="J656" s="119">
        <f t="shared" si="437"/>
        <v>22</v>
      </c>
      <c r="K656" s="119">
        <f t="shared" si="424"/>
        <v>6</v>
      </c>
      <c r="L656" s="8">
        <f t="shared" si="438"/>
        <v>1.0006265400000001</v>
      </c>
      <c r="M656" s="120">
        <f t="shared" si="425"/>
        <v>1.00610015</v>
      </c>
      <c r="N656" s="120">
        <f t="shared" si="419"/>
        <v>1.1516425692811079</v>
      </c>
      <c r="O656" s="113">
        <f t="shared" si="421"/>
        <v>1.1523641099999999</v>
      </c>
      <c r="P656" s="113">
        <f t="shared" si="430"/>
        <v>993.11438472999998</v>
      </c>
      <c r="Q656" s="11">
        <f t="shared" si="442"/>
        <v>0</v>
      </c>
      <c r="R656" s="30">
        <f t="shared" si="439"/>
        <v>0</v>
      </c>
      <c r="S656" s="8">
        <f t="shared" si="431"/>
        <v>0</v>
      </c>
      <c r="T656" s="122">
        <f t="shared" si="440"/>
        <v>9.5000000000000001E-2</v>
      </c>
      <c r="U656" s="121">
        <f t="shared" si="420"/>
        <v>6</v>
      </c>
      <c r="V656" s="121">
        <v>252</v>
      </c>
      <c r="W656" s="120">
        <f t="shared" si="432"/>
        <v>1.002163154</v>
      </c>
      <c r="X656" s="113">
        <f t="shared" si="433"/>
        <v>2.14825935</v>
      </c>
      <c r="Y656" s="113">
        <f t="shared" si="434"/>
        <v>0</v>
      </c>
      <c r="Z656" s="125" t="str">
        <f t="shared" si="443"/>
        <v>A+J=</v>
      </c>
      <c r="AA656" s="118">
        <f t="shared" si="444"/>
        <v>45127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35"/>
        <v>45106</v>
      </c>
      <c r="B657" s="113">
        <f t="shared" si="427"/>
        <v>995.72507646000008</v>
      </c>
      <c r="C657" s="176">
        <f t="shared" si="426"/>
        <v>861.80606990124136</v>
      </c>
      <c r="D657" s="114">
        <f t="shared" si="436"/>
        <v>6649.99</v>
      </c>
      <c r="E657" s="115">
        <f t="shared" si="422"/>
        <v>6665.28</v>
      </c>
      <c r="F657" s="116">
        <f t="shared" si="423"/>
        <v>45066</v>
      </c>
      <c r="G657" s="117">
        <f t="shared" si="428"/>
        <v>2.2992515778219591E-3</v>
      </c>
      <c r="H657" s="118">
        <f t="shared" si="441"/>
        <v>45127</v>
      </c>
      <c r="I657" s="118">
        <f t="shared" si="429"/>
        <v>45127</v>
      </c>
      <c r="J657" s="119">
        <f t="shared" si="437"/>
        <v>22</v>
      </c>
      <c r="K657" s="119">
        <f t="shared" si="424"/>
        <v>7</v>
      </c>
      <c r="L657" s="8">
        <f t="shared" si="438"/>
        <v>1.000731</v>
      </c>
      <c r="M657" s="120">
        <f t="shared" si="425"/>
        <v>1.00610015</v>
      </c>
      <c r="N657" s="120">
        <f t="shared" si="419"/>
        <v>1.1516425692811079</v>
      </c>
      <c r="O657" s="113">
        <f t="shared" si="421"/>
        <v>1.15248441</v>
      </c>
      <c r="P657" s="113">
        <f t="shared" si="430"/>
        <v>993.21806000000004</v>
      </c>
      <c r="Q657" s="11">
        <f t="shared" si="442"/>
        <v>0</v>
      </c>
      <c r="R657" s="30">
        <f t="shared" si="439"/>
        <v>0</v>
      </c>
      <c r="S657" s="8">
        <f t="shared" si="431"/>
        <v>0</v>
      </c>
      <c r="T657" s="122">
        <f t="shared" si="440"/>
        <v>9.5000000000000001E-2</v>
      </c>
      <c r="U657" s="121">
        <f t="shared" si="420"/>
        <v>7</v>
      </c>
      <c r="V657" s="121">
        <v>252</v>
      </c>
      <c r="W657" s="120">
        <f t="shared" si="432"/>
        <v>1.002524135</v>
      </c>
      <c r="X657" s="113">
        <f t="shared" si="433"/>
        <v>2.50701646</v>
      </c>
      <c r="Y657" s="113">
        <f t="shared" si="434"/>
        <v>0</v>
      </c>
      <c r="Z657" s="125" t="str">
        <f t="shared" si="443"/>
        <v>A+J=</v>
      </c>
      <c r="AA657" s="118">
        <f t="shared" si="444"/>
        <v>45127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435"/>
        <v>45107</v>
      </c>
      <c r="B658" s="113">
        <f t="shared" si="427"/>
        <v>996.18773776</v>
      </c>
      <c r="C658" s="176">
        <f t="shared" si="426"/>
        <v>861.80606990124136</v>
      </c>
      <c r="D658" s="114">
        <f t="shared" si="436"/>
        <v>6649.99</v>
      </c>
      <c r="E658" s="115">
        <f t="shared" si="422"/>
        <v>6665.28</v>
      </c>
      <c r="F658" s="116">
        <f t="shared" si="423"/>
        <v>45066</v>
      </c>
      <c r="G658" s="117">
        <f t="shared" si="428"/>
        <v>2.2992515778219591E-3</v>
      </c>
      <c r="H658" s="118">
        <f t="shared" si="441"/>
        <v>45127</v>
      </c>
      <c r="I658" s="118">
        <f t="shared" si="429"/>
        <v>45127</v>
      </c>
      <c r="J658" s="119">
        <f t="shared" si="437"/>
        <v>22</v>
      </c>
      <c r="K658" s="119">
        <f t="shared" si="424"/>
        <v>8</v>
      </c>
      <c r="L658" s="8">
        <f t="shared" si="438"/>
        <v>1.0008354800000001</v>
      </c>
      <c r="M658" s="120">
        <f t="shared" si="425"/>
        <v>1.00610015</v>
      </c>
      <c r="N658" s="120">
        <f t="shared" si="419"/>
        <v>1.1516425692811079</v>
      </c>
      <c r="O658" s="113">
        <f t="shared" si="421"/>
        <v>1.1526047399999999</v>
      </c>
      <c r="P658" s="113">
        <f t="shared" si="430"/>
        <v>993.32176112000002</v>
      </c>
      <c r="Q658" s="11">
        <f t="shared" si="442"/>
        <v>0</v>
      </c>
      <c r="R658" s="30">
        <f t="shared" si="439"/>
        <v>0</v>
      </c>
      <c r="S658" s="8">
        <f t="shared" si="431"/>
        <v>0</v>
      </c>
      <c r="T658" s="122">
        <f t="shared" si="440"/>
        <v>9.5000000000000001E-2</v>
      </c>
      <c r="U658" s="121">
        <f t="shared" si="420"/>
        <v>8</v>
      </c>
      <c r="V658" s="121">
        <v>252</v>
      </c>
      <c r="W658" s="120">
        <f t="shared" si="432"/>
        <v>1.0028852450000001</v>
      </c>
      <c r="X658" s="113">
        <f t="shared" si="433"/>
        <v>2.86597664</v>
      </c>
      <c r="Y658" s="113">
        <f t="shared" si="434"/>
        <v>0</v>
      </c>
      <c r="Z658" s="125" t="str">
        <f t="shared" si="443"/>
        <v>A+J=</v>
      </c>
      <c r="AA658" s="118">
        <f t="shared" si="444"/>
        <v>45127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35"/>
        <v>45108</v>
      </c>
      <c r="B659" s="113">
        <f t="shared" si="427"/>
        <v>996.65059544999997</v>
      </c>
      <c r="C659" s="176">
        <f t="shared" si="426"/>
        <v>861.80606990124136</v>
      </c>
      <c r="D659" s="114">
        <f t="shared" si="436"/>
        <v>6649.99</v>
      </c>
      <c r="E659" s="115">
        <f t="shared" si="422"/>
        <v>6665.28</v>
      </c>
      <c r="F659" s="116">
        <f t="shared" si="423"/>
        <v>45066</v>
      </c>
      <c r="G659" s="117">
        <f t="shared" si="428"/>
        <v>2.2992515778219591E-3</v>
      </c>
      <c r="H659" s="118">
        <f t="shared" si="441"/>
        <v>45127</v>
      </c>
      <c r="I659" s="118">
        <f t="shared" si="429"/>
        <v>45127</v>
      </c>
      <c r="J659" s="119">
        <f t="shared" si="437"/>
        <v>22</v>
      </c>
      <c r="K659" s="119">
        <f t="shared" si="424"/>
        <v>9</v>
      </c>
      <c r="L659" s="8">
        <f t="shared" si="438"/>
        <v>1.00093996</v>
      </c>
      <c r="M659" s="120">
        <f t="shared" si="425"/>
        <v>1.00610015</v>
      </c>
      <c r="N659" s="120">
        <f t="shared" si="419"/>
        <v>1.1516425692811079</v>
      </c>
      <c r="O659" s="113">
        <f t="shared" si="421"/>
        <v>1.1527250600000001</v>
      </c>
      <c r="P659" s="113">
        <f t="shared" si="430"/>
        <v>993.42545362999999</v>
      </c>
      <c r="Q659" s="11">
        <f t="shared" si="442"/>
        <v>0</v>
      </c>
      <c r="R659" s="30">
        <f t="shared" si="439"/>
        <v>0</v>
      </c>
      <c r="S659" s="8">
        <f t="shared" si="431"/>
        <v>0</v>
      </c>
      <c r="T659" s="122">
        <f t="shared" si="440"/>
        <v>9.5000000000000001E-2</v>
      </c>
      <c r="U659" s="121">
        <f t="shared" si="420"/>
        <v>9</v>
      </c>
      <c r="V659" s="121">
        <v>252</v>
      </c>
      <c r="W659" s="120">
        <f t="shared" si="432"/>
        <v>1.0032464860000001</v>
      </c>
      <c r="X659" s="113">
        <f t="shared" si="433"/>
        <v>3.2251418200000002</v>
      </c>
      <c r="Y659" s="113">
        <f t="shared" si="434"/>
        <v>0</v>
      </c>
      <c r="Z659" s="125" t="str">
        <f t="shared" si="443"/>
        <v>A+J=</v>
      </c>
      <c r="AA659" s="118">
        <f t="shared" si="444"/>
        <v>45127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35"/>
        <v>45109</v>
      </c>
      <c r="B660" s="113">
        <f t="shared" si="427"/>
        <v>996.65059544999997</v>
      </c>
      <c r="C660" s="176">
        <f t="shared" si="426"/>
        <v>861.80606990124136</v>
      </c>
      <c r="D660" s="114">
        <f t="shared" si="436"/>
        <v>6649.99</v>
      </c>
      <c r="E660" s="115">
        <f t="shared" si="422"/>
        <v>6665.28</v>
      </c>
      <c r="F660" s="116">
        <f t="shared" si="423"/>
        <v>45066</v>
      </c>
      <c r="G660" s="117">
        <f t="shared" si="428"/>
        <v>2.2992515778219591E-3</v>
      </c>
      <c r="H660" s="118">
        <f t="shared" si="441"/>
        <v>45127</v>
      </c>
      <c r="I660" s="118">
        <f t="shared" si="429"/>
        <v>45127</v>
      </c>
      <c r="J660" s="119">
        <f t="shared" si="437"/>
        <v>22</v>
      </c>
      <c r="K660" s="119">
        <f t="shared" si="424"/>
        <v>9</v>
      </c>
      <c r="L660" s="8">
        <f t="shared" si="438"/>
        <v>1.00093996</v>
      </c>
      <c r="M660" s="120">
        <f t="shared" si="425"/>
        <v>1.00610015</v>
      </c>
      <c r="N660" s="120">
        <f t="shared" si="419"/>
        <v>1.1516425692811079</v>
      </c>
      <c r="O660" s="113">
        <f t="shared" si="421"/>
        <v>1.1527250600000001</v>
      </c>
      <c r="P660" s="113">
        <f t="shared" si="430"/>
        <v>993.42545362999999</v>
      </c>
      <c r="Q660" s="11">
        <f t="shared" si="442"/>
        <v>0</v>
      </c>
      <c r="R660" s="30">
        <f t="shared" si="439"/>
        <v>0</v>
      </c>
      <c r="S660" s="8">
        <f t="shared" si="431"/>
        <v>0</v>
      </c>
      <c r="T660" s="122">
        <f t="shared" si="440"/>
        <v>9.5000000000000001E-2</v>
      </c>
      <c r="U660" s="121">
        <f t="shared" si="420"/>
        <v>9</v>
      </c>
      <c r="V660" s="121">
        <v>252</v>
      </c>
      <c r="W660" s="120">
        <f t="shared" si="432"/>
        <v>1.0032464860000001</v>
      </c>
      <c r="X660" s="113">
        <f t="shared" si="433"/>
        <v>3.2251418200000002</v>
      </c>
      <c r="Y660" s="113">
        <f t="shared" si="434"/>
        <v>0</v>
      </c>
      <c r="Z660" s="125" t="str">
        <f t="shared" si="443"/>
        <v>A+J=</v>
      </c>
      <c r="AA660" s="118">
        <f t="shared" si="444"/>
        <v>45127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35"/>
        <v>45110</v>
      </c>
      <c r="B661" s="113">
        <f t="shared" si="427"/>
        <v>996.65059544999997</v>
      </c>
      <c r="C661" s="176">
        <f t="shared" si="426"/>
        <v>861.80606990124136</v>
      </c>
      <c r="D661" s="114">
        <f t="shared" si="436"/>
        <v>6649.99</v>
      </c>
      <c r="E661" s="115">
        <f t="shared" si="422"/>
        <v>6665.28</v>
      </c>
      <c r="F661" s="116">
        <f t="shared" si="423"/>
        <v>45066</v>
      </c>
      <c r="G661" s="117">
        <f t="shared" si="428"/>
        <v>2.2992515778219591E-3</v>
      </c>
      <c r="H661" s="118">
        <f t="shared" si="441"/>
        <v>45127</v>
      </c>
      <c r="I661" s="118">
        <f t="shared" si="429"/>
        <v>45127</v>
      </c>
      <c r="J661" s="119">
        <f t="shared" si="437"/>
        <v>22</v>
      </c>
      <c r="K661" s="119">
        <f t="shared" si="424"/>
        <v>9</v>
      </c>
      <c r="L661" s="8">
        <f t="shared" si="438"/>
        <v>1.00093996</v>
      </c>
      <c r="M661" s="120">
        <f t="shared" si="425"/>
        <v>1.00610015</v>
      </c>
      <c r="N661" s="120">
        <f t="shared" si="419"/>
        <v>1.1516425692811079</v>
      </c>
      <c r="O661" s="113">
        <f t="shared" si="421"/>
        <v>1.1527250600000001</v>
      </c>
      <c r="P661" s="113">
        <f t="shared" si="430"/>
        <v>993.42545362999999</v>
      </c>
      <c r="Q661" s="11">
        <f t="shared" si="442"/>
        <v>0</v>
      </c>
      <c r="R661" s="30">
        <f t="shared" si="439"/>
        <v>0</v>
      </c>
      <c r="S661" s="8">
        <f t="shared" si="431"/>
        <v>0</v>
      </c>
      <c r="T661" s="122">
        <f t="shared" si="440"/>
        <v>9.5000000000000001E-2</v>
      </c>
      <c r="U661" s="121">
        <f t="shared" si="420"/>
        <v>9</v>
      </c>
      <c r="V661" s="121">
        <v>252</v>
      </c>
      <c r="W661" s="120">
        <f t="shared" si="432"/>
        <v>1.0032464860000001</v>
      </c>
      <c r="X661" s="113">
        <f t="shared" si="433"/>
        <v>3.2251418200000002</v>
      </c>
      <c r="Y661" s="113">
        <f t="shared" si="434"/>
        <v>0</v>
      </c>
      <c r="Z661" s="125" t="str">
        <f t="shared" si="443"/>
        <v>A+J=</v>
      </c>
      <c r="AA661" s="118">
        <f t="shared" si="444"/>
        <v>45127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35"/>
        <v>45111</v>
      </c>
      <c r="B662" s="113">
        <f t="shared" si="427"/>
        <v>997.11367352000002</v>
      </c>
      <c r="C662" s="176">
        <f t="shared" si="426"/>
        <v>861.80606990124136</v>
      </c>
      <c r="D662" s="114">
        <f t="shared" si="436"/>
        <v>6649.99</v>
      </c>
      <c r="E662" s="115">
        <f t="shared" si="422"/>
        <v>6665.28</v>
      </c>
      <c r="F662" s="116">
        <f t="shared" si="423"/>
        <v>45066</v>
      </c>
      <c r="G662" s="117">
        <f t="shared" si="428"/>
        <v>2.2992515778219591E-3</v>
      </c>
      <c r="H662" s="118">
        <f t="shared" si="441"/>
        <v>45127</v>
      </c>
      <c r="I662" s="118">
        <f t="shared" si="429"/>
        <v>45127</v>
      </c>
      <c r="J662" s="119">
        <f t="shared" si="437"/>
        <v>22</v>
      </c>
      <c r="K662" s="119">
        <f t="shared" si="424"/>
        <v>10</v>
      </c>
      <c r="L662" s="8">
        <f t="shared" si="438"/>
        <v>1.00104445</v>
      </c>
      <c r="M662" s="120">
        <f t="shared" si="425"/>
        <v>1.00610015</v>
      </c>
      <c r="N662" s="120">
        <f t="shared" si="419"/>
        <v>1.1516425692811079</v>
      </c>
      <c r="O662" s="113">
        <f t="shared" si="421"/>
        <v>1.1528453999999999</v>
      </c>
      <c r="P662" s="113">
        <f t="shared" si="430"/>
        <v>993.52916336999999</v>
      </c>
      <c r="Q662" s="11">
        <f t="shared" si="442"/>
        <v>0</v>
      </c>
      <c r="R662" s="30">
        <f t="shared" si="439"/>
        <v>0</v>
      </c>
      <c r="S662" s="8">
        <f t="shared" si="431"/>
        <v>0</v>
      </c>
      <c r="T662" s="122">
        <f t="shared" si="440"/>
        <v>9.5000000000000001E-2</v>
      </c>
      <c r="U662" s="121">
        <f t="shared" si="420"/>
        <v>10</v>
      </c>
      <c r="V662" s="121">
        <v>252</v>
      </c>
      <c r="W662" s="120">
        <f t="shared" si="432"/>
        <v>1.0036078559999999</v>
      </c>
      <c r="X662" s="113">
        <f t="shared" si="433"/>
        <v>3.5845101499999998</v>
      </c>
      <c r="Y662" s="113">
        <f t="shared" si="434"/>
        <v>0</v>
      </c>
      <c r="Z662" s="125" t="str">
        <f t="shared" si="443"/>
        <v>A+J=</v>
      </c>
      <c r="AA662" s="118">
        <f t="shared" si="444"/>
        <v>45127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35"/>
        <v>45112</v>
      </c>
      <c r="B663" s="113">
        <f t="shared" si="427"/>
        <v>997.57697401000007</v>
      </c>
      <c r="C663" s="176">
        <f t="shared" si="426"/>
        <v>861.80606990124136</v>
      </c>
      <c r="D663" s="114">
        <f t="shared" si="436"/>
        <v>6649.99</v>
      </c>
      <c r="E663" s="115">
        <f t="shared" si="422"/>
        <v>6665.28</v>
      </c>
      <c r="F663" s="116">
        <f t="shared" si="423"/>
        <v>45066</v>
      </c>
      <c r="G663" s="117">
        <f t="shared" si="428"/>
        <v>2.2992515778219591E-3</v>
      </c>
      <c r="H663" s="118">
        <f t="shared" si="441"/>
        <v>45127</v>
      </c>
      <c r="I663" s="118">
        <f t="shared" si="429"/>
        <v>45127</v>
      </c>
      <c r="J663" s="119">
        <f t="shared" si="437"/>
        <v>22</v>
      </c>
      <c r="K663" s="119">
        <f t="shared" si="424"/>
        <v>11</v>
      </c>
      <c r="L663" s="8">
        <f t="shared" si="438"/>
        <v>1.0011489600000001</v>
      </c>
      <c r="M663" s="120">
        <f t="shared" si="425"/>
        <v>1.00610015</v>
      </c>
      <c r="N663" s="120">
        <f t="shared" si="419"/>
        <v>1.1516425692811079</v>
      </c>
      <c r="O663" s="113">
        <f t="shared" si="421"/>
        <v>1.1529657600000001</v>
      </c>
      <c r="P663" s="113">
        <f t="shared" si="430"/>
        <v>993.63289035000003</v>
      </c>
      <c r="Q663" s="11">
        <f t="shared" si="442"/>
        <v>0</v>
      </c>
      <c r="R663" s="30">
        <f t="shared" si="439"/>
        <v>0</v>
      </c>
      <c r="S663" s="8">
        <f t="shared" si="431"/>
        <v>0</v>
      </c>
      <c r="T663" s="122">
        <f t="shared" si="440"/>
        <v>9.5000000000000001E-2</v>
      </c>
      <c r="U663" s="121">
        <f t="shared" si="420"/>
        <v>11</v>
      </c>
      <c r="V663" s="121">
        <v>252</v>
      </c>
      <c r="W663" s="120">
        <f t="shared" si="432"/>
        <v>1.0039693569999999</v>
      </c>
      <c r="X663" s="113">
        <f t="shared" si="433"/>
        <v>3.94408366</v>
      </c>
      <c r="Y663" s="113">
        <f t="shared" si="434"/>
        <v>0</v>
      </c>
      <c r="Z663" s="125" t="str">
        <f t="shared" si="443"/>
        <v>A+J=</v>
      </c>
      <c r="AA663" s="118">
        <f t="shared" si="444"/>
        <v>45127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35"/>
        <v>45113</v>
      </c>
      <c r="B664" s="113">
        <f t="shared" si="427"/>
        <v>998.04048734999992</v>
      </c>
      <c r="C664" s="176">
        <f t="shared" si="426"/>
        <v>861.80606990124136</v>
      </c>
      <c r="D664" s="114">
        <f t="shared" si="436"/>
        <v>6649.99</v>
      </c>
      <c r="E664" s="115">
        <f t="shared" si="422"/>
        <v>6665.28</v>
      </c>
      <c r="F664" s="116">
        <f t="shared" si="423"/>
        <v>45066</v>
      </c>
      <c r="G664" s="117">
        <f t="shared" si="428"/>
        <v>2.2992515778219591E-3</v>
      </c>
      <c r="H664" s="118">
        <f t="shared" si="441"/>
        <v>45127</v>
      </c>
      <c r="I664" s="118">
        <f t="shared" si="429"/>
        <v>45127</v>
      </c>
      <c r="J664" s="119">
        <f t="shared" si="437"/>
        <v>22</v>
      </c>
      <c r="K664" s="119">
        <f t="shared" si="424"/>
        <v>12</v>
      </c>
      <c r="L664" s="8">
        <f t="shared" si="438"/>
        <v>1.0012534799999999</v>
      </c>
      <c r="M664" s="120">
        <f t="shared" si="425"/>
        <v>1.00610015</v>
      </c>
      <c r="N664" s="120">
        <f t="shared" si="419"/>
        <v>1.1516425692811079</v>
      </c>
      <c r="O664" s="113">
        <f t="shared" si="421"/>
        <v>1.1530861299999999</v>
      </c>
      <c r="P664" s="113">
        <f t="shared" si="430"/>
        <v>993.73662594999996</v>
      </c>
      <c r="Q664" s="11">
        <f t="shared" si="442"/>
        <v>0</v>
      </c>
      <c r="R664" s="30">
        <f t="shared" si="439"/>
        <v>0</v>
      </c>
      <c r="S664" s="8">
        <f t="shared" si="431"/>
        <v>0</v>
      </c>
      <c r="T664" s="122">
        <f t="shared" si="440"/>
        <v>9.5000000000000001E-2</v>
      </c>
      <c r="U664" s="121">
        <f t="shared" si="420"/>
        <v>12</v>
      </c>
      <c r="V664" s="121">
        <v>252</v>
      </c>
      <c r="W664" s="120">
        <f t="shared" si="432"/>
        <v>1.004330988</v>
      </c>
      <c r="X664" s="113">
        <f t="shared" si="433"/>
        <v>4.3038613999999997</v>
      </c>
      <c r="Y664" s="113">
        <f t="shared" si="434"/>
        <v>0</v>
      </c>
      <c r="Z664" s="125" t="str">
        <f t="shared" si="443"/>
        <v>A+J=</v>
      </c>
      <c r="AA664" s="118">
        <f t="shared" si="444"/>
        <v>45127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35"/>
        <v>45114</v>
      </c>
      <c r="B665" s="113">
        <f t="shared" si="427"/>
        <v>998.50421356000004</v>
      </c>
      <c r="C665" s="176">
        <f t="shared" si="426"/>
        <v>861.80606990124136</v>
      </c>
      <c r="D665" s="114">
        <f t="shared" si="436"/>
        <v>6649.99</v>
      </c>
      <c r="E665" s="115">
        <f t="shared" si="422"/>
        <v>6665.28</v>
      </c>
      <c r="F665" s="116">
        <f t="shared" si="423"/>
        <v>45066</v>
      </c>
      <c r="G665" s="117">
        <f t="shared" si="428"/>
        <v>2.2992515778219591E-3</v>
      </c>
      <c r="H665" s="118">
        <f t="shared" si="441"/>
        <v>45127</v>
      </c>
      <c r="I665" s="118">
        <f t="shared" si="429"/>
        <v>45127</v>
      </c>
      <c r="J665" s="119">
        <f t="shared" si="437"/>
        <v>22</v>
      </c>
      <c r="K665" s="119">
        <f t="shared" si="424"/>
        <v>13</v>
      </c>
      <c r="L665" s="8">
        <f t="shared" si="438"/>
        <v>1.0013580099999999</v>
      </c>
      <c r="M665" s="120">
        <f t="shared" si="425"/>
        <v>1.00610015</v>
      </c>
      <c r="N665" s="120">
        <f t="shared" si="419"/>
        <v>1.1516425692811079</v>
      </c>
      <c r="O665" s="113">
        <f t="shared" si="421"/>
        <v>1.15320651</v>
      </c>
      <c r="P665" s="113">
        <f t="shared" si="430"/>
        <v>993.84037016000002</v>
      </c>
      <c r="Q665" s="11">
        <f t="shared" si="442"/>
        <v>0</v>
      </c>
      <c r="R665" s="30">
        <f t="shared" si="439"/>
        <v>0</v>
      </c>
      <c r="S665" s="8">
        <f t="shared" si="431"/>
        <v>0</v>
      </c>
      <c r="T665" s="122">
        <f t="shared" si="440"/>
        <v>9.5000000000000001E-2</v>
      </c>
      <c r="U665" s="121">
        <f t="shared" si="420"/>
        <v>13</v>
      </c>
      <c r="V665" s="121">
        <v>252</v>
      </c>
      <c r="W665" s="120">
        <f t="shared" si="432"/>
        <v>1.0046927489999999</v>
      </c>
      <c r="X665" s="113">
        <f t="shared" si="433"/>
        <v>4.6638434000000002</v>
      </c>
      <c r="Y665" s="113">
        <f t="shared" si="434"/>
        <v>0</v>
      </c>
      <c r="Z665" s="125" t="str">
        <f t="shared" si="443"/>
        <v>A+J=</v>
      </c>
      <c r="AA665" s="118">
        <f t="shared" si="444"/>
        <v>45127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35"/>
        <v>45115</v>
      </c>
      <c r="B666" s="113">
        <f t="shared" si="427"/>
        <v>998.96814504999998</v>
      </c>
      <c r="C666" s="176">
        <f t="shared" si="426"/>
        <v>861.80606990124136</v>
      </c>
      <c r="D666" s="114">
        <f t="shared" si="436"/>
        <v>6649.99</v>
      </c>
      <c r="E666" s="115">
        <f t="shared" si="422"/>
        <v>6665.28</v>
      </c>
      <c r="F666" s="116">
        <f t="shared" si="423"/>
        <v>45066</v>
      </c>
      <c r="G666" s="117">
        <f t="shared" si="428"/>
        <v>2.2992515778219591E-3</v>
      </c>
      <c r="H666" s="118">
        <f t="shared" si="441"/>
        <v>45127</v>
      </c>
      <c r="I666" s="118">
        <f t="shared" si="429"/>
        <v>45127</v>
      </c>
      <c r="J666" s="119">
        <f t="shared" si="437"/>
        <v>22</v>
      </c>
      <c r="K666" s="119">
        <f t="shared" si="424"/>
        <v>14</v>
      </c>
      <c r="L666" s="8">
        <f t="shared" si="438"/>
        <v>1.0014625399999999</v>
      </c>
      <c r="M666" s="120">
        <f t="shared" si="425"/>
        <v>1.00610015</v>
      </c>
      <c r="N666" s="120">
        <f t="shared" si="419"/>
        <v>1.1516425692811079</v>
      </c>
      <c r="O666" s="113">
        <f t="shared" si="421"/>
        <v>1.15332689</v>
      </c>
      <c r="P666" s="113">
        <f t="shared" si="430"/>
        <v>993.94411437999997</v>
      </c>
      <c r="Q666" s="11">
        <f t="shared" si="442"/>
        <v>0</v>
      </c>
      <c r="R666" s="30">
        <f t="shared" si="439"/>
        <v>0</v>
      </c>
      <c r="S666" s="8">
        <f t="shared" si="431"/>
        <v>0</v>
      </c>
      <c r="T666" s="122">
        <f t="shared" si="440"/>
        <v>9.5000000000000001E-2</v>
      </c>
      <c r="U666" s="121">
        <f t="shared" si="420"/>
        <v>14</v>
      </c>
      <c r="V666" s="121">
        <v>252</v>
      </c>
      <c r="W666" s="120">
        <f t="shared" si="432"/>
        <v>1.0050546410000001</v>
      </c>
      <c r="X666" s="113">
        <f t="shared" si="433"/>
        <v>5.0240306700000001</v>
      </c>
      <c r="Y666" s="113">
        <f t="shared" si="434"/>
        <v>0</v>
      </c>
      <c r="Z666" s="125" t="str">
        <f t="shared" si="443"/>
        <v>A+J=</v>
      </c>
      <c r="AA666" s="118">
        <f t="shared" si="444"/>
        <v>45127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35"/>
        <v>45116</v>
      </c>
      <c r="B667" s="113">
        <f t="shared" si="427"/>
        <v>998.96814504999998</v>
      </c>
      <c r="C667" s="176">
        <f t="shared" si="426"/>
        <v>861.80606990124136</v>
      </c>
      <c r="D667" s="114">
        <f t="shared" si="436"/>
        <v>6649.99</v>
      </c>
      <c r="E667" s="115">
        <f t="shared" si="422"/>
        <v>6665.28</v>
      </c>
      <c r="F667" s="116">
        <f t="shared" si="423"/>
        <v>45066</v>
      </c>
      <c r="G667" s="117">
        <f t="shared" si="428"/>
        <v>2.2992515778219591E-3</v>
      </c>
      <c r="H667" s="118">
        <f t="shared" si="441"/>
        <v>45127</v>
      </c>
      <c r="I667" s="118">
        <f t="shared" si="429"/>
        <v>45127</v>
      </c>
      <c r="J667" s="119">
        <f t="shared" si="437"/>
        <v>22</v>
      </c>
      <c r="K667" s="119">
        <f t="shared" si="424"/>
        <v>14</v>
      </c>
      <c r="L667" s="8">
        <f t="shared" si="438"/>
        <v>1.0014625399999999</v>
      </c>
      <c r="M667" s="120">
        <f t="shared" si="425"/>
        <v>1.00610015</v>
      </c>
      <c r="N667" s="120">
        <f t="shared" si="419"/>
        <v>1.1516425692811079</v>
      </c>
      <c r="O667" s="113">
        <f t="shared" si="421"/>
        <v>1.15332689</v>
      </c>
      <c r="P667" s="113">
        <f t="shared" si="430"/>
        <v>993.94411437999997</v>
      </c>
      <c r="Q667" s="11">
        <f t="shared" si="442"/>
        <v>0</v>
      </c>
      <c r="R667" s="30">
        <f t="shared" si="439"/>
        <v>0</v>
      </c>
      <c r="S667" s="8">
        <f t="shared" si="431"/>
        <v>0</v>
      </c>
      <c r="T667" s="122">
        <f t="shared" si="440"/>
        <v>9.5000000000000001E-2</v>
      </c>
      <c r="U667" s="121">
        <f t="shared" si="420"/>
        <v>14</v>
      </c>
      <c r="V667" s="121">
        <v>252</v>
      </c>
      <c r="W667" s="120">
        <f t="shared" si="432"/>
        <v>1.0050546410000001</v>
      </c>
      <c r="X667" s="113">
        <f t="shared" si="433"/>
        <v>5.0240306700000001</v>
      </c>
      <c r="Y667" s="113">
        <f t="shared" si="434"/>
        <v>0</v>
      </c>
      <c r="Z667" s="125" t="str">
        <f t="shared" si="443"/>
        <v>A+J=</v>
      </c>
      <c r="AA667" s="118">
        <f t="shared" si="444"/>
        <v>45127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35"/>
        <v>45117</v>
      </c>
      <c r="B668" s="113">
        <f t="shared" si="427"/>
        <v>998.96814504999998</v>
      </c>
      <c r="C668" s="176">
        <f t="shared" si="426"/>
        <v>861.80606990124136</v>
      </c>
      <c r="D668" s="114">
        <f t="shared" si="436"/>
        <v>6649.99</v>
      </c>
      <c r="E668" s="115">
        <f t="shared" si="422"/>
        <v>6665.28</v>
      </c>
      <c r="F668" s="116">
        <f t="shared" si="423"/>
        <v>45066</v>
      </c>
      <c r="G668" s="117">
        <f t="shared" si="428"/>
        <v>2.2992515778219591E-3</v>
      </c>
      <c r="H668" s="118">
        <f t="shared" si="441"/>
        <v>45127</v>
      </c>
      <c r="I668" s="118">
        <f t="shared" si="429"/>
        <v>45127</v>
      </c>
      <c r="J668" s="119">
        <f t="shared" si="437"/>
        <v>22</v>
      </c>
      <c r="K668" s="119">
        <f t="shared" si="424"/>
        <v>14</v>
      </c>
      <c r="L668" s="8">
        <f t="shared" si="438"/>
        <v>1.0014625399999999</v>
      </c>
      <c r="M668" s="120">
        <f t="shared" si="425"/>
        <v>1.00610015</v>
      </c>
      <c r="N668" s="120">
        <f t="shared" si="419"/>
        <v>1.1516425692811079</v>
      </c>
      <c r="O668" s="113">
        <f t="shared" si="421"/>
        <v>1.15332689</v>
      </c>
      <c r="P668" s="113">
        <f t="shared" si="430"/>
        <v>993.94411437999997</v>
      </c>
      <c r="Q668" s="11">
        <f t="shared" si="442"/>
        <v>0</v>
      </c>
      <c r="R668" s="30">
        <f t="shared" si="439"/>
        <v>0</v>
      </c>
      <c r="S668" s="8">
        <f t="shared" si="431"/>
        <v>0</v>
      </c>
      <c r="T668" s="122">
        <f t="shared" si="440"/>
        <v>9.5000000000000001E-2</v>
      </c>
      <c r="U668" s="121">
        <f t="shared" si="420"/>
        <v>14</v>
      </c>
      <c r="V668" s="121">
        <v>252</v>
      </c>
      <c r="W668" s="120">
        <f t="shared" si="432"/>
        <v>1.0050546410000001</v>
      </c>
      <c r="X668" s="113">
        <f t="shared" si="433"/>
        <v>5.0240306700000001</v>
      </c>
      <c r="Y668" s="113">
        <f t="shared" si="434"/>
        <v>0</v>
      </c>
      <c r="Z668" s="125" t="str">
        <f t="shared" si="443"/>
        <v>A+J=</v>
      </c>
      <c r="AA668" s="118">
        <f t="shared" si="444"/>
        <v>45127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35"/>
        <v>45118</v>
      </c>
      <c r="B669" s="113">
        <f t="shared" si="427"/>
        <v>999.43229816999997</v>
      </c>
      <c r="C669" s="176">
        <f t="shared" si="426"/>
        <v>861.80606990124136</v>
      </c>
      <c r="D669" s="114">
        <f t="shared" si="436"/>
        <v>6649.99</v>
      </c>
      <c r="E669" s="115">
        <f t="shared" si="422"/>
        <v>6665.28</v>
      </c>
      <c r="F669" s="116">
        <f t="shared" si="423"/>
        <v>45066</v>
      </c>
      <c r="G669" s="117">
        <f t="shared" si="428"/>
        <v>2.2992515778219591E-3</v>
      </c>
      <c r="H669" s="118">
        <f t="shared" si="441"/>
        <v>45127</v>
      </c>
      <c r="I669" s="118">
        <f t="shared" si="429"/>
        <v>45127</v>
      </c>
      <c r="J669" s="119">
        <f t="shared" si="437"/>
        <v>22</v>
      </c>
      <c r="K669" s="119">
        <f t="shared" si="424"/>
        <v>15</v>
      </c>
      <c r="L669" s="8">
        <f t="shared" si="438"/>
        <v>1.00156709</v>
      </c>
      <c r="M669" s="120">
        <f t="shared" si="425"/>
        <v>1.00610015</v>
      </c>
      <c r="N669" s="120">
        <f t="shared" si="419"/>
        <v>1.1516425692811079</v>
      </c>
      <c r="O669" s="113">
        <f t="shared" si="421"/>
        <v>1.1534472899999999</v>
      </c>
      <c r="P669" s="113">
        <f t="shared" si="430"/>
        <v>994.04787582999995</v>
      </c>
      <c r="Q669" s="11">
        <f t="shared" si="442"/>
        <v>0</v>
      </c>
      <c r="R669" s="30">
        <f t="shared" si="439"/>
        <v>0</v>
      </c>
      <c r="S669" s="8">
        <f t="shared" si="431"/>
        <v>0</v>
      </c>
      <c r="T669" s="122">
        <f t="shared" si="440"/>
        <v>9.5000000000000001E-2</v>
      </c>
      <c r="U669" s="121">
        <f t="shared" si="420"/>
        <v>15</v>
      </c>
      <c r="V669" s="121">
        <v>252</v>
      </c>
      <c r="W669" s="120">
        <f t="shared" si="432"/>
        <v>1.0054166630000001</v>
      </c>
      <c r="X669" s="113">
        <f t="shared" si="433"/>
        <v>5.3844223400000004</v>
      </c>
      <c r="Y669" s="113">
        <f t="shared" si="434"/>
        <v>0</v>
      </c>
      <c r="Z669" s="125" t="str">
        <f t="shared" si="443"/>
        <v>A+J=</v>
      </c>
      <c r="AA669" s="118">
        <f t="shared" si="444"/>
        <v>45127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35"/>
        <v>45119</v>
      </c>
      <c r="B670" s="113">
        <f t="shared" si="427"/>
        <v>999.89667300999997</v>
      </c>
      <c r="C670" s="176">
        <f t="shared" si="426"/>
        <v>861.80606990124136</v>
      </c>
      <c r="D670" s="114">
        <f t="shared" si="436"/>
        <v>6649.99</v>
      </c>
      <c r="E670" s="115">
        <f t="shared" si="422"/>
        <v>6665.28</v>
      </c>
      <c r="F670" s="116">
        <f t="shared" si="423"/>
        <v>45066</v>
      </c>
      <c r="G670" s="117">
        <f t="shared" si="428"/>
        <v>2.2992515778219591E-3</v>
      </c>
      <c r="H670" s="118">
        <f t="shared" si="441"/>
        <v>45127</v>
      </c>
      <c r="I670" s="118">
        <f t="shared" si="429"/>
        <v>45127</v>
      </c>
      <c r="J670" s="119">
        <f t="shared" si="437"/>
        <v>22</v>
      </c>
      <c r="K670" s="119">
        <f t="shared" si="424"/>
        <v>16</v>
      </c>
      <c r="L670" s="8">
        <f t="shared" si="438"/>
        <v>1.00167165</v>
      </c>
      <c r="M670" s="120">
        <f t="shared" si="425"/>
        <v>1.00610015</v>
      </c>
      <c r="N670" s="120">
        <f t="shared" si="419"/>
        <v>1.1516425692811079</v>
      </c>
      <c r="O670" s="113">
        <f t="shared" si="421"/>
        <v>1.1535677099999999</v>
      </c>
      <c r="P670" s="113">
        <f t="shared" si="430"/>
        <v>994.15165451999997</v>
      </c>
      <c r="Q670" s="11">
        <f t="shared" si="442"/>
        <v>0</v>
      </c>
      <c r="R670" s="30">
        <f t="shared" si="439"/>
        <v>0</v>
      </c>
      <c r="S670" s="8">
        <f t="shared" si="431"/>
        <v>0</v>
      </c>
      <c r="T670" s="122">
        <f t="shared" si="440"/>
        <v>9.5000000000000001E-2</v>
      </c>
      <c r="U670" s="121">
        <f t="shared" si="420"/>
        <v>16</v>
      </c>
      <c r="V670" s="121">
        <v>252</v>
      </c>
      <c r="W670" s="120">
        <f t="shared" si="432"/>
        <v>1.005778815</v>
      </c>
      <c r="X670" s="113">
        <f t="shared" si="433"/>
        <v>5.7450184899999996</v>
      </c>
      <c r="Y670" s="113">
        <f t="shared" si="434"/>
        <v>0</v>
      </c>
      <c r="Z670" s="125" t="str">
        <f t="shared" si="443"/>
        <v>A+J=</v>
      </c>
      <c r="AA670" s="118">
        <f t="shared" si="444"/>
        <v>45127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35"/>
        <v>45120</v>
      </c>
      <c r="B671" s="113">
        <f t="shared" si="427"/>
        <v>1000.36127059</v>
      </c>
      <c r="C671" s="176">
        <f t="shared" si="426"/>
        <v>861.80606990124136</v>
      </c>
      <c r="D671" s="114">
        <f t="shared" si="436"/>
        <v>6649.99</v>
      </c>
      <c r="E671" s="115">
        <f t="shared" si="422"/>
        <v>6665.28</v>
      </c>
      <c r="F671" s="116">
        <f t="shared" si="423"/>
        <v>45066</v>
      </c>
      <c r="G671" s="117">
        <f t="shared" si="428"/>
        <v>2.2992515778219591E-3</v>
      </c>
      <c r="H671" s="118">
        <f t="shared" si="441"/>
        <v>45127</v>
      </c>
      <c r="I671" s="118">
        <f t="shared" si="429"/>
        <v>45127</v>
      </c>
      <c r="J671" s="119">
        <f t="shared" si="437"/>
        <v>22</v>
      </c>
      <c r="K671" s="119">
        <f t="shared" si="424"/>
        <v>17</v>
      </c>
      <c r="L671" s="8">
        <f t="shared" si="438"/>
        <v>1.0017762299999999</v>
      </c>
      <c r="M671" s="120">
        <f t="shared" si="425"/>
        <v>1.00610015</v>
      </c>
      <c r="N671" s="120">
        <f t="shared" ref="N671:N734" si="445">IF(I671&gt;I670,N670*M671,N670)</f>
        <v>1.1516425692811079</v>
      </c>
      <c r="O671" s="113">
        <f t="shared" si="421"/>
        <v>1.15368815</v>
      </c>
      <c r="P671" s="113">
        <f t="shared" si="430"/>
        <v>994.25545044</v>
      </c>
      <c r="Q671" s="11">
        <f t="shared" si="442"/>
        <v>0</v>
      </c>
      <c r="R671" s="30">
        <f t="shared" si="439"/>
        <v>0</v>
      </c>
      <c r="S671" s="8">
        <f t="shared" si="431"/>
        <v>0</v>
      </c>
      <c r="T671" s="122">
        <f t="shared" si="440"/>
        <v>9.5000000000000001E-2</v>
      </c>
      <c r="U671" s="121">
        <f t="shared" si="420"/>
        <v>17</v>
      </c>
      <c r="V671" s="121">
        <v>252</v>
      </c>
      <c r="W671" s="120">
        <f t="shared" si="432"/>
        <v>1.0061410980000001</v>
      </c>
      <c r="X671" s="113">
        <f t="shared" si="433"/>
        <v>6.1058201499999996</v>
      </c>
      <c r="Y671" s="113">
        <f t="shared" si="434"/>
        <v>0</v>
      </c>
      <c r="Z671" s="125" t="str">
        <f t="shared" si="443"/>
        <v>A+J=</v>
      </c>
      <c r="AA671" s="118">
        <f t="shared" si="444"/>
        <v>45127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35"/>
        <v>45121</v>
      </c>
      <c r="B672" s="113">
        <f t="shared" si="427"/>
        <v>1000.82607265</v>
      </c>
      <c r="C672" s="176">
        <f t="shared" si="426"/>
        <v>861.80606990124136</v>
      </c>
      <c r="D672" s="114">
        <f t="shared" si="436"/>
        <v>6649.99</v>
      </c>
      <c r="E672" s="115">
        <f t="shared" si="422"/>
        <v>6665.28</v>
      </c>
      <c r="F672" s="116">
        <f t="shared" si="423"/>
        <v>45066</v>
      </c>
      <c r="G672" s="117">
        <f t="shared" si="428"/>
        <v>2.2992515778219591E-3</v>
      </c>
      <c r="H672" s="118">
        <f t="shared" si="441"/>
        <v>45127</v>
      </c>
      <c r="I672" s="118">
        <f t="shared" si="429"/>
        <v>45127</v>
      </c>
      <c r="J672" s="119">
        <f t="shared" si="437"/>
        <v>22</v>
      </c>
      <c r="K672" s="119">
        <f t="shared" si="424"/>
        <v>18</v>
      </c>
      <c r="L672" s="8">
        <f t="shared" si="438"/>
        <v>1.0018808100000001</v>
      </c>
      <c r="M672" s="120">
        <f t="shared" si="425"/>
        <v>1.00610015</v>
      </c>
      <c r="N672" s="120">
        <f t="shared" si="445"/>
        <v>1.1516425692811079</v>
      </c>
      <c r="O672" s="113">
        <f t="shared" si="421"/>
        <v>1.1538085899999999</v>
      </c>
      <c r="P672" s="113">
        <f t="shared" si="430"/>
        <v>994.35924636000004</v>
      </c>
      <c r="Q672" s="11">
        <f t="shared" si="442"/>
        <v>0</v>
      </c>
      <c r="R672" s="30">
        <f t="shared" si="439"/>
        <v>0</v>
      </c>
      <c r="S672" s="8">
        <f t="shared" si="431"/>
        <v>0</v>
      </c>
      <c r="T672" s="122">
        <f t="shared" si="440"/>
        <v>9.5000000000000001E-2</v>
      </c>
      <c r="U672" s="121">
        <f t="shared" si="420"/>
        <v>18</v>
      </c>
      <c r="V672" s="121">
        <v>252</v>
      </c>
      <c r="W672" s="120">
        <f t="shared" si="432"/>
        <v>1.006503511</v>
      </c>
      <c r="X672" s="113">
        <f t="shared" si="433"/>
        <v>6.4668262900000002</v>
      </c>
      <c r="Y672" s="113">
        <f t="shared" si="434"/>
        <v>0</v>
      </c>
      <c r="Z672" s="125" t="str">
        <f t="shared" si="443"/>
        <v>A+J=</v>
      </c>
      <c r="AA672" s="118">
        <f t="shared" si="444"/>
        <v>45127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35"/>
        <v>45122</v>
      </c>
      <c r="B673" s="113">
        <f t="shared" si="427"/>
        <v>1001.2910889</v>
      </c>
      <c r="C673" s="176">
        <f t="shared" si="426"/>
        <v>861.80606990124136</v>
      </c>
      <c r="D673" s="114">
        <f t="shared" si="436"/>
        <v>6649.99</v>
      </c>
      <c r="E673" s="115">
        <f t="shared" si="422"/>
        <v>6665.28</v>
      </c>
      <c r="F673" s="116">
        <f t="shared" si="423"/>
        <v>45066</v>
      </c>
      <c r="G673" s="117">
        <f t="shared" si="428"/>
        <v>2.2992515778219591E-3</v>
      </c>
      <c r="H673" s="118">
        <f t="shared" si="441"/>
        <v>45127</v>
      </c>
      <c r="I673" s="118">
        <f t="shared" si="429"/>
        <v>45127</v>
      </c>
      <c r="J673" s="119">
        <f t="shared" si="437"/>
        <v>22</v>
      </c>
      <c r="K673" s="119">
        <f t="shared" si="424"/>
        <v>19</v>
      </c>
      <c r="L673" s="8">
        <f t="shared" si="438"/>
        <v>1.0019853999999999</v>
      </c>
      <c r="M673" s="120">
        <f t="shared" si="425"/>
        <v>1.00610015</v>
      </c>
      <c r="N673" s="120">
        <f t="shared" si="445"/>
        <v>1.1516425692811079</v>
      </c>
      <c r="O673" s="113">
        <f t="shared" si="421"/>
        <v>1.15392904</v>
      </c>
      <c r="P673" s="113">
        <f t="shared" si="430"/>
        <v>994.46305089999998</v>
      </c>
      <c r="Q673" s="11">
        <f t="shared" si="442"/>
        <v>0</v>
      </c>
      <c r="R673" s="30">
        <f t="shared" si="439"/>
        <v>0</v>
      </c>
      <c r="S673" s="8">
        <f t="shared" si="431"/>
        <v>0</v>
      </c>
      <c r="T673" s="122">
        <f t="shared" si="440"/>
        <v>9.5000000000000001E-2</v>
      </c>
      <c r="U673" s="121">
        <f t="shared" si="420"/>
        <v>19</v>
      </c>
      <c r="V673" s="121">
        <v>252</v>
      </c>
      <c r="W673" s="120">
        <f t="shared" si="432"/>
        <v>1.0068660549999999</v>
      </c>
      <c r="X673" s="113">
        <f t="shared" si="433"/>
        <v>6.8280380000000003</v>
      </c>
      <c r="Y673" s="113">
        <f t="shared" si="434"/>
        <v>0</v>
      </c>
      <c r="Z673" s="125" t="str">
        <f t="shared" si="443"/>
        <v>A+J=</v>
      </c>
      <c r="AA673" s="118">
        <f t="shared" si="444"/>
        <v>45127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35"/>
        <v>45123</v>
      </c>
      <c r="B674" s="113">
        <f t="shared" si="427"/>
        <v>1001.2910889</v>
      </c>
      <c r="C674" s="176">
        <f t="shared" si="426"/>
        <v>861.80606990124136</v>
      </c>
      <c r="D674" s="114">
        <f t="shared" si="436"/>
        <v>6649.99</v>
      </c>
      <c r="E674" s="115">
        <f t="shared" si="422"/>
        <v>6665.28</v>
      </c>
      <c r="F674" s="116">
        <f t="shared" si="423"/>
        <v>45066</v>
      </c>
      <c r="G674" s="117">
        <f t="shared" si="428"/>
        <v>2.2992515778219591E-3</v>
      </c>
      <c r="H674" s="118">
        <f t="shared" si="441"/>
        <v>45127</v>
      </c>
      <c r="I674" s="118">
        <f t="shared" si="429"/>
        <v>45127</v>
      </c>
      <c r="J674" s="119">
        <f t="shared" si="437"/>
        <v>22</v>
      </c>
      <c r="K674" s="119">
        <f t="shared" si="424"/>
        <v>19</v>
      </c>
      <c r="L674" s="8">
        <f t="shared" si="438"/>
        <v>1.0019853999999999</v>
      </c>
      <c r="M674" s="120">
        <f t="shared" si="425"/>
        <v>1.00610015</v>
      </c>
      <c r="N674" s="120">
        <f t="shared" si="445"/>
        <v>1.1516425692811079</v>
      </c>
      <c r="O674" s="113">
        <f t="shared" si="421"/>
        <v>1.15392904</v>
      </c>
      <c r="P674" s="113">
        <f t="shared" si="430"/>
        <v>994.46305089999998</v>
      </c>
      <c r="Q674" s="11">
        <f t="shared" si="442"/>
        <v>0</v>
      </c>
      <c r="R674" s="30">
        <f t="shared" si="439"/>
        <v>0</v>
      </c>
      <c r="S674" s="8">
        <f t="shared" si="431"/>
        <v>0</v>
      </c>
      <c r="T674" s="122">
        <f t="shared" si="440"/>
        <v>9.5000000000000001E-2</v>
      </c>
      <c r="U674" s="121">
        <f t="shared" si="420"/>
        <v>19</v>
      </c>
      <c r="V674" s="121">
        <v>252</v>
      </c>
      <c r="W674" s="120">
        <f t="shared" si="432"/>
        <v>1.0068660549999999</v>
      </c>
      <c r="X674" s="113">
        <f t="shared" si="433"/>
        <v>6.8280380000000003</v>
      </c>
      <c r="Y674" s="113">
        <f t="shared" si="434"/>
        <v>0</v>
      </c>
      <c r="Z674" s="125" t="str">
        <f t="shared" si="443"/>
        <v>A+J=</v>
      </c>
      <c r="AA674" s="118">
        <f t="shared" si="444"/>
        <v>45127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35"/>
        <v>45124</v>
      </c>
      <c r="B675" s="113">
        <f t="shared" si="427"/>
        <v>1001.2910889</v>
      </c>
      <c r="C675" s="176">
        <f t="shared" si="426"/>
        <v>861.80606990124136</v>
      </c>
      <c r="D675" s="114">
        <f t="shared" si="436"/>
        <v>6649.99</v>
      </c>
      <c r="E675" s="115">
        <f t="shared" si="422"/>
        <v>6665.28</v>
      </c>
      <c r="F675" s="116">
        <f t="shared" si="423"/>
        <v>45066</v>
      </c>
      <c r="G675" s="117">
        <f t="shared" si="428"/>
        <v>2.2992515778219591E-3</v>
      </c>
      <c r="H675" s="118">
        <f t="shared" si="441"/>
        <v>45127</v>
      </c>
      <c r="I675" s="118">
        <f t="shared" si="429"/>
        <v>45127</v>
      </c>
      <c r="J675" s="119">
        <f t="shared" si="437"/>
        <v>22</v>
      </c>
      <c r="K675" s="119">
        <f t="shared" si="424"/>
        <v>19</v>
      </c>
      <c r="L675" s="8">
        <f t="shared" si="438"/>
        <v>1.0019853999999999</v>
      </c>
      <c r="M675" s="120">
        <f t="shared" si="425"/>
        <v>1.00610015</v>
      </c>
      <c r="N675" s="120">
        <f t="shared" si="445"/>
        <v>1.1516425692811079</v>
      </c>
      <c r="O675" s="113">
        <f t="shared" si="421"/>
        <v>1.15392904</v>
      </c>
      <c r="P675" s="113">
        <f t="shared" si="430"/>
        <v>994.46305089999998</v>
      </c>
      <c r="Q675" s="11">
        <f t="shared" si="442"/>
        <v>0</v>
      </c>
      <c r="R675" s="30">
        <f t="shared" si="439"/>
        <v>0</v>
      </c>
      <c r="S675" s="8">
        <f t="shared" si="431"/>
        <v>0</v>
      </c>
      <c r="T675" s="122">
        <f t="shared" si="440"/>
        <v>9.5000000000000001E-2</v>
      </c>
      <c r="U675" s="121">
        <f t="shared" si="420"/>
        <v>19</v>
      </c>
      <c r="V675" s="121">
        <v>252</v>
      </c>
      <c r="W675" s="120">
        <f t="shared" si="432"/>
        <v>1.0068660549999999</v>
      </c>
      <c r="X675" s="113">
        <f t="shared" si="433"/>
        <v>6.8280380000000003</v>
      </c>
      <c r="Y675" s="113">
        <f t="shared" si="434"/>
        <v>0</v>
      </c>
      <c r="Z675" s="125" t="str">
        <f t="shared" si="443"/>
        <v>A+J=</v>
      </c>
      <c r="AA675" s="118">
        <f t="shared" si="444"/>
        <v>45127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35"/>
        <v>45125</v>
      </c>
      <c r="B676" s="113">
        <f t="shared" si="427"/>
        <v>1001.75632707</v>
      </c>
      <c r="C676" s="176">
        <f t="shared" si="426"/>
        <v>861.80606990124136</v>
      </c>
      <c r="D676" s="114">
        <f t="shared" si="436"/>
        <v>6649.99</v>
      </c>
      <c r="E676" s="115">
        <f t="shared" si="422"/>
        <v>6665.28</v>
      </c>
      <c r="F676" s="116">
        <f t="shared" si="423"/>
        <v>45066</v>
      </c>
      <c r="G676" s="117">
        <f t="shared" si="428"/>
        <v>2.2992515778219591E-3</v>
      </c>
      <c r="H676" s="118">
        <f t="shared" si="441"/>
        <v>45127</v>
      </c>
      <c r="I676" s="118">
        <f t="shared" si="429"/>
        <v>45127</v>
      </c>
      <c r="J676" s="119">
        <f t="shared" si="437"/>
        <v>22</v>
      </c>
      <c r="K676" s="119">
        <f t="shared" si="424"/>
        <v>20</v>
      </c>
      <c r="L676" s="8">
        <f t="shared" si="438"/>
        <v>1.0020900100000001</v>
      </c>
      <c r="M676" s="120">
        <f t="shared" si="425"/>
        <v>1.00610015</v>
      </c>
      <c r="N676" s="120">
        <f t="shared" si="445"/>
        <v>1.1516425692811079</v>
      </c>
      <c r="O676" s="113">
        <f t="shared" si="421"/>
        <v>1.1540495099999999</v>
      </c>
      <c r="P676" s="113">
        <f t="shared" si="430"/>
        <v>994.56687267999996</v>
      </c>
      <c r="Q676" s="11">
        <f t="shared" si="442"/>
        <v>0</v>
      </c>
      <c r="R676" s="30">
        <f t="shared" si="439"/>
        <v>0</v>
      </c>
      <c r="S676" s="8">
        <f t="shared" si="431"/>
        <v>0</v>
      </c>
      <c r="T676" s="122">
        <f t="shared" si="440"/>
        <v>9.5000000000000001E-2</v>
      </c>
      <c r="U676" s="121">
        <f t="shared" si="420"/>
        <v>20</v>
      </c>
      <c r="V676" s="121">
        <v>252</v>
      </c>
      <c r="W676" s="120">
        <f t="shared" si="432"/>
        <v>1.0072287289999999</v>
      </c>
      <c r="X676" s="113">
        <f t="shared" si="433"/>
        <v>7.1894543899999999</v>
      </c>
      <c r="Y676" s="113">
        <f t="shared" si="434"/>
        <v>0</v>
      </c>
      <c r="Z676" s="125" t="str">
        <f t="shared" si="443"/>
        <v>A+J=</v>
      </c>
      <c r="AA676" s="118">
        <f t="shared" si="444"/>
        <v>45127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35"/>
        <v>45126</v>
      </c>
      <c r="B677" s="113">
        <f t="shared" si="427"/>
        <v>1002.2217708500001</v>
      </c>
      <c r="C677" s="176">
        <f t="shared" si="426"/>
        <v>861.80606990124136</v>
      </c>
      <c r="D677" s="114">
        <f t="shared" si="436"/>
        <v>6649.99</v>
      </c>
      <c r="E677" s="115">
        <f t="shared" si="422"/>
        <v>6665.28</v>
      </c>
      <c r="F677" s="116">
        <f t="shared" si="423"/>
        <v>45066</v>
      </c>
      <c r="G677" s="117">
        <f t="shared" si="428"/>
        <v>2.2992515778219591E-3</v>
      </c>
      <c r="H677" s="118">
        <f t="shared" si="441"/>
        <v>45127</v>
      </c>
      <c r="I677" s="118">
        <f t="shared" si="429"/>
        <v>45127</v>
      </c>
      <c r="J677" s="119">
        <f t="shared" si="437"/>
        <v>22</v>
      </c>
      <c r="K677" s="119">
        <f t="shared" si="424"/>
        <v>21</v>
      </c>
      <c r="L677" s="8">
        <f t="shared" si="438"/>
        <v>1.00219462</v>
      </c>
      <c r="M677" s="120">
        <f t="shared" si="425"/>
        <v>1.00610015</v>
      </c>
      <c r="N677" s="120">
        <f t="shared" si="445"/>
        <v>1.1516425692811079</v>
      </c>
      <c r="O677" s="113">
        <f t="shared" si="421"/>
        <v>1.15416998</v>
      </c>
      <c r="P677" s="113">
        <f t="shared" si="430"/>
        <v>994.67069446000005</v>
      </c>
      <c r="Q677" s="11">
        <f t="shared" si="442"/>
        <v>0</v>
      </c>
      <c r="R677" s="30">
        <f t="shared" si="439"/>
        <v>0</v>
      </c>
      <c r="S677" s="8">
        <f t="shared" si="431"/>
        <v>0</v>
      </c>
      <c r="T677" s="122">
        <f t="shared" si="440"/>
        <v>9.5000000000000001E-2</v>
      </c>
      <c r="U677" s="121">
        <f t="shared" ref="U677:U740" si="446">IF(Q676&gt;0,1,IF(K677=K676,U676,U676+1))</f>
        <v>21</v>
      </c>
      <c r="V677" s="121">
        <v>252</v>
      </c>
      <c r="W677" s="120">
        <f t="shared" si="432"/>
        <v>1.0075915339999999</v>
      </c>
      <c r="X677" s="113">
        <f t="shared" si="433"/>
        <v>7.5510763900000004</v>
      </c>
      <c r="Y677" s="113">
        <f t="shared" si="434"/>
        <v>0</v>
      </c>
      <c r="Z677" s="125" t="str">
        <f t="shared" si="443"/>
        <v>A+J=</v>
      </c>
      <c r="AA677" s="118">
        <f t="shared" si="444"/>
        <v>45127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35"/>
        <v>45127</v>
      </c>
      <c r="B678" s="113">
        <f t="shared" si="427"/>
        <v>1002.68744634</v>
      </c>
      <c r="C678" s="176">
        <f t="shared" si="426"/>
        <v>861.80606990124136</v>
      </c>
      <c r="D678" s="114">
        <f t="shared" si="436"/>
        <v>6649.99</v>
      </c>
      <c r="E678" s="115">
        <f t="shared" si="422"/>
        <v>6665.28</v>
      </c>
      <c r="F678" s="116">
        <f t="shared" si="423"/>
        <v>45066</v>
      </c>
      <c r="G678" s="117">
        <f t="shared" si="428"/>
        <v>2.2992515778219591E-3</v>
      </c>
      <c r="H678" s="118">
        <f t="shared" si="441"/>
        <v>45159</v>
      </c>
      <c r="I678" s="118">
        <f t="shared" si="429"/>
        <v>45127</v>
      </c>
      <c r="J678" s="119">
        <f t="shared" si="437"/>
        <v>22</v>
      </c>
      <c r="K678" s="119">
        <f t="shared" si="424"/>
        <v>22</v>
      </c>
      <c r="L678" s="8">
        <f t="shared" si="438"/>
        <v>1.0022992500000001</v>
      </c>
      <c r="M678" s="120">
        <f t="shared" si="425"/>
        <v>1.00610015</v>
      </c>
      <c r="N678" s="120">
        <f t="shared" si="445"/>
        <v>1.1516425692811079</v>
      </c>
      <c r="O678" s="113">
        <f t="shared" si="421"/>
        <v>1.15429048</v>
      </c>
      <c r="P678" s="113">
        <f t="shared" si="430"/>
        <v>994.77454208999995</v>
      </c>
      <c r="Q678" s="11">
        <f t="shared" si="442"/>
        <v>22</v>
      </c>
      <c r="R678" s="30">
        <f t="shared" si="439"/>
        <v>8.1787655752693263E-3</v>
      </c>
      <c r="S678" s="8">
        <f t="shared" si="431"/>
        <v>8.1360277799999992</v>
      </c>
      <c r="T678" s="122">
        <f t="shared" si="440"/>
        <v>9.5000000000000001E-2</v>
      </c>
      <c r="U678" s="121">
        <f t="shared" si="446"/>
        <v>22</v>
      </c>
      <c r="V678" s="121">
        <v>252</v>
      </c>
      <c r="W678" s="120">
        <f t="shared" si="432"/>
        <v>1.00795447</v>
      </c>
      <c r="X678" s="113">
        <f t="shared" si="433"/>
        <v>7.9129042500000004</v>
      </c>
      <c r="Y678" s="113">
        <f t="shared" si="434"/>
        <v>16.04893203</v>
      </c>
      <c r="Z678" s="125" t="str">
        <f t="shared" si="443"/>
        <v>A+J=</v>
      </c>
      <c r="AA678" s="118">
        <f t="shared" si="444"/>
        <v>45127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35"/>
        <v>45128</v>
      </c>
      <c r="B679" s="113">
        <f t="shared" si="427"/>
        <v>986.99390247999997</v>
      </c>
      <c r="C679" s="176">
        <f t="shared" si="426"/>
        <v>854.75756008419773</v>
      </c>
      <c r="D679" s="114">
        <f t="shared" si="436"/>
        <v>6665.28</v>
      </c>
      <c r="E679" s="115">
        <f t="shared" si="422"/>
        <v>6659.95</v>
      </c>
      <c r="F679" s="116">
        <f t="shared" si="423"/>
        <v>45097</v>
      </c>
      <c r="G679" s="117">
        <f t="shared" si="428"/>
        <v>-7.9966633059680436E-4</v>
      </c>
      <c r="H679" s="118">
        <f t="shared" si="441"/>
        <v>45159</v>
      </c>
      <c r="I679" s="118">
        <f t="shared" si="429"/>
        <v>45159</v>
      </c>
      <c r="J679" s="119">
        <f t="shared" si="437"/>
        <v>22</v>
      </c>
      <c r="K679" s="119">
        <f t="shared" si="424"/>
        <v>1</v>
      </c>
      <c r="L679" s="8">
        <f t="shared" si="438"/>
        <v>1</v>
      </c>
      <c r="M679" s="120">
        <f t="shared" si="425"/>
        <v>1.0022992500000001</v>
      </c>
      <c r="N679" s="120">
        <f t="shared" si="445"/>
        <v>1.1542904834585275</v>
      </c>
      <c r="O679" s="113">
        <f t="shared" si="421"/>
        <v>1.15429048</v>
      </c>
      <c r="P679" s="113">
        <f t="shared" si="430"/>
        <v>986.63851431000001</v>
      </c>
      <c r="Q679" s="11">
        <f t="shared" si="442"/>
        <v>0</v>
      </c>
      <c r="R679" s="30">
        <f t="shared" si="439"/>
        <v>0</v>
      </c>
      <c r="S679" s="8">
        <f t="shared" si="431"/>
        <v>0</v>
      </c>
      <c r="T679" s="122">
        <f t="shared" si="440"/>
        <v>9.5000000000000001E-2</v>
      </c>
      <c r="U679" s="121">
        <f t="shared" si="446"/>
        <v>1</v>
      </c>
      <c r="V679" s="121">
        <v>252</v>
      </c>
      <c r="W679" s="120">
        <f t="shared" si="432"/>
        <v>1.0003602009999999</v>
      </c>
      <c r="X679" s="113">
        <f t="shared" si="433"/>
        <v>0.35538817</v>
      </c>
      <c r="Y679" s="113">
        <f t="shared" si="434"/>
        <v>0</v>
      </c>
      <c r="Z679" s="125" t="str">
        <f t="shared" si="443"/>
        <v>A+J=</v>
      </c>
      <c r="AA679" s="118">
        <f t="shared" si="444"/>
        <v>45159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35"/>
        <v>45129</v>
      </c>
      <c r="B680" s="113">
        <f t="shared" si="427"/>
        <v>987.34941892999996</v>
      </c>
      <c r="C680" s="176">
        <f t="shared" si="426"/>
        <v>854.75756008419773</v>
      </c>
      <c r="D680" s="114">
        <f t="shared" si="436"/>
        <v>6665.28</v>
      </c>
      <c r="E680" s="115">
        <f t="shared" si="422"/>
        <v>6659.95</v>
      </c>
      <c r="F680" s="116">
        <f t="shared" si="423"/>
        <v>45097</v>
      </c>
      <c r="G680" s="117">
        <f t="shared" si="428"/>
        <v>-7.9966633059680436E-4</v>
      </c>
      <c r="H680" s="118">
        <f t="shared" si="441"/>
        <v>45159</v>
      </c>
      <c r="I680" s="118">
        <f t="shared" si="429"/>
        <v>45159</v>
      </c>
      <c r="J680" s="119">
        <f t="shared" si="437"/>
        <v>22</v>
      </c>
      <c r="K680" s="119">
        <f t="shared" si="424"/>
        <v>2</v>
      </c>
      <c r="L680" s="8">
        <f t="shared" si="438"/>
        <v>1</v>
      </c>
      <c r="M680" s="120">
        <f t="shared" si="425"/>
        <v>1.0022992500000001</v>
      </c>
      <c r="N680" s="120">
        <f t="shared" si="445"/>
        <v>1.1542904834585275</v>
      </c>
      <c r="O680" s="113">
        <f t="shared" si="421"/>
        <v>1.15429048</v>
      </c>
      <c r="P680" s="113">
        <f t="shared" si="430"/>
        <v>986.63851431000001</v>
      </c>
      <c r="Q680" s="11">
        <f t="shared" si="442"/>
        <v>0</v>
      </c>
      <c r="R680" s="30">
        <f t="shared" si="439"/>
        <v>0</v>
      </c>
      <c r="S680" s="8">
        <f t="shared" si="431"/>
        <v>0</v>
      </c>
      <c r="T680" s="122">
        <f t="shared" si="440"/>
        <v>9.5000000000000001E-2</v>
      </c>
      <c r="U680" s="121">
        <f t="shared" si="446"/>
        <v>2</v>
      </c>
      <c r="V680" s="121">
        <v>252</v>
      </c>
      <c r="W680" s="120">
        <f t="shared" si="432"/>
        <v>1.0007205320000001</v>
      </c>
      <c r="X680" s="113">
        <f t="shared" si="433"/>
        <v>0.71090461999999999</v>
      </c>
      <c r="Y680" s="113">
        <f t="shared" si="434"/>
        <v>0</v>
      </c>
      <c r="Z680" s="125" t="str">
        <f t="shared" si="443"/>
        <v>A+J=</v>
      </c>
      <c r="AA680" s="118">
        <f t="shared" si="444"/>
        <v>45159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35"/>
        <v>45130</v>
      </c>
      <c r="B681" s="113">
        <f t="shared" si="427"/>
        <v>987.34941892999996</v>
      </c>
      <c r="C681" s="176">
        <f t="shared" si="426"/>
        <v>854.75756008419773</v>
      </c>
      <c r="D681" s="114">
        <f t="shared" si="436"/>
        <v>6665.28</v>
      </c>
      <c r="E681" s="115">
        <f t="shared" si="422"/>
        <v>6659.95</v>
      </c>
      <c r="F681" s="116">
        <f t="shared" si="423"/>
        <v>45097</v>
      </c>
      <c r="G681" s="117">
        <f t="shared" si="428"/>
        <v>-7.9966633059680436E-4</v>
      </c>
      <c r="H681" s="118">
        <f t="shared" si="441"/>
        <v>45159</v>
      </c>
      <c r="I681" s="118">
        <f t="shared" si="429"/>
        <v>45159</v>
      </c>
      <c r="J681" s="119">
        <f t="shared" si="437"/>
        <v>22</v>
      </c>
      <c r="K681" s="119">
        <f t="shared" si="424"/>
        <v>2</v>
      </c>
      <c r="L681" s="8">
        <f t="shared" si="438"/>
        <v>1</v>
      </c>
      <c r="M681" s="120">
        <f t="shared" si="425"/>
        <v>1.0022992500000001</v>
      </c>
      <c r="N681" s="120">
        <f t="shared" si="445"/>
        <v>1.1542904834585275</v>
      </c>
      <c r="O681" s="113">
        <f t="shared" ref="O681:O744" si="447">TRUNC(TRUNC((L681*N681),15),8)</f>
        <v>1.15429048</v>
      </c>
      <c r="P681" s="113">
        <f t="shared" si="430"/>
        <v>986.63851431000001</v>
      </c>
      <c r="Q681" s="11">
        <f t="shared" si="442"/>
        <v>0</v>
      </c>
      <c r="R681" s="30">
        <f t="shared" si="439"/>
        <v>0</v>
      </c>
      <c r="S681" s="8">
        <f t="shared" si="431"/>
        <v>0</v>
      </c>
      <c r="T681" s="122">
        <f t="shared" si="440"/>
        <v>9.5000000000000001E-2</v>
      </c>
      <c r="U681" s="121">
        <f t="shared" si="446"/>
        <v>2</v>
      </c>
      <c r="V681" s="121">
        <v>252</v>
      </c>
      <c r="W681" s="120">
        <f t="shared" si="432"/>
        <v>1.0007205320000001</v>
      </c>
      <c r="X681" s="113">
        <f t="shared" si="433"/>
        <v>0.71090461999999999</v>
      </c>
      <c r="Y681" s="113">
        <f t="shared" si="434"/>
        <v>0</v>
      </c>
      <c r="Z681" s="125" t="str">
        <f t="shared" si="443"/>
        <v>A+J=</v>
      </c>
      <c r="AA681" s="118">
        <f t="shared" si="444"/>
        <v>45159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35"/>
        <v>45131</v>
      </c>
      <c r="B682" s="113">
        <f t="shared" si="427"/>
        <v>987.34941892999996</v>
      </c>
      <c r="C682" s="176">
        <f t="shared" si="426"/>
        <v>854.75756008419773</v>
      </c>
      <c r="D682" s="114">
        <f t="shared" si="436"/>
        <v>6665.28</v>
      </c>
      <c r="E682" s="115">
        <f t="shared" ref="E682:E745" si="448">IF($K682=1,VLOOKUP($A681,$AO$10:$AS$131,4),E681)</f>
        <v>6659.95</v>
      </c>
      <c r="F682" s="116">
        <f t="shared" ref="F682:F745" si="449">IF($K682=1,VLOOKUP($A681,$AO$10:$AS$131,5),F681)</f>
        <v>45097</v>
      </c>
      <c r="G682" s="117">
        <f t="shared" si="428"/>
        <v>-7.9966633059680436E-4</v>
      </c>
      <c r="H682" s="118">
        <f t="shared" si="441"/>
        <v>45159</v>
      </c>
      <c r="I682" s="118">
        <f t="shared" si="429"/>
        <v>45159</v>
      </c>
      <c r="J682" s="119">
        <f t="shared" si="437"/>
        <v>22</v>
      </c>
      <c r="K682" s="119">
        <f t="shared" ref="K682:K745" si="450">(J682-(NETWORKDAYS(A682,I682,AD$176:AD$502)-1))</f>
        <v>2</v>
      </c>
      <c r="L682" s="8">
        <f t="shared" si="438"/>
        <v>1</v>
      </c>
      <c r="M682" s="120">
        <f t="shared" ref="M682:M745" si="451">IF(I682&gt;I681,L681,M681)</f>
        <v>1.0022992500000001</v>
      </c>
      <c r="N682" s="120">
        <f t="shared" si="445"/>
        <v>1.1542904834585275</v>
      </c>
      <c r="O682" s="113">
        <f t="shared" si="447"/>
        <v>1.15429048</v>
      </c>
      <c r="P682" s="113">
        <f t="shared" si="430"/>
        <v>986.63851431000001</v>
      </c>
      <c r="Q682" s="11">
        <f t="shared" si="442"/>
        <v>0</v>
      </c>
      <c r="R682" s="30">
        <f t="shared" si="439"/>
        <v>0</v>
      </c>
      <c r="S682" s="8">
        <f t="shared" si="431"/>
        <v>0</v>
      </c>
      <c r="T682" s="122">
        <f t="shared" si="440"/>
        <v>9.5000000000000001E-2</v>
      </c>
      <c r="U682" s="121">
        <f t="shared" si="446"/>
        <v>2</v>
      </c>
      <c r="V682" s="121">
        <v>252</v>
      </c>
      <c r="W682" s="120">
        <f t="shared" si="432"/>
        <v>1.0007205320000001</v>
      </c>
      <c r="X682" s="113">
        <f t="shared" si="433"/>
        <v>0.71090461999999999</v>
      </c>
      <c r="Y682" s="113">
        <f t="shared" si="434"/>
        <v>0</v>
      </c>
      <c r="Z682" s="125" t="str">
        <f t="shared" si="443"/>
        <v>A+J=</v>
      </c>
      <c r="AA682" s="118">
        <f t="shared" si="444"/>
        <v>45159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35"/>
        <v>45132</v>
      </c>
      <c r="B683" s="113">
        <f t="shared" si="427"/>
        <v>987.70506363000004</v>
      </c>
      <c r="C683" s="176">
        <f t="shared" si="426"/>
        <v>854.75756008419773</v>
      </c>
      <c r="D683" s="114">
        <f t="shared" si="436"/>
        <v>6665.28</v>
      </c>
      <c r="E683" s="115">
        <f t="shared" si="448"/>
        <v>6659.95</v>
      </c>
      <c r="F683" s="116">
        <f t="shared" si="449"/>
        <v>45097</v>
      </c>
      <c r="G683" s="117">
        <f t="shared" si="428"/>
        <v>-7.9966633059680436E-4</v>
      </c>
      <c r="H683" s="118">
        <f t="shared" si="441"/>
        <v>45159</v>
      </c>
      <c r="I683" s="118">
        <f t="shared" si="429"/>
        <v>45159</v>
      </c>
      <c r="J683" s="119">
        <f t="shared" si="437"/>
        <v>22</v>
      </c>
      <c r="K683" s="119">
        <f t="shared" si="450"/>
        <v>3</v>
      </c>
      <c r="L683" s="8">
        <f t="shared" si="438"/>
        <v>1</v>
      </c>
      <c r="M683" s="120">
        <f t="shared" si="451"/>
        <v>1.0022992500000001</v>
      </c>
      <c r="N683" s="120">
        <f t="shared" si="445"/>
        <v>1.1542904834585275</v>
      </c>
      <c r="O683" s="113">
        <f t="shared" si="447"/>
        <v>1.15429048</v>
      </c>
      <c r="P683" s="113">
        <f t="shared" si="430"/>
        <v>986.63851431000001</v>
      </c>
      <c r="Q683" s="11">
        <f t="shared" si="442"/>
        <v>0</v>
      </c>
      <c r="R683" s="30">
        <f t="shared" si="439"/>
        <v>0</v>
      </c>
      <c r="S683" s="8">
        <f t="shared" si="431"/>
        <v>0</v>
      </c>
      <c r="T683" s="122">
        <f t="shared" si="440"/>
        <v>9.5000000000000001E-2</v>
      </c>
      <c r="U683" s="121">
        <f t="shared" si="446"/>
        <v>3</v>
      </c>
      <c r="V683" s="121">
        <v>252</v>
      </c>
      <c r="W683" s="120">
        <f t="shared" si="432"/>
        <v>1.001080993</v>
      </c>
      <c r="X683" s="113">
        <f t="shared" si="433"/>
        <v>1.06654932</v>
      </c>
      <c r="Y683" s="113">
        <f t="shared" si="434"/>
        <v>0</v>
      </c>
      <c r="Z683" s="125" t="str">
        <f t="shared" si="443"/>
        <v>A+J=</v>
      </c>
      <c r="AA683" s="118">
        <f t="shared" si="444"/>
        <v>45159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35"/>
        <v>45133</v>
      </c>
      <c r="B684" s="113">
        <f t="shared" si="427"/>
        <v>988.06083561000003</v>
      </c>
      <c r="C684" s="176">
        <f t="shared" si="426"/>
        <v>854.75756008419773</v>
      </c>
      <c r="D684" s="114">
        <f t="shared" si="436"/>
        <v>6665.28</v>
      </c>
      <c r="E684" s="115">
        <f t="shared" si="448"/>
        <v>6659.95</v>
      </c>
      <c r="F684" s="116">
        <f t="shared" si="449"/>
        <v>45097</v>
      </c>
      <c r="G684" s="117">
        <f t="shared" si="428"/>
        <v>-7.9966633059680436E-4</v>
      </c>
      <c r="H684" s="118">
        <f t="shared" si="441"/>
        <v>45159</v>
      </c>
      <c r="I684" s="118">
        <f t="shared" si="429"/>
        <v>45159</v>
      </c>
      <c r="J684" s="119">
        <f t="shared" si="437"/>
        <v>22</v>
      </c>
      <c r="K684" s="119">
        <f t="shared" si="450"/>
        <v>4</v>
      </c>
      <c r="L684" s="8">
        <f t="shared" si="438"/>
        <v>1</v>
      </c>
      <c r="M684" s="120">
        <f t="shared" si="451"/>
        <v>1.0022992500000001</v>
      </c>
      <c r="N684" s="120">
        <f t="shared" si="445"/>
        <v>1.1542904834585275</v>
      </c>
      <c r="O684" s="113">
        <f t="shared" si="447"/>
        <v>1.15429048</v>
      </c>
      <c r="P684" s="113">
        <f t="shared" si="430"/>
        <v>986.63851431000001</v>
      </c>
      <c r="Q684" s="11">
        <f t="shared" si="442"/>
        <v>0</v>
      </c>
      <c r="R684" s="30">
        <f t="shared" si="439"/>
        <v>0</v>
      </c>
      <c r="S684" s="8">
        <f t="shared" si="431"/>
        <v>0</v>
      </c>
      <c r="T684" s="122">
        <f t="shared" si="440"/>
        <v>9.5000000000000001E-2</v>
      </c>
      <c r="U684" s="121">
        <f t="shared" si="446"/>
        <v>4</v>
      </c>
      <c r="V684" s="121">
        <v>252</v>
      </c>
      <c r="W684" s="120">
        <f t="shared" si="432"/>
        <v>1.0014415830000001</v>
      </c>
      <c r="X684" s="113">
        <f t="shared" si="433"/>
        <v>1.4223212999999999</v>
      </c>
      <c r="Y684" s="113">
        <f t="shared" si="434"/>
        <v>0</v>
      </c>
      <c r="Z684" s="125" t="str">
        <f t="shared" si="443"/>
        <v>A+J=</v>
      </c>
      <c r="AA684" s="118">
        <f t="shared" si="444"/>
        <v>45159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35"/>
        <v>45134</v>
      </c>
      <c r="B685" s="113">
        <f t="shared" si="427"/>
        <v>988.41673685000001</v>
      </c>
      <c r="C685" s="176">
        <f t="shared" si="426"/>
        <v>854.75756008419773</v>
      </c>
      <c r="D685" s="114">
        <f t="shared" si="436"/>
        <v>6665.28</v>
      </c>
      <c r="E685" s="115">
        <f t="shared" si="448"/>
        <v>6659.95</v>
      </c>
      <c r="F685" s="116">
        <f t="shared" si="449"/>
        <v>45097</v>
      </c>
      <c r="G685" s="117">
        <f t="shared" si="428"/>
        <v>-7.9966633059680436E-4</v>
      </c>
      <c r="H685" s="118">
        <f t="shared" si="441"/>
        <v>45159</v>
      </c>
      <c r="I685" s="118">
        <f t="shared" si="429"/>
        <v>45159</v>
      </c>
      <c r="J685" s="119">
        <f t="shared" si="437"/>
        <v>22</v>
      </c>
      <c r="K685" s="119">
        <f t="shared" si="450"/>
        <v>5</v>
      </c>
      <c r="L685" s="8">
        <f t="shared" si="438"/>
        <v>1</v>
      </c>
      <c r="M685" s="120">
        <f t="shared" si="451"/>
        <v>1.0022992500000001</v>
      </c>
      <c r="N685" s="120">
        <f t="shared" si="445"/>
        <v>1.1542904834585275</v>
      </c>
      <c r="O685" s="113">
        <f t="shared" si="447"/>
        <v>1.15429048</v>
      </c>
      <c r="P685" s="113">
        <f t="shared" si="430"/>
        <v>986.63851431000001</v>
      </c>
      <c r="Q685" s="11">
        <f t="shared" si="442"/>
        <v>0</v>
      </c>
      <c r="R685" s="30">
        <f t="shared" si="439"/>
        <v>0</v>
      </c>
      <c r="S685" s="8">
        <f t="shared" si="431"/>
        <v>0</v>
      </c>
      <c r="T685" s="122">
        <f t="shared" si="440"/>
        <v>9.5000000000000001E-2</v>
      </c>
      <c r="U685" s="121">
        <f t="shared" si="446"/>
        <v>5</v>
      </c>
      <c r="V685" s="121">
        <v>252</v>
      </c>
      <c r="W685" s="120">
        <f t="shared" si="432"/>
        <v>1.0018023039999999</v>
      </c>
      <c r="X685" s="113">
        <f t="shared" si="433"/>
        <v>1.77822254</v>
      </c>
      <c r="Y685" s="113">
        <f t="shared" si="434"/>
        <v>0</v>
      </c>
      <c r="Z685" s="125" t="str">
        <f t="shared" si="443"/>
        <v>A+J=</v>
      </c>
      <c r="AA685" s="118">
        <f t="shared" si="444"/>
        <v>45159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35"/>
        <v>45135</v>
      </c>
      <c r="B686" s="113">
        <f t="shared" si="427"/>
        <v>988.77276534999999</v>
      </c>
      <c r="C686" s="176">
        <f t="shared" si="426"/>
        <v>854.75756008419773</v>
      </c>
      <c r="D686" s="114">
        <f t="shared" si="436"/>
        <v>6665.28</v>
      </c>
      <c r="E686" s="115">
        <f t="shared" si="448"/>
        <v>6659.95</v>
      </c>
      <c r="F686" s="116">
        <f t="shared" si="449"/>
        <v>45097</v>
      </c>
      <c r="G686" s="117">
        <f t="shared" si="428"/>
        <v>-7.9966633059680436E-4</v>
      </c>
      <c r="H686" s="118">
        <f t="shared" si="441"/>
        <v>45159</v>
      </c>
      <c r="I686" s="118">
        <f t="shared" si="429"/>
        <v>45159</v>
      </c>
      <c r="J686" s="119">
        <f t="shared" si="437"/>
        <v>22</v>
      </c>
      <c r="K686" s="119">
        <f t="shared" si="450"/>
        <v>6</v>
      </c>
      <c r="L686" s="8">
        <f t="shared" si="438"/>
        <v>1</v>
      </c>
      <c r="M686" s="120">
        <f t="shared" si="451"/>
        <v>1.0022992500000001</v>
      </c>
      <c r="N686" s="120">
        <f t="shared" si="445"/>
        <v>1.1542904834585275</v>
      </c>
      <c r="O686" s="113">
        <f t="shared" si="447"/>
        <v>1.15429048</v>
      </c>
      <c r="P686" s="113">
        <f t="shared" si="430"/>
        <v>986.63851431000001</v>
      </c>
      <c r="Q686" s="11">
        <f t="shared" si="442"/>
        <v>0</v>
      </c>
      <c r="R686" s="30">
        <f t="shared" si="439"/>
        <v>0</v>
      </c>
      <c r="S686" s="8">
        <f t="shared" si="431"/>
        <v>0</v>
      </c>
      <c r="T686" s="122">
        <f t="shared" si="440"/>
        <v>9.5000000000000001E-2</v>
      </c>
      <c r="U686" s="121">
        <f t="shared" si="446"/>
        <v>6</v>
      </c>
      <c r="V686" s="121">
        <v>252</v>
      </c>
      <c r="W686" s="120">
        <f t="shared" si="432"/>
        <v>1.002163154</v>
      </c>
      <c r="X686" s="113">
        <f t="shared" si="433"/>
        <v>2.1342510400000001</v>
      </c>
      <c r="Y686" s="113">
        <f t="shared" si="434"/>
        <v>0</v>
      </c>
      <c r="Z686" s="125" t="str">
        <f t="shared" si="443"/>
        <v>A+J=</v>
      </c>
      <c r="AA686" s="118">
        <f t="shared" si="444"/>
        <v>45159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35"/>
        <v>45136</v>
      </c>
      <c r="B687" s="113">
        <f t="shared" si="427"/>
        <v>989.12892310999996</v>
      </c>
      <c r="C687" s="176">
        <f t="shared" si="426"/>
        <v>854.75756008419773</v>
      </c>
      <c r="D687" s="114">
        <f t="shared" si="436"/>
        <v>6665.28</v>
      </c>
      <c r="E687" s="115">
        <f t="shared" si="448"/>
        <v>6659.95</v>
      </c>
      <c r="F687" s="116">
        <f t="shared" si="449"/>
        <v>45097</v>
      </c>
      <c r="G687" s="117">
        <f t="shared" si="428"/>
        <v>-7.9966633059680436E-4</v>
      </c>
      <c r="H687" s="118">
        <f t="shared" si="441"/>
        <v>45159</v>
      </c>
      <c r="I687" s="118">
        <f t="shared" si="429"/>
        <v>45159</v>
      </c>
      <c r="J687" s="119">
        <f t="shared" si="437"/>
        <v>22</v>
      </c>
      <c r="K687" s="119">
        <f t="shared" si="450"/>
        <v>7</v>
      </c>
      <c r="L687" s="8">
        <f t="shared" si="438"/>
        <v>1</v>
      </c>
      <c r="M687" s="120">
        <f t="shared" si="451"/>
        <v>1.0022992500000001</v>
      </c>
      <c r="N687" s="120">
        <f t="shared" si="445"/>
        <v>1.1542904834585275</v>
      </c>
      <c r="O687" s="113">
        <f t="shared" si="447"/>
        <v>1.15429048</v>
      </c>
      <c r="P687" s="113">
        <f t="shared" si="430"/>
        <v>986.63851431000001</v>
      </c>
      <c r="Q687" s="11">
        <f t="shared" si="442"/>
        <v>0</v>
      </c>
      <c r="R687" s="30">
        <f t="shared" si="439"/>
        <v>0</v>
      </c>
      <c r="S687" s="8">
        <f t="shared" si="431"/>
        <v>0</v>
      </c>
      <c r="T687" s="122">
        <f t="shared" si="440"/>
        <v>9.5000000000000001E-2</v>
      </c>
      <c r="U687" s="121">
        <f t="shared" si="446"/>
        <v>7</v>
      </c>
      <c r="V687" s="121">
        <v>252</v>
      </c>
      <c r="W687" s="120">
        <f t="shared" si="432"/>
        <v>1.002524135</v>
      </c>
      <c r="X687" s="113">
        <f t="shared" si="433"/>
        <v>2.4904088</v>
      </c>
      <c r="Y687" s="113">
        <f t="shared" si="434"/>
        <v>0</v>
      </c>
      <c r="Z687" s="125" t="str">
        <f t="shared" si="443"/>
        <v>A+J=</v>
      </c>
      <c r="AA687" s="118">
        <f t="shared" si="444"/>
        <v>45159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35"/>
        <v>45137</v>
      </c>
      <c r="B688" s="113">
        <f t="shared" si="427"/>
        <v>989.12892310999996</v>
      </c>
      <c r="C688" s="176">
        <f t="shared" si="426"/>
        <v>854.75756008419773</v>
      </c>
      <c r="D688" s="114">
        <f t="shared" si="436"/>
        <v>6665.28</v>
      </c>
      <c r="E688" s="115">
        <f t="shared" si="448"/>
        <v>6659.95</v>
      </c>
      <c r="F688" s="116">
        <f t="shared" si="449"/>
        <v>45097</v>
      </c>
      <c r="G688" s="117">
        <f t="shared" si="428"/>
        <v>-7.9966633059680436E-4</v>
      </c>
      <c r="H688" s="118">
        <f t="shared" si="441"/>
        <v>45159</v>
      </c>
      <c r="I688" s="118">
        <f t="shared" si="429"/>
        <v>45159</v>
      </c>
      <c r="J688" s="119">
        <f t="shared" si="437"/>
        <v>22</v>
      </c>
      <c r="K688" s="119">
        <f t="shared" si="450"/>
        <v>7</v>
      </c>
      <c r="L688" s="8">
        <f t="shared" si="438"/>
        <v>1</v>
      </c>
      <c r="M688" s="120">
        <f t="shared" si="451"/>
        <v>1.0022992500000001</v>
      </c>
      <c r="N688" s="120">
        <f t="shared" si="445"/>
        <v>1.1542904834585275</v>
      </c>
      <c r="O688" s="113">
        <f t="shared" si="447"/>
        <v>1.15429048</v>
      </c>
      <c r="P688" s="113">
        <f t="shared" si="430"/>
        <v>986.63851431000001</v>
      </c>
      <c r="Q688" s="11">
        <f t="shared" si="442"/>
        <v>0</v>
      </c>
      <c r="R688" s="30">
        <f t="shared" si="439"/>
        <v>0</v>
      </c>
      <c r="S688" s="8">
        <f t="shared" si="431"/>
        <v>0</v>
      </c>
      <c r="T688" s="122">
        <f t="shared" si="440"/>
        <v>9.5000000000000001E-2</v>
      </c>
      <c r="U688" s="121">
        <f t="shared" si="446"/>
        <v>7</v>
      </c>
      <c r="V688" s="121">
        <v>252</v>
      </c>
      <c r="W688" s="120">
        <f t="shared" si="432"/>
        <v>1.002524135</v>
      </c>
      <c r="X688" s="113">
        <f t="shared" si="433"/>
        <v>2.4904088</v>
      </c>
      <c r="Y688" s="113">
        <f t="shared" si="434"/>
        <v>0</v>
      </c>
      <c r="Z688" s="125" t="str">
        <f t="shared" si="443"/>
        <v>A+J=</v>
      </c>
      <c r="AA688" s="118">
        <f t="shared" si="444"/>
        <v>45159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35"/>
        <v>45138</v>
      </c>
      <c r="B689" s="113">
        <f t="shared" si="427"/>
        <v>989.12892310999996</v>
      </c>
      <c r="C689" s="176">
        <f t="shared" si="426"/>
        <v>854.75756008419773</v>
      </c>
      <c r="D689" s="114">
        <f t="shared" si="436"/>
        <v>6665.28</v>
      </c>
      <c r="E689" s="115">
        <f t="shared" si="448"/>
        <v>6659.95</v>
      </c>
      <c r="F689" s="116">
        <f t="shared" si="449"/>
        <v>45097</v>
      </c>
      <c r="G689" s="117">
        <f t="shared" si="428"/>
        <v>-7.9966633059680436E-4</v>
      </c>
      <c r="H689" s="118">
        <f t="shared" si="441"/>
        <v>45159</v>
      </c>
      <c r="I689" s="118">
        <f t="shared" si="429"/>
        <v>45159</v>
      </c>
      <c r="J689" s="119">
        <f t="shared" si="437"/>
        <v>22</v>
      </c>
      <c r="K689" s="119">
        <f t="shared" si="450"/>
        <v>7</v>
      </c>
      <c r="L689" s="8">
        <f t="shared" si="438"/>
        <v>1</v>
      </c>
      <c r="M689" s="120">
        <f t="shared" si="451"/>
        <v>1.0022992500000001</v>
      </c>
      <c r="N689" s="120">
        <f t="shared" si="445"/>
        <v>1.1542904834585275</v>
      </c>
      <c r="O689" s="113">
        <f t="shared" si="447"/>
        <v>1.15429048</v>
      </c>
      <c r="P689" s="113">
        <f t="shared" si="430"/>
        <v>986.63851431000001</v>
      </c>
      <c r="Q689" s="11">
        <f t="shared" si="442"/>
        <v>0</v>
      </c>
      <c r="R689" s="30">
        <f t="shared" si="439"/>
        <v>0</v>
      </c>
      <c r="S689" s="8">
        <f t="shared" si="431"/>
        <v>0</v>
      </c>
      <c r="T689" s="122">
        <f t="shared" si="440"/>
        <v>9.5000000000000001E-2</v>
      </c>
      <c r="U689" s="121">
        <f t="shared" si="446"/>
        <v>7</v>
      </c>
      <c r="V689" s="121">
        <v>252</v>
      </c>
      <c r="W689" s="120">
        <f t="shared" si="432"/>
        <v>1.002524135</v>
      </c>
      <c r="X689" s="113">
        <f t="shared" si="433"/>
        <v>2.4904088</v>
      </c>
      <c r="Y689" s="113">
        <f t="shared" si="434"/>
        <v>0</v>
      </c>
      <c r="Z689" s="125" t="str">
        <f t="shared" si="443"/>
        <v>A+J=</v>
      </c>
      <c r="AA689" s="118">
        <f t="shared" si="444"/>
        <v>45159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35"/>
        <v>45139</v>
      </c>
      <c r="B690" s="113">
        <f t="shared" si="427"/>
        <v>989.48520814999995</v>
      </c>
      <c r="C690" s="176">
        <f t="shared" si="426"/>
        <v>854.75756008419773</v>
      </c>
      <c r="D690" s="114">
        <f t="shared" si="436"/>
        <v>6665.28</v>
      </c>
      <c r="E690" s="115">
        <f t="shared" si="448"/>
        <v>6659.95</v>
      </c>
      <c r="F690" s="116">
        <f t="shared" si="449"/>
        <v>45097</v>
      </c>
      <c r="G690" s="117">
        <f t="shared" si="428"/>
        <v>-7.9966633059680436E-4</v>
      </c>
      <c r="H690" s="118">
        <f t="shared" si="441"/>
        <v>45159</v>
      </c>
      <c r="I690" s="118">
        <f t="shared" si="429"/>
        <v>45159</v>
      </c>
      <c r="J690" s="119">
        <f t="shared" si="437"/>
        <v>22</v>
      </c>
      <c r="K690" s="119">
        <f t="shared" si="450"/>
        <v>8</v>
      </c>
      <c r="L690" s="8">
        <f t="shared" si="438"/>
        <v>1</v>
      </c>
      <c r="M690" s="120">
        <f t="shared" si="451"/>
        <v>1.0022992500000001</v>
      </c>
      <c r="N690" s="120">
        <f t="shared" si="445"/>
        <v>1.1542904834585275</v>
      </c>
      <c r="O690" s="113">
        <f t="shared" si="447"/>
        <v>1.15429048</v>
      </c>
      <c r="P690" s="113">
        <f t="shared" si="430"/>
        <v>986.63851431000001</v>
      </c>
      <c r="Q690" s="11">
        <f t="shared" si="442"/>
        <v>0</v>
      </c>
      <c r="R690" s="30">
        <f t="shared" si="439"/>
        <v>0</v>
      </c>
      <c r="S690" s="8">
        <f t="shared" si="431"/>
        <v>0</v>
      </c>
      <c r="T690" s="122">
        <f t="shared" si="440"/>
        <v>9.5000000000000001E-2</v>
      </c>
      <c r="U690" s="121">
        <f t="shared" si="446"/>
        <v>8</v>
      </c>
      <c r="V690" s="121">
        <v>252</v>
      </c>
      <c r="W690" s="120">
        <f t="shared" si="432"/>
        <v>1.0028852450000001</v>
      </c>
      <c r="X690" s="113">
        <f t="shared" si="433"/>
        <v>2.8466938399999999</v>
      </c>
      <c r="Y690" s="113">
        <f t="shared" si="434"/>
        <v>0</v>
      </c>
      <c r="Z690" s="125" t="str">
        <f t="shared" si="443"/>
        <v>A+J=</v>
      </c>
      <c r="AA690" s="118">
        <f t="shared" si="444"/>
        <v>45159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35"/>
        <v>45140</v>
      </c>
      <c r="B691" s="113">
        <f t="shared" si="427"/>
        <v>989.84162243000003</v>
      </c>
      <c r="C691" s="176">
        <f t="shared" si="426"/>
        <v>854.75756008419773</v>
      </c>
      <c r="D691" s="114">
        <f t="shared" si="436"/>
        <v>6665.28</v>
      </c>
      <c r="E691" s="115">
        <f t="shared" si="448"/>
        <v>6659.95</v>
      </c>
      <c r="F691" s="116">
        <f t="shared" si="449"/>
        <v>45097</v>
      </c>
      <c r="G691" s="117">
        <f t="shared" si="428"/>
        <v>-7.9966633059680436E-4</v>
      </c>
      <c r="H691" s="118">
        <f t="shared" si="441"/>
        <v>45159</v>
      </c>
      <c r="I691" s="118">
        <f t="shared" si="429"/>
        <v>45159</v>
      </c>
      <c r="J691" s="119">
        <f t="shared" si="437"/>
        <v>22</v>
      </c>
      <c r="K691" s="119">
        <f t="shared" si="450"/>
        <v>9</v>
      </c>
      <c r="L691" s="8">
        <f t="shared" si="438"/>
        <v>1</v>
      </c>
      <c r="M691" s="120">
        <f t="shared" si="451"/>
        <v>1.0022992500000001</v>
      </c>
      <c r="N691" s="120">
        <f t="shared" si="445"/>
        <v>1.1542904834585275</v>
      </c>
      <c r="O691" s="113">
        <f t="shared" si="447"/>
        <v>1.15429048</v>
      </c>
      <c r="P691" s="113">
        <f t="shared" si="430"/>
        <v>986.63851431000001</v>
      </c>
      <c r="Q691" s="11">
        <f t="shared" si="442"/>
        <v>0</v>
      </c>
      <c r="R691" s="30">
        <f t="shared" si="439"/>
        <v>0</v>
      </c>
      <c r="S691" s="8">
        <f t="shared" si="431"/>
        <v>0</v>
      </c>
      <c r="T691" s="122">
        <f t="shared" si="440"/>
        <v>9.5000000000000001E-2</v>
      </c>
      <c r="U691" s="121">
        <f t="shared" si="446"/>
        <v>9</v>
      </c>
      <c r="V691" s="121">
        <v>252</v>
      </c>
      <c r="W691" s="120">
        <f t="shared" si="432"/>
        <v>1.0032464860000001</v>
      </c>
      <c r="X691" s="113">
        <f t="shared" si="433"/>
        <v>3.20310812</v>
      </c>
      <c r="Y691" s="113">
        <f t="shared" si="434"/>
        <v>0</v>
      </c>
      <c r="Z691" s="125" t="str">
        <f t="shared" si="443"/>
        <v>A+J=</v>
      </c>
      <c r="AA691" s="118">
        <f t="shared" si="444"/>
        <v>45159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35"/>
        <v>45141</v>
      </c>
      <c r="B692" s="113">
        <f t="shared" si="427"/>
        <v>990.19816399000001</v>
      </c>
      <c r="C692" s="176">
        <f t="shared" si="426"/>
        <v>854.75756008419773</v>
      </c>
      <c r="D692" s="114">
        <f t="shared" si="436"/>
        <v>6665.28</v>
      </c>
      <c r="E692" s="115">
        <f t="shared" si="448"/>
        <v>6659.95</v>
      </c>
      <c r="F692" s="116">
        <f t="shared" si="449"/>
        <v>45097</v>
      </c>
      <c r="G692" s="117">
        <f t="shared" si="428"/>
        <v>-7.9966633059680436E-4</v>
      </c>
      <c r="H692" s="118">
        <f t="shared" si="441"/>
        <v>45159</v>
      </c>
      <c r="I692" s="118">
        <f t="shared" si="429"/>
        <v>45159</v>
      </c>
      <c r="J692" s="119">
        <f t="shared" si="437"/>
        <v>22</v>
      </c>
      <c r="K692" s="119">
        <f t="shared" si="450"/>
        <v>10</v>
      </c>
      <c r="L692" s="8">
        <f t="shared" si="438"/>
        <v>1</v>
      </c>
      <c r="M692" s="120">
        <f t="shared" si="451"/>
        <v>1.0022992500000001</v>
      </c>
      <c r="N692" s="120">
        <f t="shared" si="445"/>
        <v>1.1542904834585275</v>
      </c>
      <c r="O692" s="113">
        <f t="shared" si="447"/>
        <v>1.15429048</v>
      </c>
      <c r="P692" s="113">
        <f t="shared" si="430"/>
        <v>986.63851431000001</v>
      </c>
      <c r="Q692" s="11">
        <f t="shared" si="442"/>
        <v>0</v>
      </c>
      <c r="R692" s="30">
        <f t="shared" si="439"/>
        <v>0</v>
      </c>
      <c r="S692" s="8">
        <f t="shared" si="431"/>
        <v>0</v>
      </c>
      <c r="T692" s="122">
        <f t="shared" si="440"/>
        <v>9.5000000000000001E-2</v>
      </c>
      <c r="U692" s="121">
        <f t="shared" si="446"/>
        <v>10</v>
      </c>
      <c r="V692" s="121">
        <v>252</v>
      </c>
      <c r="W692" s="120">
        <f t="shared" si="432"/>
        <v>1.0036078559999999</v>
      </c>
      <c r="X692" s="113">
        <f t="shared" si="433"/>
        <v>3.5596496800000001</v>
      </c>
      <c r="Y692" s="113">
        <f t="shared" si="434"/>
        <v>0</v>
      </c>
      <c r="Z692" s="125" t="str">
        <f t="shared" si="443"/>
        <v>A+J=</v>
      </c>
      <c r="AA692" s="118">
        <f t="shared" si="444"/>
        <v>45159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35"/>
        <v>45142</v>
      </c>
      <c r="B693" s="113">
        <f t="shared" si="427"/>
        <v>990.55483479999998</v>
      </c>
      <c r="C693" s="176">
        <f t="shared" si="426"/>
        <v>854.75756008419773</v>
      </c>
      <c r="D693" s="114">
        <f t="shared" si="436"/>
        <v>6665.28</v>
      </c>
      <c r="E693" s="115">
        <f t="shared" si="448"/>
        <v>6659.95</v>
      </c>
      <c r="F693" s="116">
        <f t="shared" si="449"/>
        <v>45097</v>
      </c>
      <c r="G693" s="117">
        <f t="shared" si="428"/>
        <v>-7.9966633059680436E-4</v>
      </c>
      <c r="H693" s="118">
        <f t="shared" si="441"/>
        <v>45159</v>
      </c>
      <c r="I693" s="118">
        <f t="shared" si="429"/>
        <v>45159</v>
      </c>
      <c r="J693" s="119">
        <f t="shared" si="437"/>
        <v>22</v>
      </c>
      <c r="K693" s="119">
        <f t="shared" si="450"/>
        <v>11</v>
      </c>
      <c r="L693" s="8">
        <f t="shared" si="438"/>
        <v>1</v>
      </c>
      <c r="M693" s="120">
        <f t="shared" si="451"/>
        <v>1.0022992500000001</v>
      </c>
      <c r="N693" s="120">
        <f t="shared" si="445"/>
        <v>1.1542904834585275</v>
      </c>
      <c r="O693" s="113">
        <f t="shared" si="447"/>
        <v>1.15429048</v>
      </c>
      <c r="P693" s="113">
        <f t="shared" si="430"/>
        <v>986.63851431000001</v>
      </c>
      <c r="Q693" s="11">
        <f t="shared" si="442"/>
        <v>0</v>
      </c>
      <c r="R693" s="30">
        <f t="shared" si="439"/>
        <v>0</v>
      </c>
      <c r="S693" s="8">
        <f t="shared" si="431"/>
        <v>0</v>
      </c>
      <c r="T693" s="122">
        <f t="shared" si="440"/>
        <v>9.5000000000000001E-2</v>
      </c>
      <c r="U693" s="121">
        <f t="shared" si="446"/>
        <v>11</v>
      </c>
      <c r="V693" s="121">
        <v>252</v>
      </c>
      <c r="W693" s="120">
        <f t="shared" si="432"/>
        <v>1.0039693569999999</v>
      </c>
      <c r="X693" s="113">
        <f t="shared" si="433"/>
        <v>3.9163204899999999</v>
      </c>
      <c r="Y693" s="113">
        <f t="shared" si="434"/>
        <v>0</v>
      </c>
      <c r="Z693" s="125" t="str">
        <f t="shared" si="443"/>
        <v>A+J=</v>
      </c>
      <c r="AA693" s="118">
        <f t="shared" si="444"/>
        <v>45159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35"/>
        <v>45143</v>
      </c>
      <c r="B694" s="113">
        <f t="shared" si="427"/>
        <v>990.91163387000006</v>
      </c>
      <c r="C694" s="176">
        <f t="shared" si="426"/>
        <v>854.75756008419773</v>
      </c>
      <c r="D694" s="114">
        <f t="shared" si="436"/>
        <v>6665.28</v>
      </c>
      <c r="E694" s="115">
        <f t="shared" si="448"/>
        <v>6659.95</v>
      </c>
      <c r="F694" s="116">
        <f t="shared" si="449"/>
        <v>45097</v>
      </c>
      <c r="G694" s="117">
        <f t="shared" si="428"/>
        <v>-7.9966633059680436E-4</v>
      </c>
      <c r="H694" s="118">
        <f t="shared" si="441"/>
        <v>45159</v>
      </c>
      <c r="I694" s="118">
        <f t="shared" si="429"/>
        <v>45159</v>
      </c>
      <c r="J694" s="119">
        <f t="shared" si="437"/>
        <v>22</v>
      </c>
      <c r="K694" s="119">
        <f t="shared" si="450"/>
        <v>12</v>
      </c>
      <c r="L694" s="8">
        <f t="shared" si="438"/>
        <v>1</v>
      </c>
      <c r="M694" s="120">
        <f t="shared" si="451"/>
        <v>1.0022992500000001</v>
      </c>
      <c r="N694" s="120">
        <f t="shared" si="445"/>
        <v>1.1542904834585275</v>
      </c>
      <c r="O694" s="113">
        <f t="shared" si="447"/>
        <v>1.15429048</v>
      </c>
      <c r="P694" s="113">
        <f t="shared" si="430"/>
        <v>986.63851431000001</v>
      </c>
      <c r="Q694" s="11">
        <f t="shared" si="442"/>
        <v>0</v>
      </c>
      <c r="R694" s="30">
        <f t="shared" si="439"/>
        <v>0</v>
      </c>
      <c r="S694" s="8">
        <f t="shared" si="431"/>
        <v>0</v>
      </c>
      <c r="T694" s="122">
        <f t="shared" si="440"/>
        <v>9.5000000000000001E-2</v>
      </c>
      <c r="U694" s="121">
        <f t="shared" si="446"/>
        <v>12</v>
      </c>
      <c r="V694" s="121">
        <v>252</v>
      </c>
      <c r="W694" s="120">
        <f t="shared" si="432"/>
        <v>1.004330988</v>
      </c>
      <c r="X694" s="113">
        <f t="shared" si="433"/>
        <v>4.2731195599999996</v>
      </c>
      <c r="Y694" s="113">
        <f t="shared" si="434"/>
        <v>0</v>
      </c>
      <c r="Z694" s="125" t="str">
        <f t="shared" si="443"/>
        <v>A+J=</v>
      </c>
      <c r="AA694" s="118">
        <f t="shared" si="444"/>
        <v>45159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35"/>
        <v>45144</v>
      </c>
      <c r="B695" s="113">
        <f t="shared" si="427"/>
        <v>990.91163387000006</v>
      </c>
      <c r="C695" s="176">
        <f t="shared" si="426"/>
        <v>854.75756008419773</v>
      </c>
      <c r="D695" s="114">
        <f t="shared" si="436"/>
        <v>6665.28</v>
      </c>
      <c r="E695" s="115">
        <f t="shared" si="448"/>
        <v>6659.95</v>
      </c>
      <c r="F695" s="116">
        <f t="shared" si="449"/>
        <v>45097</v>
      </c>
      <c r="G695" s="117">
        <f t="shared" si="428"/>
        <v>-7.9966633059680436E-4</v>
      </c>
      <c r="H695" s="118">
        <f t="shared" si="441"/>
        <v>45159</v>
      </c>
      <c r="I695" s="118">
        <f t="shared" si="429"/>
        <v>45159</v>
      </c>
      <c r="J695" s="119">
        <f t="shared" si="437"/>
        <v>22</v>
      </c>
      <c r="K695" s="119">
        <f t="shared" si="450"/>
        <v>12</v>
      </c>
      <c r="L695" s="8">
        <f t="shared" si="438"/>
        <v>1</v>
      </c>
      <c r="M695" s="120">
        <f t="shared" si="451"/>
        <v>1.0022992500000001</v>
      </c>
      <c r="N695" s="120">
        <f t="shared" si="445"/>
        <v>1.1542904834585275</v>
      </c>
      <c r="O695" s="113">
        <f t="shared" si="447"/>
        <v>1.15429048</v>
      </c>
      <c r="P695" s="113">
        <f t="shared" si="430"/>
        <v>986.63851431000001</v>
      </c>
      <c r="Q695" s="11">
        <f t="shared" si="442"/>
        <v>0</v>
      </c>
      <c r="R695" s="30">
        <f t="shared" si="439"/>
        <v>0</v>
      </c>
      <c r="S695" s="8">
        <f t="shared" si="431"/>
        <v>0</v>
      </c>
      <c r="T695" s="122">
        <f t="shared" si="440"/>
        <v>9.5000000000000001E-2</v>
      </c>
      <c r="U695" s="121">
        <f t="shared" si="446"/>
        <v>12</v>
      </c>
      <c r="V695" s="121">
        <v>252</v>
      </c>
      <c r="W695" s="120">
        <f t="shared" si="432"/>
        <v>1.004330988</v>
      </c>
      <c r="X695" s="113">
        <f t="shared" si="433"/>
        <v>4.2731195599999996</v>
      </c>
      <c r="Y695" s="113">
        <f t="shared" si="434"/>
        <v>0</v>
      </c>
      <c r="Z695" s="125" t="str">
        <f t="shared" si="443"/>
        <v>A+J=</v>
      </c>
      <c r="AA695" s="118">
        <f t="shared" si="444"/>
        <v>45159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35"/>
        <v>45145</v>
      </c>
      <c r="B696" s="113">
        <f t="shared" si="427"/>
        <v>990.91163387000006</v>
      </c>
      <c r="C696" s="176">
        <f t="shared" si="426"/>
        <v>854.75756008419773</v>
      </c>
      <c r="D696" s="114">
        <f t="shared" si="436"/>
        <v>6665.28</v>
      </c>
      <c r="E696" s="115">
        <f t="shared" si="448"/>
        <v>6659.95</v>
      </c>
      <c r="F696" s="116">
        <f t="shared" si="449"/>
        <v>45097</v>
      </c>
      <c r="G696" s="117">
        <f t="shared" si="428"/>
        <v>-7.9966633059680436E-4</v>
      </c>
      <c r="H696" s="118">
        <f t="shared" si="441"/>
        <v>45159</v>
      </c>
      <c r="I696" s="118">
        <f t="shared" si="429"/>
        <v>45159</v>
      </c>
      <c r="J696" s="119">
        <f t="shared" si="437"/>
        <v>22</v>
      </c>
      <c r="K696" s="119">
        <f t="shared" si="450"/>
        <v>12</v>
      </c>
      <c r="L696" s="8">
        <f t="shared" si="438"/>
        <v>1</v>
      </c>
      <c r="M696" s="120">
        <f t="shared" si="451"/>
        <v>1.0022992500000001</v>
      </c>
      <c r="N696" s="120">
        <f t="shared" si="445"/>
        <v>1.1542904834585275</v>
      </c>
      <c r="O696" s="113">
        <f t="shared" si="447"/>
        <v>1.15429048</v>
      </c>
      <c r="P696" s="113">
        <f t="shared" si="430"/>
        <v>986.63851431000001</v>
      </c>
      <c r="Q696" s="11">
        <f t="shared" si="442"/>
        <v>0</v>
      </c>
      <c r="R696" s="30">
        <f t="shared" si="439"/>
        <v>0</v>
      </c>
      <c r="S696" s="8">
        <f t="shared" si="431"/>
        <v>0</v>
      </c>
      <c r="T696" s="122">
        <f t="shared" si="440"/>
        <v>9.5000000000000001E-2</v>
      </c>
      <c r="U696" s="121">
        <f t="shared" si="446"/>
        <v>12</v>
      </c>
      <c r="V696" s="121">
        <v>252</v>
      </c>
      <c r="W696" s="120">
        <f t="shared" si="432"/>
        <v>1.004330988</v>
      </c>
      <c r="X696" s="113">
        <f t="shared" si="433"/>
        <v>4.2731195599999996</v>
      </c>
      <c r="Y696" s="113">
        <f t="shared" si="434"/>
        <v>0</v>
      </c>
      <c r="Z696" s="125" t="str">
        <f t="shared" si="443"/>
        <v>A+J=</v>
      </c>
      <c r="AA696" s="118">
        <f t="shared" si="444"/>
        <v>45159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35"/>
        <v>45146</v>
      </c>
      <c r="B697" s="113">
        <f t="shared" si="427"/>
        <v>991.26856121000003</v>
      </c>
      <c r="C697" s="176">
        <f t="shared" si="426"/>
        <v>854.75756008419773</v>
      </c>
      <c r="D697" s="114">
        <f t="shared" si="436"/>
        <v>6665.28</v>
      </c>
      <c r="E697" s="115">
        <f t="shared" si="448"/>
        <v>6659.95</v>
      </c>
      <c r="F697" s="116">
        <f t="shared" si="449"/>
        <v>45097</v>
      </c>
      <c r="G697" s="117">
        <f t="shared" si="428"/>
        <v>-7.9966633059680436E-4</v>
      </c>
      <c r="H697" s="118">
        <f t="shared" si="441"/>
        <v>45159</v>
      </c>
      <c r="I697" s="118">
        <f t="shared" si="429"/>
        <v>45159</v>
      </c>
      <c r="J697" s="119">
        <f t="shared" si="437"/>
        <v>22</v>
      </c>
      <c r="K697" s="119">
        <f t="shared" si="450"/>
        <v>13</v>
      </c>
      <c r="L697" s="8">
        <f t="shared" si="438"/>
        <v>1</v>
      </c>
      <c r="M697" s="120">
        <f t="shared" si="451"/>
        <v>1.0022992500000001</v>
      </c>
      <c r="N697" s="120">
        <f t="shared" si="445"/>
        <v>1.1542904834585275</v>
      </c>
      <c r="O697" s="113">
        <f t="shared" si="447"/>
        <v>1.15429048</v>
      </c>
      <c r="P697" s="113">
        <f t="shared" si="430"/>
        <v>986.63851431000001</v>
      </c>
      <c r="Q697" s="11">
        <f t="shared" si="442"/>
        <v>0</v>
      </c>
      <c r="R697" s="30">
        <f t="shared" si="439"/>
        <v>0</v>
      </c>
      <c r="S697" s="8">
        <f t="shared" si="431"/>
        <v>0</v>
      </c>
      <c r="T697" s="122">
        <f t="shared" si="440"/>
        <v>9.5000000000000001E-2</v>
      </c>
      <c r="U697" s="121">
        <f t="shared" si="446"/>
        <v>13</v>
      </c>
      <c r="V697" s="121">
        <v>252</v>
      </c>
      <c r="W697" s="120">
        <f t="shared" si="432"/>
        <v>1.0046927489999999</v>
      </c>
      <c r="X697" s="113">
        <f t="shared" si="433"/>
        <v>4.6300469</v>
      </c>
      <c r="Y697" s="113">
        <f t="shared" si="434"/>
        <v>0</v>
      </c>
      <c r="Z697" s="125" t="str">
        <f t="shared" si="443"/>
        <v>A+J=</v>
      </c>
      <c r="AA697" s="118">
        <f t="shared" si="444"/>
        <v>45159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35"/>
        <v>45147</v>
      </c>
      <c r="B698" s="113">
        <f t="shared" si="427"/>
        <v>991.62561778999998</v>
      </c>
      <c r="C698" s="176">
        <f t="shared" si="426"/>
        <v>854.75756008419773</v>
      </c>
      <c r="D698" s="114">
        <f t="shared" si="436"/>
        <v>6665.28</v>
      </c>
      <c r="E698" s="115">
        <f t="shared" si="448"/>
        <v>6659.95</v>
      </c>
      <c r="F698" s="116">
        <f t="shared" si="449"/>
        <v>45097</v>
      </c>
      <c r="G698" s="117">
        <f t="shared" si="428"/>
        <v>-7.9966633059680436E-4</v>
      </c>
      <c r="H698" s="118">
        <f t="shared" si="441"/>
        <v>45159</v>
      </c>
      <c r="I698" s="118">
        <f t="shared" si="429"/>
        <v>45159</v>
      </c>
      <c r="J698" s="119">
        <f t="shared" si="437"/>
        <v>22</v>
      </c>
      <c r="K698" s="119">
        <f t="shared" si="450"/>
        <v>14</v>
      </c>
      <c r="L698" s="8">
        <f t="shared" si="438"/>
        <v>1</v>
      </c>
      <c r="M698" s="120">
        <f t="shared" si="451"/>
        <v>1.0022992500000001</v>
      </c>
      <c r="N698" s="120">
        <f t="shared" si="445"/>
        <v>1.1542904834585275</v>
      </c>
      <c r="O698" s="113">
        <f t="shared" si="447"/>
        <v>1.15429048</v>
      </c>
      <c r="P698" s="113">
        <f t="shared" si="430"/>
        <v>986.63851431000001</v>
      </c>
      <c r="Q698" s="11">
        <f t="shared" si="442"/>
        <v>0</v>
      </c>
      <c r="R698" s="30">
        <f t="shared" si="439"/>
        <v>0</v>
      </c>
      <c r="S698" s="8">
        <f t="shared" si="431"/>
        <v>0</v>
      </c>
      <c r="T698" s="122">
        <f t="shared" si="440"/>
        <v>9.5000000000000001E-2</v>
      </c>
      <c r="U698" s="121">
        <f t="shared" si="446"/>
        <v>14</v>
      </c>
      <c r="V698" s="121">
        <v>252</v>
      </c>
      <c r="W698" s="120">
        <f t="shared" si="432"/>
        <v>1.0050546410000001</v>
      </c>
      <c r="X698" s="113">
        <f t="shared" si="433"/>
        <v>4.98710348</v>
      </c>
      <c r="Y698" s="113">
        <f t="shared" si="434"/>
        <v>0</v>
      </c>
      <c r="Z698" s="125" t="str">
        <f t="shared" si="443"/>
        <v>A+J=</v>
      </c>
      <c r="AA698" s="118">
        <f t="shared" si="444"/>
        <v>45159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35"/>
        <v>45148</v>
      </c>
      <c r="B699" s="113">
        <f t="shared" si="427"/>
        <v>991.98280264000005</v>
      </c>
      <c r="C699" s="176">
        <f t="shared" si="426"/>
        <v>854.75756008419773</v>
      </c>
      <c r="D699" s="114">
        <f t="shared" si="436"/>
        <v>6665.28</v>
      </c>
      <c r="E699" s="115">
        <f t="shared" si="448"/>
        <v>6659.95</v>
      </c>
      <c r="F699" s="116">
        <f t="shared" si="449"/>
        <v>45097</v>
      </c>
      <c r="G699" s="117">
        <f t="shared" si="428"/>
        <v>-7.9966633059680436E-4</v>
      </c>
      <c r="H699" s="118">
        <f t="shared" si="441"/>
        <v>45159</v>
      </c>
      <c r="I699" s="118">
        <f t="shared" si="429"/>
        <v>45159</v>
      </c>
      <c r="J699" s="119">
        <f t="shared" si="437"/>
        <v>22</v>
      </c>
      <c r="K699" s="119">
        <f t="shared" si="450"/>
        <v>15</v>
      </c>
      <c r="L699" s="8">
        <f t="shared" si="438"/>
        <v>1</v>
      </c>
      <c r="M699" s="120">
        <f t="shared" si="451"/>
        <v>1.0022992500000001</v>
      </c>
      <c r="N699" s="120">
        <f t="shared" si="445"/>
        <v>1.1542904834585275</v>
      </c>
      <c r="O699" s="113">
        <f t="shared" si="447"/>
        <v>1.15429048</v>
      </c>
      <c r="P699" s="113">
        <f t="shared" si="430"/>
        <v>986.63851431000001</v>
      </c>
      <c r="Q699" s="11">
        <f t="shared" si="442"/>
        <v>0</v>
      </c>
      <c r="R699" s="30">
        <f t="shared" si="439"/>
        <v>0</v>
      </c>
      <c r="S699" s="8">
        <f t="shared" si="431"/>
        <v>0</v>
      </c>
      <c r="T699" s="122">
        <f t="shared" si="440"/>
        <v>9.5000000000000001E-2</v>
      </c>
      <c r="U699" s="121">
        <f t="shared" si="446"/>
        <v>15</v>
      </c>
      <c r="V699" s="121">
        <v>252</v>
      </c>
      <c r="W699" s="120">
        <f t="shared" si="432"/>
        <v>1.0054166630000001</v>
      </c>
      <c r="X699" s="113">
        <f t="shared" si="433"/>
        <v>5.3442883300000004</v>
      </c>
      <c r="Y699" s="113">
        <f t="shared" si="434"/>
        <v>0</v>
      </c>
      <c r="Z699" s="125" t="str">
        <f t="shared" si="443"/>
        <v>A+J=</v>
      </c>
      <c r="AA699" s="118">
        <f t="shared" si="444"/>
        <v>45159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35"/>
        <v>45149</v>
      </c>
      <c r="B700" s="113">
        <f t="shared" si="427"/>
        <v>992.34011575</v>
      </c>
      <c r="C700" s="176">
        <f t="shared" ref="C700:C763" si="452">C699-(S699/O699)</f>
        <v>854.75756008419773</v>
      </c>
      <c r="D700" s="114">
        <f t="shared" si="436"/>
        <v>6665.28</v>
      </c>
      <c r="E700" s="115">
        <f t="shared" si="448"/>
        <v>6659.95</v>
      </c>
      <c r="F700" s="116">
        <f t="shared" si="449"/>
        <v>45097</v>
      </c>
      <c r="G700" s="117">
        <f t="shared" si="428"/>
        <v>-7.9966633059680436E-4</v>
      </c>
      <c r="H700" s="118">
        <f t="shared" si="441"/>
        <v>45159</v>
      </c>
      <c r="I700" s="118">
        <f t="shared" si="429"/>
        <v>45159</v>
      </c>
      <c r="J700" s="119">
        <f t="shared" si="437"/>
        <v>22</v>
      </c>
      <c r="K700" s="119">
        <f t="shared" si="450"/>
        <v>16</v>
      </c>
      <c r="L700" s="8">
        <f t="shared" si="438"/>
        <v>1</v>
      </c>
      <c r="M700" s="120">
        <f t="shared" si="451"/>
        <v>1.0022992500000001</v>
      </c>
      <c r="N700" s="120">
        <f t="shared" si="445"/>
        <v>1.1542904834585275</v>
      </c>
      <c r="O700" s="113">
        <f t="shared" si="447"/>
        <v>1.15429048</v>
      </c>
      <c r="P700" s="113">
        <f t="shared" si="430"/>
        <v>986.63851431000001</v>
      </c>
      <c r="Q700" s="11">
        <f t="shared" si="442"/>
        <v>0</v>
      </c>
      <c r="R700" s="30">
        <f t="shared" si="439"/>
        <v>0</v>
      </c>
      <c r="S700" s="8">
        <f t="shared" si="431"/>
        <v>0</v>
      </c>
      <c r="T700" s="122">
        <f t="shared" si="440"/>
        <v>9.5000000000000001E-2</v>
      </c>
      <c r="U700" s="121">
        <f t="shared" si="446"/>
        <v>16</v>
      </c>
      <c r="V700" s="121">
        <v>252</v>
      </c>
      <c r="W700" s="120">
        <f t="shared" si="432"/>
        <v>1.005778815</v>
      </c>
      <c r="X700" s="113">
        <f t="shared" si="433"/>
        <v>5.7016014400000001</v>
      </c>
      <c r="Y700" s="113">
        <f t="shared" si="434"/>
        <v>0</v>
      </c>
      <c r="Z700" s="125" t="str">
        <f t="shared" si="443"/>
        <v>A+J=</v>
      </c>
      <c r="AA700" s="118">
        <f t="shared" si="444"/>
        <v>45159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35"/>
        <v>45150</v>
      </c>
      <c r="B701" s="113">
        <f t="shared" si="427"/>
        <v>992.69755811000005</v>
      </c>
      <c r="C701" s="176">
        <f t="shared" si="452"/>
        <v>854.75756008419773</v>
      </c>
      <c r="D701" s="114">
        <f t="shared" si="436"/>
        <v>6665.28</v>
      </c>
      <c r="E701" s="115">
        <f t="shared" si="448"/>
        <v>6659.95</v>
      </c>
      <c r="F701" s="116">
        <f t="shared" si="449"/>
        <v>45097</v>
      </c>
      <c r="G701" s="117">
        <f t="shared" si="428"/>
        <v>-7.9966633059680436E-4</v>
      </c>
      <c r="H701" s="118">
        <f t="shared" si="441"/>
        <v>45159</v>
      </c>
      <c r="I701" s="118">
        <f t="shared" si="429"/>
        <v>45159</v>
      </c>
      <c r="J701" s="119">
        <f t="shared" si="437"/>
        <v>22</v>
      </c>
      <c r="K701" s="119">
        <f t="shared" si="450"/>
        <v>17</v>
      </c>
      <c r="L701" s="8">
        <f t="shared" si="438"/>
        <v>1</v>
      </c>
      <c r="M701" s="120">
        <f t="shared" si="451"/>
        <v>1.0022992500000001</v>
      </c>
      <c r="N701" s="120">
        <f t="shared" si="445"/>
        <v>1.1542904834585275</v>
      </c>
      <c r="O701" s="113">
        <f t="shared" si="447"/>
        <v>1.15429048</v>
      </c>
      <c r="P701" s="113">
        <f t="shared" si="430"/>
        <v>986.63851431000001</v>
      </c>
      <c r="Q701" s="11">
        <f t="shared" si="442"/>
        <v>0</v>
      </c>
      <c r="R701" s="30">
        <f t="shared" si="439"/>
        <v>0</v>
      </c>
      <c r="S701" s="8">
        <f t="shared" si="431"/>
        <v>0</v>
      </c>
      <c r="T701" s="122">
        <f t="shared" si="440"/>
        <v>9.5000000000000001E-2</v>
      </c>
      <c r="U701" s="121">
        <f t="shared" si="446"/>
        <v>17</v>
      </c>
      <c r="V701" s="121">
        <v>252</v>
      </c>
      <c r="W701" s="120">
        <f t="shared" si="432"/>
        <v>1.0061410980000001</v>
      </c>
      <c r="X701" s="113">
        <f t="shared" si="433"/>
        <v>6.0590438000000004</v>
      </c>
      <c r="Y701" s="113">
        <f t="shared" si="434"/>
        <v>0</v>
      </c>
      <c r="Z701" s="125" t="str">
        <f t="shared" si="443"/>
        <v>A+J=</v>
      </c>
      <c r="AA701" s="118">
        <f t="shared" si="444"/>
        <v>45159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35"/>
        <v>45151</v>
      </c>
      <c r="B702" s="113">
        <f t="shared" si="427"/>
        <v>992.69755811000005</v>
      </c>
      <c r="C702" s="176">
        <f t="shared" si="452"/>
        <v>854.75756008419773</v>
      </c>
      <c r="D702" s="114">
        <f t="shared" si="436"/>
        <v>6665.28</v>
      </c>
      <c r="E702" s="115">
        <f t="shared" si="448"/>
        <v>6659.95</v>
      </c>
      <c r="F702" s="116">
        <f t="shared" si="449"/>
        <v>45097</v>
      </c>
      <c r="G702" s="117">
        <f t="shared" si="428"/>
        <v>-7.9966633059680436E-4</v>
      </c>
      <c r="H702" s="118">
        <f t="shared" si="441"/>
        <v>45159</v>
      </c>
      <c r="I702" s="118">
        <f t="shared" si="429"/>
        <v>45159</v>
      </c>
      <c r="J702" s="119">
        <f t="shared" si="437"/>
        <v>22</v>
      </c>
      <c r="K702" s="119">
        <f t="shared" si="450"/>
        <v>17</v>
      </c>
      <c r="L702" s="8">
        <f t="shared" si="438"/>
        <v>1</v>
      </c>
      <c r="M702" s="120">
        <f t="shared" si="451"/>
        <v>1.0022992500000001</v>
      </c>
      <c r="N702" s="120">
        <f t="shared" si="445"/>
        <v>1.1542904834585275</v>
      </c>
      <c r="O702" s="113">
        <f t="shared" si="447"/>
        <v>1.15429048</v>
      </c>
      <c r="P702" s="113">
        <f t="shared" si="430"/>
        <v>986.63851431000001</v>
      </c>
      <c r="Q702" s="11">
        <f t="shared" si="442"/>
        <v>0</v>
      </c>
      <c r="R702" s="30">
        <f t="shared" si="439"/>
        <v>0</v>
      </c>
      <c r="S702" s="8">
        <f t="shared" si="431"/>
        <v>0</v>
      </c>
      <c r="T702" s="122">
        <f t="shared" si="440"/>
        <v>9.5000000000000001E-2</v>
      </c>
      <c r="U702" s="121">
        <f t="shared" si="446"/>
        <v>17</v>
      </c>
      <c r="V702" s="121">
        <v>252</v>
      </c>
      <c r="W702" s="120">
        <f t="shared" si="432"/>
        <v>1.0061410980000001</v>
      </c>
      <c r="X702" s="113">
        <f t="shared" si="433"/>
        <v>6.0590438000000004</v>
      </c>
      <c r="Y702" s="113">
        <f t="shared" si="434"/>
        <v>0</v>
      </c>
      <c r="Z702" s="125" t="str">
        <f t="shared" si="443"/>
        <v>A+J=</v>
      </c>
      <c r="AA702" s="118">
        <f t="shared" si="444"/>
        <v>45159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35"/>
        <v>45152</v>
      </c>
      <c r="B703" s="113">
        <f t="shared" si="427"/>
        <v>992.69755811000005</v>
      </c>
      <c r="C703" s="176">
        <f t="shared" si="452"/>
        <v>854.75756008419773</v>
      </c>
      <c r="D703" s="114">
        <f t="shared" si="436"/>
        <v>6665.28</v>
      </c>
      <c r="E703" s="115">
        <f t="shared" si="448"/>
        <v>6659.95</v>
      </c>
      <c r="F703" s="116">
        <f t="shared" si="449"/>
        <v>45097</v>
      </c>
      <c r="G703" s="117">
        <f t="shared" si="428"/>
        <v>-7.9966633059680436E-4</v>
      </c>
      <c r="H703" s="118">
        <f t="shared" si="441"/>
        <v>45159</v>
      </c>
      <c r="I703" s="118">
        <f t="shared" si="429"/>
        <v>45159</v>
      </c>
      <c r="J703" s="119">
        <f t="shared" si="437"/>
        <v>22</v>
      </c>
      <c r="K703" s="119">
        <f t="shared" si="450"/>
        <v>17</v>
      </c>
      <c r="L703" s="8">
        <f t="shared" si="438"/>
        <v>1</v>
      </c>
      <c r="M703" s="120">
        <f t="shared" si="451"/>
        <v>1.0022992500000001</v>
      </c>
      <c r="N703" s="120">
        <f t="shared" si="445"/>
        <v>1.1542904834585275</v>
      </c>
      <c r="O703" s="113">
        <f t="shared" si="447"/>
        <v>1.15429048</v>
      </c>
      <c r="P703" s="113">
        <f t="shared" si="430"/>
        <v>986.63851431000001</v>
      </c>
      <c r="Q703" s="11">
        <f t="shared" si="442"/>
        <v>0</v>
      </c>
      <c r="R703" s="30">
        <f t="shared" si="439"/>
        <v>0</v>
      </c>
      <c r="S703" s="8">
        <f t="shared" si="431"/>
        <v>0</v>
      </c>
      <c r="T703" s="122">
        <f t="shared" si="440"/>
        <v>9.5000000000000001E-2</v>
      </c>
      <c r="U703" s="121">
        <f t="shared" si="446"/>
        <v>17</v>
      </c>
      <c r="V703" s="121">
        <v>252</v>
      </c>
      <c r="W703" s="120">
        <f t="shared" si="432"/>
        <v>1.0061410980000001</v>
      </c>
      <c r="X703" s="113">
        <f t="shared" si="433"/>
        <v>6.0590438000000004</v>
      </c>
      <c r="Y703" s="113">
        <f t="shared" si="434"/>
        <v>0</v>
      </c>
      <c r="Z703" s="125" t="str">
        <f t="shared" si="443"/>
        <v>A+J=</v>
      </c>
      <c r="AA703" s="118">
        <f t="shared" si="444"/>
        <v>45159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35"/>
        <v>45153</v>
      </c>
      <c r="B704" s="113">
        <f t="shared" si="427"/>
        <v>993.05512873999999</v>
      </c>
      <c r="C704" s="176">
        <f t="shared" si="452"/>
        <v>854.75756008419773</v>
      </c>
      <c r="D704" s="114">
        <f t="shared" si="436"/>
        <v>6665.28</v>
      </c>
      <c r="E704" s="115">
        <f t="shared" si="448"/>
        <v>6659.95</v>
      </c>
      <c r="F704" s="116">
        <f t="shared" si="449"/>
        <v>45097</v>
      </c>
      <c r="G704" s="117">
        <f t="shared" si="428"/>
        <v>-7.9966633059680436E-4</v>
      </c>
      <c r="H704" s="118">
        <f t="shared" si="441"/>
        <v>45159</v>
      </c>
      <c r="I704" s="118">
        <f t="shared" si="429"/>
        <v>45159</v>
      </c>
      <c r="J704" s="119">
        <f t="shared" si="437"/>
        <v>22</v>
      </c>
      <c r="K704" s="119">
        <f t="shared" si="450"/>
        <v>18</v>
      </c>
      <c r="L704" s="8">
        <f t="shared" si="438"/>
        <v>1</v>
      </c>
      <c r="M704" s="120">
        <f t="shared" si="451"/>
        <v>1.0022992500000001</v>
      </c>
      <c r="N704" s="120">
        <f t="shared" si="445"/>
        <v>1.1542904834585275</v>
      </c>
      <c r="O704" s="113">
        <f t="shared" si="447"/>
        <v>1.15429048</v>
      </c>
      <c r="P704" s="113">
        <f t="shared" si="430"/>
        <v>986.63851431000001</v>
      </c>
      <c r="Q704" s="11">
        <f t="shared" si="442"/>
        <v>0</v>
      </c>
      <c r="R704" s="30">
        <f t="shared" si="439"/>
        <v>0</v>
      </c>
      <c r="S704" s="8">
        <f t="shared" si="431"/>
        <v>0</v>
      </c>
      <c r="T704" s="122">
        <f t="shared" si="440"/>
        <v>9.5000000000000001E-2</v>
      </c>
      <c r="U704" s="121">
        <f t="shared" si="446"/>
        <v>18</v>
      </c>
      <c r="V704" s="121">
        <v>252</v>
      </c>
      <c r="W704" s="120">
        <f t="shared" si="432"/>
        <v>1.006503511</v>
      </c>
      <c r="X704" s="113">
        <f t="shared" si="433"/>
        <v>6.4166144300000001</v>
      </c>
      <c r="Y704" s="113">
        <f t="shared" si="434"/>
        <v>0</v>
      </c>
      <c r="Z704" s="125" t="str">
        <f t="shared" si="443"/>
        <v>A+J=</v>
      </c>
      <c r="AA704" s="118">
        <f t="shared" si="444"/>
        <v>45159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35"/>
        <v>45154</v>
      </c>
      <c r="B705" s="113">
        <f t="shared" si="427"/>
        <v>993.41282861000002</v>
      </c>
      <c r="C705" s="176">
        <f t="shared" si="452"/>
        <v>854.75756008419773</v>
      </c>
      <c r="D705" s="114">
        <f t="shared" si="436"/>
        <v>6665.28</v>
      </c>
      <c r="E705" s="115">
        <f t="shared" si="448"/>
        <v>6659.95</v>
      </c>
      <c r="F705" s="116">
        <f t="shared" si="449"/>
        <v>45097</v>
      </c>
      <c r="G705" s="117">
        <f t="shared" si="428"/>
        <v>-7.9966633059680436E-4</v>
      </c>
      <c r="H705" s="118">
        <f t="shared" si="441"/>
        <v>45159</v>
      </c>
      <c r="I705" s="118">
        <f t="shared" si="429"/>
        <v>45159</v>
      </c>
      <c r="J705" s="119">
        <f t="shared" si="437"/>
        <v>22</v>
      </c>
      <c r="K705" s="119">
        <f t="shared" si="450"/>
        <v>19</v>
      </c>
      <c r="L705" s="8">
        <f t="shared" si="438"/>
        <v>1</v>
      </c>
      <c r="M705" s="120">
        <f t="shared" si="451"/>
        <v>1.0022992500000001</v>
      </c>
      <c r="N705" s="120">
        <f t="shared" si="445"/>
        <v>1.1542904834585275</v>
      </c>
      <c r="O705" s="113">
        <f t="shared" si="447"/>
        <v>1.15429048</v>
      </c>
      <c r="P705" s="113">
        <f t="shared" si="430"/>
        <v>986.63851431000001</v>
      </c>
      <c r="Q705" s="11">
        <f t="shared" si="442"/>
        <v>0</v>
      </c>
      <c r="R705" s="30">
        <f t="shared" si="439"/>
        <v>0</v>
      </c>
      <c r="S705" s="8">
        <f t="shared" si="431"/>
        <v>0</v>
      </c>
      <c r="T705" s="122">
        <f t="shared" si="440"/>
        <v>9.5000000000000001E-2</v>
      </c>
      <c r="U705" s="121">
        <f t="shared" si="446"/>
        <v>19</v>
      </c>
      <c r="V705" s="121">
        <v>252</v>
      </c>
      <c r="W705" s="120">
        <f t="shared" si="432"/>
        <v>1.0068660549999999</v>
      </c>
      <c r="X705" s="113">
        <f t="shared" si="433"/>
        <v>6.7743143000000003</v>
      </c>
      <c r="Y705" s="113">
        <f t="shared" si="434"/>
        <v>0</v>
      </c>
      <c r="Z705" s="125" t="str">
        <f t="shared" si="443"/>
        <v>A+J=</v>
      </c>
      <c r="AA705" s="118">
        <f t="shared" si="444"/>
        <v>45159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35"/>
        <v>45155</v>
      </c>
      <c r="B706" s="113">
        <f t="shared" si="427"/>
        <v>993.77065675000006</v>
      </c>
      <c r="C706" s="176">
        <f t="shared" si="452"/>
        <v>854.75756008419773</v>
      </c>
      <c r="D706" s="114">
        <f t="shared" si="436"/>
        <v>6665.28</v>
      </c>
      <c r="E706" s="115">
        <f t="shared" si="448"/>
        <v>6659.95</v>
      </c>
      <c r="F706" s="116">
        <f t="shared" si="449"/>
        <v>45097</v>
      </c>
      <c r="G706" s="117">
        <f t="shared" si="428"/>
        <v>-7.9966633059680436E-4</v>
      </c>
      <c r="H706" s="118">
        <f t="shared" si="441"/>
        <v>45159</v>
      </c>
      <c r="I706" s="118">
        <f t="shared" si="429"/>
        <v>45159</v>
      </c>
      <c r="J706" s="119">
        <f t="shared" si="437"/>
        <v>22</v>
      </c>
      <c r="K706" s="119">
        <f t="shared" si="450"/>
        <v>20</v>
      </c>
      <c r="L706" s="8">
        <f t="shared" si="438"/>
        <v>1</v>
      </c>
      <c r="M706" s="120">
        <f t="shared" si="451"/>
        <v>1.0022992500000001</v>
      </c>
      <c r="N706" s="120">
        <f t="shared" si="445"/>
        <v>1.1542904834585275</v>
      </c>
      <c r="O706" s="113">
        <f t="shared" si="447"/>
        <v>1.15429048</v>
      </c>
      <c r="P706" s="113">
        <f t="shared" si="430"/>
        <v>986.63851431000001</v>
      </c>
      <c r="Q706" s="11">
        <f t="shared" si="442"/>
        <v>0</v>
      </c>
      <c r="R706" s="30">
        <f t="shared" si="439"/>
        <v>0</v>
      </c>
      <c r="S706" s="8">
        <f t="shared" si="431"/>
        <v>0</v>
      </c>
      <c r="T706" s="122">
        <f t="shared" si="440"/>
        <v>9.5000000000000001E-2</v>
      </c>
      <c r="U706" s="121">
        <f t="shared" si="446"/>
        <v>20</v>
      </c>
      <c r="V706" s="121">
        <v>252</v>
      </c>
      <c r="W706" s="120">
        <f t="shared" si="432"/>
        <v>1.0072287289999999</v>
      </c>
      <c r="X706" s="113">
        <f t="shared" si="433"/>
        <v>7.13214244</v>
      </c>
      <c r="Y706" s="113">
        <f t="shared" si="434"/>
        <v>0</v>
      </c>
      <c r="Z706" s="125" t="str">
        <f t="shared" si="443"/>
        <v>A+J=</v>
      </c>
      <c r="AA706" s="118">
        <f t="shared" si="444"/>
        <v>45159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35"/>
        <v>45156</v>
      </c>
      <c r="B707" s="113">
        <f t="shared" si="427"/>
        <v>994.12861412999996</v>
      </c>
      <c r="C707" s="176">
        <f t="shared" si="452"/>
        <v>854.75756008419773</v>
      </c>
      <c r="D707" s="114">
        <f t="shared" si="436"/>
        <v>6665.28</v>
      </c>
      <c r="E707" s="115">
        <f t="shared" si="448"/>
        <v>6659.95</v>
      </c>
      <c r="F707" s="116">
        <f t="shared" si="449"/>
        <v>45097</v>
      </c>
      <c r="G707" s="117">
        <f t="shared" si="428"/>
        <v>-7.9966633059680436E-4</v>
      </c>
      <c r="H707" s="118">
        <f t="shared" si="441"/>
        <v>45159</v>
      </c>
      <c r="I707" s="118">
        <f t="shared" si="429"/>
        <v>45159</v>
      </c>
      <c r="J707" s="119">
        <f t="shared" si="437"/>
        <v>22</v>
      </c>
      <c r="K707" s="119">
        <f t="shared" si="450"/>
        <v>21</v>
      </c>
      <c r="L707" s="8">
        <f t="shared" si="438"/>
        <v>1</v>
      </c>
      <c r="M707" s="120">
        <f t="shared" si="451"/>
        <v>1.0022992500000001</v>
      </c>
      <c r="N707" s="120">
        <f t="shared" si="445"/>
        <v>1.1542904834585275</v>
      </c>
      <c r="O707" s="113">
        <f t="shared" si="447"/>
        <v>1.15429048</v>
      </c>
      <c r="P707" s="113">
        <f t="shared" si="430"/>
        <v>986.63851431000001</v>
      </c>
      <c r="Q707" s="11">
        <f t="shared" si="442"/>
        <v>0</v>
      </c>
      <c r="R707" s="30">
        <f t="shared" si="439"/>
        <v>0</v>
      </c>
      <c r="S707" s="8">
        <f t="shared" si="431"/>
        <v>0</v>
      </c>
      <c r="T707" s="122">
        <f t="shared" si="440"/>
        <v>9.5000000000000001E-2</v>
      </c>
      <c r="U707" s="121">
        <f t="shared" si="446"/>
        <v>21</v>
      </c>
      <c r="V707" s="121">
        <v>252</v>
      </c>
      <c r="W707" s="120">
        <f t="shared" si="432"/>
        <v>1.0075915339999999</v>
      </c>
      <c r="X707" s="113">
        <f t="shared" si="433"/>
        <v>7.4900998200000002</v>
      </c>
      <c r="Y707" s="113">
        <f t="shared" si="434"/>
        <v>0</v>
      </c>
      <c r="Z707" s="125" t="str">
        <f t="shared" si="443"/>
        <v>A+J=</v>
      </c>
      <c r="AA707" s="118">
        <f t="shared" si="444"/>
        <v>45159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35"/>
        <v>45157</v>
      </c>
      <c r="B708" s="113">
        <f t="shared" si="427"/>
        <v>994.48670076999997</v>
      </c>
      <c r="C708" s="176">
        <f t="shared" si="452"/>
        <v>854.75756008419773</v>
      </c>
      <c r="D708" s="114">
        <f t="shared" si="436"/>
        <v>6665.28</v>
      </c>
      <c r="E708" s="115">
        <f t="shared" si="448"/>
        <v>6659.95</v>
      </c>
      <c r="F708" s="116">
        <f t="shared" si="449"/>
        <v>45097</v>
      </c>
      <c r="G708" s="117">
        <f t="shared" si="428"/>
        <v>-7.9966633059680436E-4</v>
      </c>
      <c r="H708" s="118">
        <f t="shared" si="441"/>
        <v>45159</v>
      </c>
      <c r="I708" s="118">
        <f t="shared" si="429"/>
        <v>45159</v>
      </c>
      <c r="J708" s="119">
        <f t="shared" si="437"/>
        <v>22</v>
      </c>
      <c r="K708" s="119">
        <f t="shared" si="450"/>
        <v>22</v>
      </c>
      <c r="L708" s="8">
        <f t="shared" si="438"/>
        <v>1</v>
      </c>
      <c r="M708" s="120">
        <f t="shared" si="451"/>
        <v>1.0022992500000001</v>
      </c>
      <c r="N708" s="120">
        <f t="shared" si="445"/>
        <v>1.1542904834585275</v>
      </c>
      <c r="O708" s="113">
        <f t="shared" si="447"/>
        <v>1.15429048</v>
      </c>
      <c r="P708" s="113">
        <f t="shared" si="430"/>
        <v>986.63851431000001</v>
      </c>
      <c r="Q708" s="11">
        <f t="shared" si="442"/>
        <v>0</v>
      </c>
      <c r="R708" s="30">
        <f t="shared" si="439"/>
        <v>0</v>
      </c>
      <c r="S708" s="8">
        <f t="shared" si="431"/>
        <v>0</v>
      </c>
      <c r="T708" s="122">
        <f t="shared" si="440"/>
        <v>9.5000000000000001E-2</v>
      </c>
      <c r="U708" s="121">
        <f t="shared" si="446"/>
        <v>22</v>
      </c>
      <c r="V708" s="121">
        <v>252</v>
      </c>
      <c r="W708" s="120">
        <f t="shared" si="432"/>
        <v>1.00795447</v>
      </c>
      <c r="X708" s="113">
        <f t="shared" si="433"/>
        <v>7.84818646</v>
      </c>
      <c r="Y708" s="113">
        <f t="shared" si="434"/>
        <v>0</v>
      </c>
      <c r="Z708" s="125" t="str">
        <f t="shared" si="443"/>
        <v>A+J=</v>
      </c>
      <c r="AA708" s="118">
        <f t="shared" si="444"/>
        <v>45159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35"/>
        <v>45158</v>
      </c>
      <c r="B709" s="113">
        <f t="shared" si="427"/>
        <v>994.48670076999997</v>
      </c>
      <c r="C709" s="176">
        <f t="shared" si="452"/>
        <v>854.75756008419773</v>
      </c>
      <c r="D709" s="114">
        <f t="shared" si="436"/>
        <v>6665.28</v>
      </c>
      <c r="E709" s="115">
        <f t="shared" si="448"/>
        <v>6659.95</v>
      </c>
      <c r="F709" s="116">
        <f t="shared" si="449"/>
        <v>45097</v>
      </c>
      <c r="G709" s="117">
        <f t="shared" si="428"/>
        <v>-7.9966633059680436E-4</v>
      </c>
      <c r="H709" s="118">
        <f t="shared" si="441"/>
        <v>45189</v>
      </c>
      <c r="I709" s="118">
        <f t="shared" si="429"/>
        <v>45159</v>
      </c>
      <c r="J709" s="119">
        <f t="shared" si="437"/>
        <v>22</v>
      </c>
      <c r="K709" s="119">
        <f t="shared" si="450"/>
        <v>22</v>
      </c>
      <c r="L709" s="8">
        <f t="shared" si="438"/>
        <v>1</v>
      </c>
      <c r="M709" s="120">
        <f t="shared" si="451"/>
        <v>1.0022992500000001</v>
      </c>
      <c r="N709" s="120">
        <f t="shared" si="445"/>
        <v>1.1542904834585275</v>
      </c>
      <c r="O709" s="113">
        <f t="shared" si="447"/>
        <v>1.15429048</v>
      </c>
      <c r="P709" s="113">
        <f t="shared" si="430"/>
        <v>986.63851431000001</v>
      </c>
      <c r="Q709" s="11">
        <f t="shared" si="442"/>
        <v>0</v>
      </c>
      <c r="R709" s="30">
        <f t="shared" si="439"/>
        <v>0</v>
      </c>
      <c r="S709" s="8">
        <f t="shared" si="431"/>
        <v>0</v>
      </c>
      <c r="T709" s="122">
        <f t="shared" si="440"/>
        <v>9.5000000000000001E-2</v>
      </c>
      <c r="U709" s="121">
        <f t="shared" si="446"/>
        <v>22</v>
      </c>
      <c r="V709" s="121">
        <v>252</v>
      </c>
      <c r="W709" s="120">
        <f t="shared" si="432"/>
        <v>1.00795447</v>
      </c>
      <c r="X709" s="113">
        <f t="shared" si="433"/>
        <v>7.84818646</v>
      </c>
      <c r="Y709" s="113">
        <f t="shared" si="434"/>
        <v>0</v>
      </c>
      <c r="Z709" s="125" t="str">
        <f t="shared" si="443"/>
        <v>A+J=</v>
      </c>
      <c r="AA709" s="118">
        <f t="shared" si="444"/>
        <v>45159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35"/>
        <v>45159</v>
      </c>
      <c r="B710" s="113">
        <f t="shared" si="427"/>
        <v>994.48670076999997</v>
      </c>
      <c r="C710" s="176">
        <f t="shared" si="452"/>
        <v>854.75756008419773</v>
      </c>
      <c r="D710" s="114">
        <f t="shared" si="436"/>
        <v>6665.28</v>
      </c>
      <c r="E710" s="115">
        <f t="shared" si="448"/>
        <v>6659.95</v>
      </c>
      <c r="F710" s="116">
        <f t="shared" si="449"/>
        <v>45097</v>
      </c>
      <c r="G710" s="117">
        <f t="shared" si="428"/>
        <v>-7.9966633059680436E-4</v>
      </c>
      <c r="H710" s="118">
        <f t="shared" si="441"/>
        <v>45189</v>
      </c>
      <c r="I710" s="118">
        <f t="shared" si="429"/>
        <v>45159</v>
      </c>
      <c r="J710" s="119">
        <f t="shared" si="437"/>
        <v>22</v>
      </c>
      <c r="K710" s="119">
        <f t="shared" si="450"/>
        <v>22</v>
      </c>
      <c r="L710" s="8">
        <f t="shared" si="438"/>
        <v>1</v>
      </c>
      <c r="M710" s="120">
        <f t="shared" si="451"/>
        <v>1.0022992500000001</v>
      </c>
      <c r="N710" s="120">
        <f t="shared" si="445"/>
        <v>1.1542904834585275</v>
      </c>
      <c r="O710" s="113">
        <f t="shared" si="447"/>
        <v>1.15429048</v>
      </c>
      <c r="P710" s="113">
        <f t="shared" si="430"/>
        <v>986.63851431000001</v>
      </c>
      <c r="Q710" s="11">
        <f t="shared" si="442"/>
        <v>23</v>
      </c>
      <c r="R710" s="30">
        <f t="shared" si="439"/>
        <v>8.1963776628520332E-3</v>
      </c>
      <c r="S710" s="8">
        <f t="shared" si="431"/>
        <v>8.0868618800000007</v>
      </c>
      <c r="T710" s="122">
        <f t="shared" si="440"/>
        <v>9.5000000000000001E-2</v>
      </c>
      <c r="U710" s="121">
        <f t="shared" si="446"/>
        <v>22</v>
      </c>
      <c r="V710" s="121">
        <v>252</v>
      </c>
      <c r="W710" s="120">
        <f t="shared" si="432"/>
        <v>1.00795447</v>
      </c>
      <c r="X710" s="113">
        <f t="shared" si="433"/>
        <v>7.84818646</v>
      </c>
      <c r="Y710" s="113">
        <f t="shared" si="434"/>
        <v>15.935048340000002</v>
      </c>
      <c r="Z710" s="125" t="str">
        <f t="shared" si="443"/>
        <v>A+J=</v>
      </c>
      <c r="AA710" s="118">
        <f t="shared" si="444"/>
        <v>45159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35"/>
        <v>45160</v>
      </c>
      <c r="B711" s="113">
        <f t="shared" si="427"/>
        <v>978.96001465999996</v>
      </c>
      <c r="C711" s="176">
        <f t="shared" si="452"/>
        <v>847.7516443115926</v>
      </c>
      <c r="D711" s="114">
        <f t="shared" si="436"/>
        <v>6659.95</v>
      </c>
      <c r="E711" s="115">
        <f t="shared" si="448"/>
        <v>6667.94</v>
      </c>
      <c r="F711" s="116">
        <f t="shared" si="449"/>
        <v>45128</v>
      </c>
      <c r="G711" s="117">
        <f t="shared" si="428"/>
        <v>1.1997087065218626E-3</v>
      </c>
      <c r="H711" s="118">
        <f t="shared" si="441"/>
        <v>45189</v>
      </c>
      <c r="I711" s="118">
        <f t="shared" si="429"/>
        <v>45189</v>
      </c>
      <c r="J711" s="119">
        <f t="shared" si="437"/>
        <v>21</v>
      </c>
      <c r="K711" s="119">
        <f t="shared" si="450"/>
        <v>1</v>
      </c>
      <c r="L711" s="8">
        <f t="shared" si="438"/>
        <v>1.0000570900000001</v>
      </c>
      <c r="M711" s="120">
        <f t="shared" si="451"/>
        <v>1</v>
      </c>
      <c r="N711" s="120">
        <f t="shared" si="445"/>
        <v>1.1542904834585275</v>
      </c>
      <c r="O711" s="113">
        <f t="shared" si="447"/>
        <v>1.1543563800000001</v>
      </c>
      <c r="P711" s="113">
        <f t="shared" si="430"/>
        <v>978.60751926</v>
      </c>
      <c r="Q711" s="11">
        <f t="shared" si="442"/>
        <v>0</v>
      </c>
      <c r="R711" s="30">
        <f t="shared" si="439"/>
        <v>0</v>
      </c>
      <c r="S711" s="8">
        <f t="shared" si="431"/>
        <v>0</v>
      </c>
      <c r="T711" s="122">
        <f t="shared" si="440"/>
        <v>9.5000000000000001E-2</v>
      </c>
      <c r="U711" s="121">
        <f t="shared" si="446"/>
        <v>1</v>
      </c>
      <c r="V711" s="121">
        <v>252</v>
      </c>
      <c r="W711" s="120">
        <f t="shared" si="432"/>
        <v>1.0003602009999999</v>
      </c>
      <c r="X711" s="113">
        <f t="shared" si="433"/>
        <v>0.35249540000000001</v>
      </c>
      <c r="Y711" s="113">
        <f t="shared" si="434"/>
        <v>0</v>
      </c>
      <c r="Z711" s="125" t="str">
        <f t="shared" si="443"/>
        <v>A+J=</v>
      </c>
      <c r="AA711" s="118">
        <f t="shared" si="444"/>
        <v>45189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35"/>
        <v>45161</v>
      </c>
      <c r="B712" s="113">
        <f t="shared" si="427"/>
        <v>979.36855286000002</v>
      </c>
      <c r="C712" s="176">
        <f t="shared" si="452"/>
        <v>847.7516443115926</v>
      </c>
      <c r="D712" s="114">
        <f t="shared" si="436"/>
        <v>6659.95</v>
      </c>
      <c r="E712" s="115">
        <f t="shared" si="448"/>
        <v>6667.94</v>
      </c>
      <c r="F712" s="116">
        <f t="shared" si="449"/>
        <v>45128</v>
      </c>
      <c r="G712" s="117">
        <f t="shared" si="428"/>
        <v>1.1997087065218626E-3</v>
      </c>
      <c r="H712" s="118">
        <f t="shared" si="441"/>
        <v>45189</v>
      </c>
      <c r="I712" s="118">
        <f t="shared" si="429"/>
        <v>45189</v>
      </c>
      <c r="J712" s="119">
        <f t="shared" si="437"/>
        <v>21</v>
      </c>
      <c r="K712" s="119">
        <f t="shared" si="450"/>
        <v>2</v>
      </c>
      <c r="L712" s="8">
        <f t="shared" si="438"/>
        <v>1.0001141899999999</v>
      </c>
      <c r="M712" s="120">
        <f t="shared" si="451"/>
        <v>1</v>
      </c>
      <c r="N712" s="120">
        <f t="shared" si="445"/>
        <v>1.1542904834585275</v>
      </c>
      <c r="O712" s="113">
        <f t="shared" si="447"/>
        <v>1.1544222900000001</v>
      </c>
      <c r="P712" s="113">
        <f t="shared" si="430"/>
        <v>978.66339457000004</v>
      </c>
      <c r="Q712" s="11">
        <f t="shared" si="442"/>
        <v>0</v>
      </c>
      <c r="R712" s="30">
        <f t="shared" si="439"/>
        <v>0</v>
      </c>
      <c r="S712" s="8">
        <f t="shared" si="431"/>
        <v>0</v>
      </c>
      <c r="T712" s="122">
        <f t="shared" si="440"/>
        <v>9.5000000000000001E-2</v>
      </c>
      <c r="U712" s="121">
        <f t="shared" si="446"/>
        <v>2</v>
      </c>
      <c r="V712" s="121">
        <v>252</v>
      </c>
      <c r="W712" s="120">
        <f t="shared" si="432"/>
        <v>1.0007205320000001</v>
      </c>
      <c r="X712" s="113">
        <f t="shared" si="433"/>
        <v>0.70515828999999997</v>
      </c>
      <c r="Y712" s="113">
        <f t="shared" si="434"/>
        <v>0</v>
      </c>
      <c r="Z712" s="125" t="str">
        <f t="shared" si="443"/>
        <v>A+J=</v>
      </c>
      <c r="AA712" s="118">
        <f t="shared" si="444"/>
        <v>45189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35"/>
        <v>45162</v>
      </c>
      <c r="B713" s="113">
        <f t="shared" si="427"/>
        <v>979.77725854999994</v>
      </c>
      <c r="C713" s="176">
        <f t="shared" si="452"/>
        <v>847.7516443115926</v>
      </c>
      <c r="D713" s="114">
        <f t="shared" si="436"/>
        <v>6659.95</v>
      </c>
      <c r="E713" s="115">
        <f t="shared" si="448"/>
        <v>6667.94</v>
      </c>
      <c r="F713" s="116">
        <f t="shared" si="449"/>
        <v>45128</v>
      </c>
      <c r="G713" s="117">
        <f t="shared" si="428"/>
        <v>1.1997087065218626E-3</v>
      </c>
      <c r="H713" s="118">
        <f t="shared" si="441"/>
        <v>45189</v>
      </c>
      <c r="I713" s="118">
        <f t="shared" si="429"/>
        <v>45189</v>
      </c>
      <c r="J713" s="119">
        <f t="shared" si="437"/>
        <v>21</v>
      </c>
      <c r="K713" s="119">
        <f t="shared" si="450"/>
        <v>3</v>
      </c>
      <c r="L713" s="8">
        <f t="shared" si="438"/>
        <v>1.0001712899999999</v>
      </c>
      <c r="M713" s="120">
        <f t="shared" si="451"/>
        <v>1</v>
      </c>
      <c r="N713" s="120">
        <f t="shared" si="445"/>
        <v>1.1542904834585275</v>
      </c>
      <c r="O713" s="113">
        <f t="shared" si="447"/>
        <v>1.1544882000000001</v>
      </c>
      <c r="P713" s="113">
        <f t="shared" si="430"/>
        <v>978.71926987999996</v>
      </c>
      <c r="Q713" s="11">
        <f t="shared" si="442"/>
        <v>0</v>
      </c>
      <c r="R713" s="30">
        <f t="shared" si="439"/>
        <v>0</v>
      </c>
      <c r="S713" s="8">
        <f t="shared" si="431"/>
        <v>0</v>
      </c>
      <c r="T713" s="122">
        <f t="shared" si="440"/>
        <v>9.5000000000000001E-2</v>
      </c>
      <c r="U713" s="121">
        <f t="shared" si="446"/>
        <v>3</v>
      </c>
      <c r="V713" s="121">
        <v>252</v>
      </c>
      <c r="W713" s="120">
        <f t="shared" si="432"/>
        <v>1.001080993</v>
      </c>
      <c r="X713" s="113">
        <f t="shared" si="433"/>
        <v>1.0579886700000001</v>
      </c>
      <c r="Y713" s="113">
        <f t="shared" si="434"/>
        <v>0</v>
      </c>
      <c r="Z713" s="125" t="str">
        <f t="shared" si="443"/>
        <v>A+J=</v>
      </c>
      <c r="AA713" s="118">
        <f t="shared" si="444"/>
        <v>45189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35"/>
        <v>45163</v>
      </c>
      <c r="B714" s="113">
        <f t="shared" ref="B714:B777" si="453">(P714+X714)</f>
        <v>980.18613929000003</v>
      </c>
      <c r="C714" s="176">
        <f t="shared" si="452"/>
        <v>847.7516443115926</v>
      </c>
      <c r="D714" s="114">
        <f t="shared" si="436"/>
        <v>6659.95</v>
      </c>
      <c r="E714" s="115">
        <f t="shared" si="448"/>
        <v>6667.94</v>
      </c>
      <c r="F714" s="116">
        <f t="shared" si="449"/>
        <v>45128</v>
      </c>
      <c r="G714" s="117">
        <f t="shared" ref="G714:G777" si="454">(E714/D714)-1</f>
        <v>1.1997087065218626E-3</v>
      </c>
      <c r="H714" s="118">
        <f t="shared" si="441"/>
        <v>45189</v>
      </c>
      <c r="I714" s="118">
        <f t="shared" ref="I714:I777" si="455">IF(A714&gt;I713,H714,I713)</f>
        <v>45189</v>
      </c>
      <c r="J714" s="119">
        <f t="shared" si="437"/>
        <v>21</v>
      </c>
      <c r="K714" s="119">
        <f t="shared" si="450"/>
        <v>4</v>
      </c>
      <c r="L714" s="8">
        <f t="shared" si="438"/>
        <v>1.0002283999999999</v>
      </c>
      <c r="M714" s="120">
        <f t="shared" si="451"/>
        <v>1</v>
      </c>
      <c r="N714" s="120">
        <f t="shared" si="445"/>
        <v>1.1542904834585275</v>
      </c>
      <c r="O714" s="113">
        <f t="shared" si="447"/>
        <v>1.15455412</v>
      </c>
      <c r="P714" s="113">
        <f t="shared" ref="P714:P777" si="456">TRUNC(C714*O714,8)</f>
        <v>978.77515367000001</v>
      </c>
      <c r="Q714" s="11">
        <f t="shared" si="442"/>
        <v>0</v>
      </c>
      <c r="R714" s="30">
        <f t="shared" si="439"/>
        <v>0</v>
      </c>
      <c r="S714" s="8">
        <f t="shared" ref="S714:S777" si="457">IF(R714&gt;0,TRUNC(R714*P714,8),0)</f>
        <v>0</v>
      </c>
      <c r="T714" s="122">
        <f t="shared" si="440"/>
        <v>9.5000000000000001E-2</v>
      </c>
      <c r="U714" s="121">
        <f t="shared" si="446"/>
        <v>4</v>
      </c>
      <c r="V714" s="121">
        <v>252</v>
      </c>
      <c r="W714" s="120">
        <f t="shared" ref="W714:W777" si="458">ROUND((1+T714)^TRUNC((U714/V714),9),9)</f>
        <v>1.0014415830000001</v>
      </c>
      <c r="X714" s="113">
        <f t="shared" ref="X714:X777" si="459">TRUNC((P714*(W714-1)),8)</f>
        <v>1.4109856199999999</v>
      </c>
      <c r="Y714" s="113">
        <f t="shared" ref="Y714:Y777" si="460">IF(Q714&gt;0,S714+X714,0)</f>
        <v>0</v>
      </c>
      <c r="Z714" s="125" t="str">
        <f t="shared" si="443"/>
        <v>A+J=</v>
      </c>
      <c r="AA714" s="118">
        <f t="shared" si="444"/>
        <v>45189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61">(A714+1)</f>
        <v>45164</v>
      </c>
      <c r="B715" s="113">
        <f t="shared" si="453"/>
        <v>980.59518854999999</v>
      </c>
      <c r="C715" s="176">
        <f t="shared" si="452"/>
        <v>847.7516443115926</v>
      </c>
      <c r="D715" s="114">
        <f t="shared" ref="D715:D778" si="462">IF(E715=E714,D714,E714)</f>
        <v>6659.95</v>
      </c>
      <c r="E715" s="115">
        <f t="shared" si="448"/>
        <v>6667.94</v>
      </c>
      <c r="F715" s="116">
        <f t="shared" si="449"/>
        <v>45128</v>
      </c>
      <c r="G715" s="117">
        <f t="shared" si="454"/>
        <v>1.1997087065218626E-3</v>
      </c>
      <c r="H715" s="118">
        <f t="shared" si="441"/>
        <v>45189</v>
      </c>
      <c r="I715" s="118">
        <f t="shared" si="455"/>
        <v>45189</v>
      </c>
      <c r="J715" s="119">
        <f t="shared" ref="J715:J778" si="463">IF(I715=I714,J714,NETWORKDAYS(I714,I715,$AD$176:$AD$502)-1)</f>
        <v>21</v>
      </c>
      <c r="K715" s="119">
        <f t="shared" si="450"/>
        <v>5</v>
      </c>
      <c r="L715" s="8">
        <f t="shared" ref="L715:L778" si="464">IF(E715&lt;D715,1,TRUNC((E715/D715)^TRUNC((K715/J715),9),8))</f>
        <v>1.0002855100000001</v>
      </c>
      <c r="M715" s="120">
        <f t="shared" si="451"/>
        <v>1</v>
      </c>
      <c r="N715" s="120">
        <f t="shared" si="445"/>
        <v>1.1542904834585275</v>
      </c>
      <c r="O715" s="113">
        <f t="shared" si="447"/>
        <v>1.15462004</v>
      </c>
      <c r="P715" s="113">
        <f t="shared" si="456"/>
        <v>978.83103745999995</v>
      </c>
      <c r="Q715" s="11">
        <f t="shared" si="442"/>
        <v>0</v>
      </c>
      <c r="R715" s="30">
        <f t="shared" ref="R715:R778" si="465">IF(Q715&gt;0,VLOOKUP($A715,$AD$10:$AI$170,6),0)</f>
        <v>0</v>
      </c>
      <c r="S715" s="8">
        <f t="shared" si="457"/>
        <v>0</v>
      </c>
      <c r="T715" s="122">
        <f t="shared" ref="T715:T778" si="466">(T714)</f>
        <v>9.5000000000000001E-2</v>
      </c>
      <c r="U715" s="121">
        <f t="shared" si="446"/>
        <v>5</v>
      </c>
      <c r="V715" s="121">
        <v>252</v>
      </c>
      <c r="W715" s="120">
        <f t="shared" si="458"/>
        <v>1.0018023039999999</v>
      </c>
      <c r="X715" s="113">
        <f t="shared" si="459"/>
        <v>1.7641510899999999</v>
      </c>
      <c r="Y715" s="113">
        <f t="shared" si="460"/>
        <v>0</v>
      </c>
      <c r="Z715" s="125" t="str">
        <f t="shared" si="443"/>
        <v>A+J=</v>
      </c>
      <c r="AA715" s="118">
        <f t="shared" si="444"/>
        <v>45189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61"/>
        <v>45165</v>
      </c>
      <c r="B716" s="113">
        <f t="shared" si="453"/>
        <v>980.59518854999999</v>
      </c>
      <c r="C716" s="176">
        <f t="shared" si="452"/>
        <v>847.7516443115926</v>
      </c>
      <c r="D716" s="114">
        <f t="shared" si="462"/>
        <v>6659.95</v>
      </c>
      <c r="E716" s="115">
        <f t="shared" si="448"/>
        <v>6667.94</v>
      </c>
      <c r="F716" s="116">
        <f t="shared" si="449"/>
        <v>45128</v>
      </c>
      <c r="G716" s="117">
        <f t="shared" si="454"/>
        <v>1.1997087065218626E-3</v>
      </c>
      <c r="H716" s="118">
        <f t="shared" ref="H716:H779" si="467">IF(DAY(A716)=H$9,VLOOKUP(A716,AH$118:AN$450,4),H715)</f>
        <v>45189</v>
      </c>
      <c r="I716" s="118">
        <f t="shared" si="455"/>
        <v>45189</v>
      </c>
      <c r="J716" s="119">
        <f t="shared" si="463"/>
        <v>21</v>
      </c>
      <c r="K716" s="119">
        <f t="shared" si="450"/>
        <v>5</v>
      </c>
      <c r="L716" s="8">
        <f t="shared" si="464"/>
        <v>1.0002855100000001</v>
      </c>
      <c r="M716" s="120">
        <f t="shared" si="451"/>
        <v>1</v>
      </c>
      <c r="N716" s="120">
        <f t="shared" si="445"/>
        <v>1.1542904834585275</v>
      </c>
      <c r="O716" s="113">
        <f t="shared" si="447"/>
        <v>1.15462004</v>
      </c>
      <c r="P716" s="113">
        <f t="shared" si="456"/>
        <v>978.83103745999995</v>
      </c>
      <c r="Q716" s="11">
        <f t="shared" ref="Q716:Q779" si="468">IF(VLOOKUP(A716,AD$10:AK$170,8)=VLOOKUP(A715,AD$10:AK$170,8),0,VLOOKUP(A716,AD$10:AK$170,8))</f>
        <v>0</v>
      </c>
      <c r="R716" s="30">
        <f t="shared" si="465"/>
        <v>0</v>
      </c>
      <c r="S716" s="8">
        <f t="shared" si="457"/>
        <v>0</v>
      </c>
      <c r="T716" s="122">
        <f t="shared" si="466"/>
        <v>9.5000000000000001E-2</v>
      </c>
      <c r="U716" s="121">
        <f t="shared" si="446"/>
        <v>5</v>
      </c>
      <c r="V716" s="121">
        <v>252</v>
      </c>
      <c r="W716" s="120">
        <f t="shared" si="458"/>
        <v>1.0018023039999999</v>
      </c>
      <c r="X716" s="113">
        <f t="shared" si="459"/>
        <v>1.7641510899999999</v>
      </c>
      <c r="Y716" s="113">
        <f t="shared" si="460"/>
        <v>0</v>
      </c>
      <c r="Z716" s="125" t="str">
        <f t="shared" ref="Z716:Z779" si="469">IF($Q715&gt;0,VLOOKUP($A715,$AD$10:$AM$170,9),Z715)</f>
        <v>A+J=</v>
      </c>
      <c r="AA716" s="118">
        <f t="shared" ref="AA716:AA779" si="470">IF($Q715&gt;0,VLOOKUP($A715,$AD$10:$AM$170,10),AA715)</f>
        <v>45189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61"/>
        <v>45166</v>
      </c>
      <c r="B717" s="113">
        <f t="shared" si="453"/>
        <v>980.59518854999999</v>
      </c>
      <c r="C717" s="176">
        <f t="shared" si="452"/>
        <v>847.7516443115926</v>
      </c>
      <c r="D717" s="114">
        <f t="shared" si="462"/>
        <v>6659.95</v>
      </c>
      <c r="E717" s="115">
        <f t="shared" si="448"/>
        <v>6667.94</v>
      </c>
      <c r="F717" s="116">
        <f t="shared" si="449"/>
        <v>45128</v>
      </c>
      <c r="G717" s="117">
        <f t="shared" si="454"/>
        <v>1.1997087065218626E-3</v>
      </c>
      <c r="H717" s="118">
        <f t="shared" si="467"/>
        <v>45189</v>
      </c>
      <c r="I717" s="118">
        <f t="shared" si="455"/>
        <v>45189</v>
      </c>
      <c r="J717" s="119">
        <f t="shared" si="463"/>
        <v>21</v>
      </c>
      <c r="K717" s="119">
        <f t="shared" si="450"/>
        <v>5</v>
      </c>
      <c r="L717" s="8">
        <f t="shared" si="464"/>
        <v>1.0002855100000001</v>
      </c>
      <c r="M717" s="120">
        <f t="shared" si="451"/>
        <v>1</v>
      </c>
      <c r="N717" s="120">
        <f t="shared" si="445"/>
        <v>1.1542904834585275</v>
      </c>
      <c r="O717" s="113">
        <f t="shared" si="447"/>
        <v>1.15462004</v>
      </c>
      <c r="P717" s="113">
        <f t="shared" si="456"/>
        <v>978.83103745999995</v>
      </c>
      <c r="Q717" s="11">
        <f t="shared" si="468"/>
        <v>0</v>
      </c>
      <c r="R717" s="30">
        <f t="shared" si="465"/>
        <v>0</v>
      </c>
      <c r="S717" s="8">
        <f t="shared" si="457"/>
        <v>0</v>
      </c>
      <c r="T717" s="122">
        <f t="shared" si="466"/>
        <v>9.5000000000000001E-2</v>
      </c>
      <c r="U717" s="121">
        <f t="shared" si="446"/>
        <v>5</v>
      </c>
      <c r="V717" s="121">
        <v>252</v>
      </c>
      <c r="W717" s="120">
        <f t="shared" si="458"/>
        <v>1.0018023039999999</v>
      </c>
      <c r="X717" s="113">
        <f t="shared" si="459"/>
        <v>1.7641510899999999</v>
      </c>
      <c r="Y717" s="113">
        <f t="shared" si="460"/>
        <v>0</v>
      </c>
      <c r="Z717" s="125" t="str">
        <f t="shared" si="469"/>
        <v>A+J=</v>
      </c>
      <c r="AA717" s="118">
        <f t="shared" si="470"/>
        <v>45189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61"/>
        <v>45167</v>
      </c>
      <c r="B718" s="113">
        <f t="shared" si="453"/>
        <v>981.0044044</v>
      </c>
      <c r="C718" s="176">
        <f t="shared" si="452"/>
        <v>847.7516443115926</v>
      </c>
      <c r="D718" s="114">
        <f t="shared" si="462"/>
        <v>6659.95</v>
      </c>
      <c r="E718" s="115">
        <f t="shared" si="448"/>
        <v>6667.94</v>
      </c>
      <c r="F718" s="116">
        <f t="shared" si="449"/>
        <v>45128</v>
      </c>
      <c r="G718" s="117">
        <f t="shared" si="454"/>
        <v>1.1997087065218626E-3</v>
      </c>
      <c r="H718" s="118">
        <f t="shared" si="467"/>
        <v>45189</v>
      </c>
      <c r="I718" s="118">
        <f t="shared" si="455"/>
        <v>45189</v>
      </c>
      <c r="J718" s="119">
        <f t="shared" si="463"/>
        <v>21</v>
      </c>
      <c r="K718" s="119">
        <f t="shared" si="450"/>
        <v>6</v>
      </c>
      <c r="L718" s="8">
        <f t="shared" si="464"/>
        <v>1.0003426200000001</v>
      </c>
      <c r="M718" s="120">
        <f t="shared" si="451"/>
        <v>1</v>
      </c>
      <c r="N718" s="120">
        <f t="shared" si="445"/>
        <v>1.1542904834585275</v>
      </c>
      <c r="O718" s="113">
        <f t="shared" si="447"/>
        <v>1.1546859599999999</v>
      </c>
      <c r="P718" s="113">
        <f t="shared" si="456"/>
        <v>978.88692125</v>
      </c>
      <c r="Q718" s="11">
        <f t="shared" si="468"/>
        <v>0</v>
      </c>
      <c r="R718" s="30">
        <f t="shared" si="465"/>
        <v>0</v>
      </c>
      <c r="S718" s="8">
        <f t="shared" si="457"/>
        <v>0</v>
      </c>
      <c r="T718" s="122">
        <f t="shared" si="466"/>
        <v>9.5000000000000001E-2</v>
      </c>
      <c r="U718" s="121">
        <f t="shared" si="446"/>
        <v>6</v>
      </c>
      <c r="V718" s="121">
        <v>252</v>
      </c>
      <c r="W718" s="120">
        <f t="shared" si="458"/>
        <v>1.002163154</v>
      </c>
      <c r="X718" s="113">
        <f t="shared" si="459"/>
        <v>2.11748315</v>
      </c>
      <c r="Y718" s="113">
        <f t="shared" si="460"/>
        <v>0</v>
      </c>
      <c r="Z718" s="125" t="str">
        <f t="shared" si="469"/>
        <v>A+J=</v>
      </c>
      <c r="AA718" s="118">
        <f t="shared" si="470"/>
        <v>45189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61"/>
        <v>45168</v>
      </c>
      <c r="B719" s="113">
        <f t="shared" si="453"/>
        <v>981.41379731999996</v>
      </c>
      <c r="C719" s="176">
        <f t="shared" si="452"/>
        <v>847.7516443115926</v>
      </c>
      <c r="D719" s="114">
        <f t="shared" si="462"/>
        <v>6659.95</v>
      </c>
      <c r="E719" s="115">
        <f t="shared" si="448"/>
        <v>6667.94</v>
      </c>
      <c r="F719" s="116">
        <f t="shared" si="449"/>
        <v>45128</v>
      </c>
      <c r="G719" s="117">
        <f t="shared" si="454"/>
        <v>1.1997087065218626E-3</v>
      </c>
      <c r="H719" s="118">
        <f t="shared" si="467"/>
        <v>45189</v>
      </c>
      <c r="I719" s="118">
        <f t="shared" si="455"/>
        <v>45189</v>
      </c>
      <c r="J719" s="119">
        <f t="shared" si="463"/>
        <v>21</v>
      </c>
      <c r="K719" s="119">
        <f t="shared" si="450"/>
        <v>7</v>
      </c>
      <c r="L719" s="8">
        <f t="shared" si="464"/>
        <v>1.00039974</v>
      </c>
      <c r="M719" s="120">
        <f t="shared" si="451"/>
        <v>1</v>
      </c>
      <c r="N719" s="120">
        <f t="shared" si="445"/>
        <v>1.1542904834585275</v>
      </c>
      <c r="O719" s="113">
        <f t="shared" si="447"/>
        <v>1.15475189</v>
      </c>
      <c r="P719" s="113">
        <f t="shared" si="456"/>
        <v>978.94281350999995</v>
      </c>
      <c r="Q719" s="11">
        <f t="shared" si="468"/>
        <v>0</v>
      </c>
      <c r="R719" s="30">
        <f t="shared" si="465"/>
        <v>0</v>
      </c>
      <c r="S719" s="8">
        <f t="shared" si="457"/>
        <v>0</v>
      </c>
      <c r="T719" s="122">
        <f t="shared" si="466"/>
        <v>9.5000000000000001E-2</v>
      </c>
      <c r="U719" s="121">
        <f t="shared" si="446"/>
        <v>7</v>
      </c>
      <c r="V719" s="121">
        <v>252</v>
      </c>
      <c r="W719" s="120">
        <f t="shared" si="458"/>
        <v>1.002524135</v>
      </c>
      <c r="X719" s="113">
        <f t="shared" si="459"/>
        <v>2.4709838099999999</v>
      </c>
      <c r="Y719" s="113">
        <f t="shared" si="460"/>
        <v>0</v>
      </c>
      <c r="Z719" s="125" t="str">
        <f t="shared" si="469"/>
        <v>A+J=</v>
      </c>
      <c r="AA719" s="118">
        <f t="shared" si="470"/>
        <v>45189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61"/>
        <v>45169</v>
      </c>
      <c r="B720" s="113">
        <f t="shared" si="453"/>
        <v>981.82336540000006</v>
      </c>
      <c r="C720" s="176">
        <f t="shared" si="452"/>
        <v>847.7516443115926</v>
      </c>
      <c r="D720" s="114">
        <f t="shared" si="462"/>
        <v>6659.95</v>
      </c>
      <c r="E720" s="115">
        <f t="shared" si="448"/>
        <v>6667.94</v>
      </c>
      <c r="F720" s="116">
        <f t="shared" si="449"/>
        <v>45128</v>
      </c>
      <c r="G720" s="117">
        <f t="shared" si="454"/>
        <v>1.1997087065218626E-3</v>
      </c>
      <c r="H720" s="118">
        <f t="shared" si="467"/>
        <v>45189</v>
      </c>
      <c r="I720" s="118">
        <f t="shared" si="455"/>
        <v>45189</v>
      </c>
      <c r="J720" s="119">
        <f t="shared" si="463"/>
        <v>21</v>
      </c>
      <c r="K720" s="119">
        <f t="shared" si="450"/>
        <v>8</v>
      </c>
      <c r="L720" s="8">
        <f t="shared" si="464"/>
        <v>1.0004568599999999</v>
      </c>
      <c r="M720" s="120">
        <f t="shared" si="451"/>
        <v>1</v>
      </c>
      <c r="N720" s="120">
        <f t="shared" si="445"/>
        <v>1.1542904834585275</v>
      </c>
      <c r="O720" s="113">
        <f t="shared" si="447"/>
        <v>1.15481783</v>
      </c>
      <c r="P720" s="113">
        <f t="shared" si="456"/>
        <v>978.99871426000004</v>
      </c>
      <c r="Q720" s="11">
        <f t="shared" si="468"/>
        <v>0</v>
      </c>
      <c r="R720" s="30">
        <f t="shared" si="465"/>
        <v>0</v>
      </c>
      <c r="S720" s="8">
        <f t="shared" si="457"/>
        <v>0</v>
      </c>
      <c r="T720" s="122">
        <f t="shared" si="466"/>
        <v>9.5000000000000001E-2</v>
      </c>
      <c r="U720" s="121">
        <f t="shared" si="446"/>
        <v>8</v>
      </c>
      <c r="V720" s="121">
        <v>252</v>
      </c>
      <c r="W720" s="120">
        <f t="shared" si="458"/>
        <v>1.0028852450000001</v>
      </c>
      <c r="X720" s="113">
        <f t="shared" si="459"/>
        <v>2.8246511399999998</v>
      </c>
      <c r="Y720" s="113">
        <f t="shared" si="460"/>
        <v>0</v>
      </c>
      <c r="Z720" s="125" t="str">
        <f t="shared" si="469"/>
        <v>A+J=</v>
      </c>
      <c r="AA720" s="118">
        <f t="shared" si="470"/>
        <v>45189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61"/>
        <v>45170</v>
      </c>
      <c r="B721" s="113">
        <f t="shared" si="453"/>
        <v>982.23309358999995</v>
      </c>
      <c r="C721" s="176">
        <f t="shared" si="452"/>
        <v>847.7516443115926</v>
      </c>
      <c r="D721" s="114">
        <f t="shared" si="462"/>
        <v>6659.95</v>
      </c>
      <c r="E721" s="115">
        <f t="shared" si="448"/>
        <v>6667.94</v>
      </c>
      <c r="F721" s="116">
        <f t="shared" si="449"/>
        <v>45128</v>
      </c>
      <c r="G721" s="117">
        <f t="shared" si="454"/>
        <v>1.1997087065218626E-3</v>
      </c>
      <c r="H721" s="118">
        <f t="shared" si="467"/>
        <v>45189</v>
      </c>
      <c r="I721" s="118">
        <f t="shared" si="455"/>
        <v>45189</v>
      </c>
      <c r="J721" s="119">
        <f t="shared" si="463"/>
        <v>21</v>
      </c>
      <c r="K721" s="119">
        <f t="shared" si="450"/>
        <v>9</v>
      </c>
      <c r="L721" s="8">
        <f t="shared" si="464"/>
        <v>1.00051398</v>
      </c>
      <c r="M721" s="120">
        <f t="shared" si="451"/>
        <v>1</v>
      </c>
      <c r="N721" s="120">
        <f t="shared" si="445"/>
        <v>1.1542904834585275</v>
      </c>
      <c r="O721" s="113">
        <f t="shared" si="447"/>
        <v>1.1548837599999999</v>
      </c>
      <c r="P721" s="113">
        <f t="shared" si="456"/>
        <v>979.05460651999999</v>
      </c>
      <c r="Q721" s="11">
        <f t="shared" si="468"/>
        <v>0</v>
      </c>
      <c r="R721" s="30">
        <f t="shared" si="465"/>
        <v>0</v>
      </c>
      <c r="S721" s="8">
        <f t="shared" si="457"/>
        <v>0</v>
      </c>
      <c r="T721" s="122">
        <f t="shared" si="466"/>
        <v>9.5000000000000001E-2</v>
      </c>
      <c r="U721" s="121">
        <f t="shared" si="446"/>
        <v>9</v>
      </c>
      <c r="V721" s="121">
        <v>252</v>
      </c>
      <c r="W721" s="120">
        <f t="shared" si="458"/>
        <v>1.0032464860000001</v>
      </c>
      <c r="X721" s="113">
        <f t="shared" si="459"/>
        <v>3.1784870700000001</v>
      </c>
      <c r="Y721" s="113">
        <f t="shared" si="460"/>
        <v>0</v>
      </c>
      <c r="Z721" s="125" t="str">
        <f t="shared" si="469"/>
        <v>A+J=</v>
      </c>
      <c r="AA721" s="118">
        <f t="shared" si="470"/>
        <v>45189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61"/>
        <v>45171</v>
      </c>
      <c r="B722" s="113">
        <f t="shared" si="453"/>
        <v>982.64300547999994</v>
      </c>
      <c r="C722" s="176">
        <f t="shared" si="452"/>
        <v>847.7516443115926</v>
      </c>
      <c r="D722" s="114">
        <f t="shared" si="462"/>
        <v>6659.95</v>
      </c>
      <c r="E722" s="115">
        <f t="shared" si="448"/>
        <v>6667.94</v>
      </c>
      <c r="F722" s="116">
        <f t="shared" si="449"/>
        <v>45128</v>
      </c>
      <c r="G722" s="117">
        <f t="shared" si="454"/>
        <v>1.1997087065218626E-3</v>
      </c>
      <c r="H722" s="118">
        <f t="shared" si="467"/>
        <v>45189</v>
      </c>
      <c r="I722" s="118">
        <f t="shared" si="455"/>
        <v>45189</v>
      </c>
      <c r="J722" s="119">
        <f t="shared" si="463"/>
        <v>21</v>
      </c>
      <c r="K722" s="119">
        <f t="shared" si="450"/>
        <v>10</v>
      </c>
      <c r="L722" s="8">
        <f t="shared" si="464"/>
        <v>1.0005711100000001</v>
      </c>
      <c r="M722" s="120">
        <f t="shared" si="451"/>
        <v>1</v>
      </c>
      <c r="N722" s="120">
        <f t="shared" si="445"/>
        <v>1.1542904834585275</v>
      </c>
      <c r="O722" s="113">
        <f t="shared" si="447"/>
        <v>1.1549497099999999</v>
      </c>
      <c r="P722" s="113">
        <f t="shared" si="456"/>
        <v>979.11051573999998</v>
      </c>
      <c r="Q722" s="11">
        <f t="shared" si="468"/>
        <v>0</v>
      </c>
      <c r="R722" s="30">
        <f t="shared" si="465"/>
        <v>0</v>
      </c>
      <c r="S722" s="8">
        <f t="shared" si="457"/>
        <v>0</v>
      </c>
      <c r="T722" s="122">
        <f t="shared" si="466"/>
        <v>9.5000000000000001E-2</v>
      </c>
      <c r="U722" s="121">
        <f t="shared" si="446"/>
        <v>10</v>
      </c>
      <c r="V722" s="121">
        <v>252</v>
      </c>
      <c r="W722" s="120">
        <f t="shared" si="458"/>
        <v>1.0036078559999999</v>
      </c>
      <c r="X722" s="113">
        <f t="shared" si="459"/>
        <v>3.5324897399999999</v>
      </c>
      <c r="Y722" s="113">
        <f t="shared" si="460"/>
        <v>0</v>
      </c>
      <c r="Z722" s="125" t="str">
        <f t="shared" si="469"/>
        <v>A+J=</v>
      </c>
      <c r="AA722" s="118">
        <f t="shared" si="470"/>
        <v>45189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61"/>
        <v>45172</v>
      </c>
      <c r="B723" s="113">
        <f t="shared" si="453"/>
        <v>982.64300547999994</v>
      </c>
      <c r="C723" s="176">
        <f t="shared" si="452"/>
        <v>847.7516443115926</v>
      </c>
      <c r="D723" s="114">
        <f t="shared" si="462"/>
        <v>6659.95</v>
      </c>
      <c r="E723" s="115">
        <f t="shared" si="448"/>
        <v>6667.94</v>
      </c>
      <c r="F723" s="116">
        <f t="shared" si="449"/>
        <v>45128</v>
      </c>
      <c r="G723" s="117">
        <f t="shared" si="454"/>
        <v>1.1997087065218626E-3</v>
      </c>
      <c r="H723" s="118">
        <f t="shared" si="467"/>
        <v>45189</v>
      </c>
      <c r="I723" s="118">
        <f t="shared" si="455"/>
        <v>45189</v>
      </c>
      <c r="J723" s="119">
        <f t="shared" si="463"/>
        <v>21</v>
      </c>
      <c r="K723" s="119">
        <f t="shared" si="450"/>
        <v>10</v>
      </c>
      <c r="L723" s="8">
        <f t="shared" si="464"/>
        <v>1.0005711100000001</v>
      </c>
      <c r="M723" s="120">
        <f t="shared" si="451"/>
        <v>1</v>
      </c>
      <c r="N723" s="120">
        <f t="shared" si="445"/>
        <v>1.1542904834585275</v>
      </c>
      <c r="O723" s="113">
        <f t="shared" si="447"/>
        <v>1.1549497099999999</v>
      </c>
      <c r="P723" s="113">
        <f t="shared" si="456"/>
        <v>979.11051573999998</v>
      </c>
      <c r="Q723" s="11">
        <f t="shared" si="468"/>
        <v>0</v>
      </c>
      <c r="R723" s="30">
        <f t="shared" si="465"/>
        <v>0</v>
      </c>
      <c r="S723" s="8">
        <f t="shared" si="457"/>
        <v>0</v>
      </c>
      <c r="T723" s="122">
        <f t="shared" si="466"/>
        <v>9.5000000000000001E-2</v>
      </c>
      <c r="U723" s="121">
        <f t="shared" si="446"/>
        <v>10</v>
      </c>
      <c r="V723" s="121">
        <v>252</v>
      </c>
      <c r="W723" s="120">
        <f t="shared" si="458"/>
        <v>1.0036078559999999</v>
      </c>
      <c r="X723" s="113">
        <f t="shared" si="459"/>
        <v>3.5324897399999999</v>
      </c>
      <c r="Y723" s="113">
        <f t="shared" si="460"/>
        <v>0</v>
      </c>
      <c r="Z723" s="125" t="str">
        <f t="shared" si="469"/>
        <v>A+J=</v>
      </c>
      <c r="AA723" s="118">
        <f t="shared" si="470"/>
        <v>45189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61"/>
        <v>45173</v>
      </c>
      <c r="B724" s="113">
        <f t="shared" si="453"/>
        <v>982.64300547999994</v>
      </c>
      <c r="C724" s="176">
        <f t="shared" si="452"/>
        <v>847.7516443115926</v>
      </c>
      <c r="D724" s="114">
        <f t="shared" si="462"/>
        <v>6659.95</v>
      </c>
      <c r="E724" s="115">
        <f t="shared" si="448"/>
        <v>6667.94</v>
      </c>
      <c r="F724" s="116">
        <f t="shared" si="449"/>
        <v>45128</v>
      </c>
      <c r="G724" s="117">
        <f t="shared" si="454"/>
        <v>1.1997087065218626E-3</v>
      </c>
      <c r="H724" s="118">
        <f t="shared" si="467"/>
        <v>45189</v>
      </c>
      <c r="I724" s="118">
        <f t="shared" si="455"/>
        <v>45189</v>
      </c>
      <c r="J724" s="119">
        <f t="shared" si="463"/>
        <v>21</v>
      </c>
      <c r="K724" s="119">
        <f t="shared" si="450"/>
        <v>10</v>
      </c>
      <c r="L724" s="8">
        <f t="shared" si="464"/>
        <v>1.0005711100000001</v>
      </c>
      <c r="M724" s="120">
        <f t="shared" si="451"/>
        <v>1</v>
      </c>
      <c r="N724" s="120">
        <f t="shared" si="445"/>
        <v>1.1542904834585275</v>
      </c>
      <c r="O724" s="113">
        <f t="shared" si="447"/>
        <v>1.1549497099999999</v>
      </c>
      <c r="P724" s="113">
        <f t="shared" si="456"/>
        <v>979.11051573999998</v>
      </c>
      <c r="Q724" s="11">
        <f t="shared" si="468"/>
        <v>0</v>
      </c>
      <c r="R724" s="30">
        <f t="shared" si="465"/>
        <v>0</v>
      </c>
      <c r="S724" s="8">
        <f t="shared" si="457"/>
        <v>0</v>
      </c>
      <c r="T724" s="122">
        <f t="shared" si="466"/>
        <v>9.5000000000000001E-2</v>
      </c>
      <c r="U724" s="121">
        <f t="shared" si="446"/>
        <v>10</v>
      </c>
      <c r="V724" s="121">
        <v>252</v>
      </c>
      <c r="W724" s="120">
        <f t="shared" si="458"/>
        <v>1.0036078559999999</v>
      </c>
      <c r="X724" s="113">
        <f t="shared" si="459"/>
        <v>3.5324897399999999</v>
      </c>
      <c r="Y724" s="113">
        <f t="shared" si="460"/>
        <v>0</v>
      </c>
      <c r="Z724" s="125" t="str">
        <f t="shared" si="469"/>
        <v>A+J=</v>
      </c>
      <c r="AA724" s="118">
        <f t="shared" si="470"/>
        <v>45189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61"/>
        <v>45174</v>
      </c>
      <c r="B725" s="113">
        <f t="shared" si="453"/>
        <v>983.05306904000008</v>
      </c>
      <c r="C725" s="176">
        <f t="shared" si="452"/>
        <v>847.7516443115926</v>
      </c>
      <c r="D725" s="114">
        <f t="shared" si="462"/>
        <v>6659.95</v>
      </c>
      <c r="E725" s="115">
        <f t="shared" si="448"/>
        <v>6667.94</v>
      </c>
      <c r="F725" s="116">
        <f t="shared" si="449"/>
        <v>45128</v>
      </c>
      <c r="G725" s="117">
        <f t="shared" si="454"/>
        <v>1.1997087065218626E-3</v>
      </c>
      <c r="H725" s="118">
        <f t="shared" si="467"/>
        <v>45189</v>
      </c>
      <c r="I725" s="118">
        <f t="shared" si="455"/>
        <v>45189</v>
      </c>
      <c r="J725" s="119">
        <f t="shared" si="463"/>
        <v>21</v>
      </c>
      <c r="K725" s="119">
        <f t="shared" si="450"/>
        <v>11</v>
      </c>
      <c r="L725" s="8">
        <f t="shared" si="464"/>
        <v>1.00062823</v>
      </c>
      <c r="M725" s="120">
        <f t="shared" si="451"/>
        <v>1</v>
      </c>
      <c r="N725" s="120">
        <f t="shared" si="445"/>
        <v>1.1542904834585275</v>
      </c>
      <c r="O725" s="113">
        <f t="shared" si="447"/>
        <v>1.15501564</v>
      </c>
      <c r="P725" s="113">
        <f t="shared" si="456"/>
        <v>979.16640801000005</v>
      </c>
      <c r="Q725" s="11">
        <f t="shared" si="468"/>
        <v>0</v>
      </c>
      <c r="R725" s="30">
        <f t="shared" si="465"/>
        <v>0</v>
      </c>
      <c r="S725" s="8">
        <f t="shared" si="457"/>
        <v>0</v>
      </c>
      <c r="T725" s="122">
        <f t="shared" si="466"/>
        <v>9.5000000000000001E-2</v>
      </c>
      <c r="U725" s="121">
        <f t="shared" si="446"/>
        <v>11</v>
      </c>
      <c r="V725" s="121">
        <v>252</v>
      </c>
      <c r="W725" s="120">
        <f t="shared" si="458"/>
        <v>1.0039693569999999</v>
      </c>
      <c r="X725" s="113">
        <f t="shared" si="459"/>
        <v>3.88666103</v>
      </c>
      <c r="Y725" s="113">
        <f t="shared" si="460"/>
        <v>0</v>
      </c>
      <c r="Z725" s="125" t="str">
        <f t="shared" si="469"/>
        <v>A+J=</v>
      </c>
      <c r="AA725" s="118">
        <f t="shared" si="470"/>
        <v>45189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61"/>
        <v>45175</v>
      </c>
      <c r="B726" s="113">
        <f t="shared" si="453"/>
        <v>983.46331733</v>
      </c>
      <c r="C726" s="176">
        <f t="shared" si="452"/>
        <v>847.7516443115926</v>
      </c>
      <c r="D726" s="114">
        <f t="shared" si="462"/>
        <v>6659.95</v>
      </c>
      <c r="E726" s="115">
        <f t="shared" si="448"/>
        <v>6667.94</v>
      </c>
      <c r="F726" s="116">
        <f t="shared" si="449"/>
        <v>45128</v>
      </c>
      <c r="G726" s="117">
        <f t="shared" si="454"/>
        <v>1.1997087065218626E-3</v>
      </c>
      <c r="H726" s="118">
        <f t="shared" si="467"/>
        <v>45189</v>
      </c>
      <c r="I726" s="118">
        <f t="shared" si="455"/>
        <v>45189</v>
      </c>
      <c r="J726" s="119">
        <f t="shared" si="463"/>
        <v>21</v>
      </c>
      <c r="K726" s="119">
        <f t="shared" si="450"/>
        <v>12</v>
      </c>
      <c r="L726" s="8">
        <f t="shared" si="464"/>
        <v>1.00068537</v>
      </c>
      <c r="M726" s="120">
        <f t="shared" si="451"/>
        <v>1</v>
      </c>
      <c r="N726" s="120">
        <f t="shared" si="445"/>
        <v>1.1542904834585275</v>
      </c>
      <c r="O726" s="113">
        <f t="shared" si="447"/>
        <v>1.15508159</v>
      </c>
      <c r="P726" s="113">
        <f t="shared" si="456"/>
        <v>979.22231723000004</v>
      </c>
      <c r="Q726" s="11">
        <f t="shared" si="468"/>
        <v>0</v>
      </c>
      <c r="R726" s="30">
        <f t="shared" si="465"/>
        <v>0</v>
      </c>
      <c r="S726" s="8">
        <f t="shared" si="457"/>
        <v>0</v>
      </c>
      <c r="T726" s="122">
        <f t="shared" si="466"/>
        <v>9.5000000000000001E-2</v>
      </c>
      <c r="U726" s="121">
        <f t="shared" si="446"/>
        <v>12</v>
      </c>
      <c r="V726" s="121">
        <v>252</v>
      </c>
      <c r="W726" s="120">
        <f t="shared" si="458"/>
        <v>1.004330988</v>
      </c>
      <c r="X726" s="113">
        <f t="shared" si="459"/>
        <v>4.2410000999999999</v>
      </c>
      <c r="Y726" s="113">
        <f t="shared" si="460"/>
        <v>0</v>
      </c>
      <c r="Z726" s="125" t="str">
        <f t="shared" si="469"/>
        <v>A+J=</v>
      </c>
      <c r="AA726" s="118">
        <f t="shared" si="470"/>
        <v>45189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61"/>
        <v>45176</v>
      </c>
      <c r="B727" s="113">
        <f t="shared" si="453"/>
        <v>983.87373336000007</v>
      </c>
      <c r="C727" s="176">
        <f t="shared" si="452"/>
        <v>847.7516443115926</v>
      </c>
      <c r="D727" s="114">
        <f t="shared" si="462"/>
        <v>6659.95</v>
      </c>
      <c r="E727" s="115">
        <f t="shared" si="448"/>
        <v>6667.94</v>
      </c>
      <c r="F727" s="116">
        <f t="shared" si="449"/>
        <v>45128</v>
      </c>
      <c r="G727" s="117">
        <f t="shared" si="454"/>
        <v>1.1997087065218626E-3</v>
      </c>
      <c r="H727" s="118">
        <f t="shared" si="467"/>
        <v>45189</v>
      </c>
      <c r="I727" s="118">
        <f t="shared" si="455"/>
        <v>45189</v>
      </c>
      <c r="J727" s="119">
        <f t="shared" si="463"/>
        <v>21</v>
      </c>
      <c r="K727" s="119">
        <f t="shared" si="450"/>
        <v>13</v>
      </c>
      <c r="L727" s="8">
        <f t="shared" si="464"/>
        <v>1.0007425000000001</v>
      </c>
      <c r="M727" s="120">
        <f t="shared" si="451"/>
        <v>1</v>
      </c>
      <c r="N727" s="120">
        <f t="shared" si="445"/>
        <v>1.1542904834585275</v>
      </c>
      <c r="O727" s="113">
        <f t="shared" si="447"/>
        <v>1.15514754</v>
      </c>
      <c r="P727" s="113">
        <f t="shared" si="456"/>
        <v>979.27822645000003</v>
      </c>
      <c r="Q727" s="11">
        <f t="shared" si="468"/>
        <v>0</v>
      </c>
      <c r="R727" s="30">
        <f t="shared" si="465"/>
        <v>0</v>
      </c>
      <c r="S727" s="8">
        <f t="shared" si="457"/>
        <v>0</v>
      </c>
      <c r="T727" s="122">
        <f t="shared" si="466"/>
        <v>9.5000000000000001E-2</v>
      </c>
      <c r="U727" s="121">
        <f t="shared" si="446"/>
        <v>13</v>
      </c>
      <c r="V727" s="121">
        <v>252</v>
      </c>
      <c r="W727" s="120">
        <f t="shared" si="458"/>
        <v>1.0046927489999999</v>
      </c>
      <c r="X727" s="113">
        <f t="shared" si="459"/>
        <v>4.5955069100000001</v>
      </c>
      <c r="Y727" s="113">
        <f t="shared" si="460"/>
        <v>0</v>
      </c>
      <c r="Z727" s="125" t="str">
        <f t="shared" si="469"/>
        <v>A+J=</v>
      </c>
      <c r="AA727" s="118">
        <f t="shared" si="470"/>
        <v>45189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61"/>
        <v>45177</v>
      </c>
      <c r="B728" s="113">
        <f t="shared" si="453"/>
        <v>983.87373336000007</v>
      </c>
      <c r="C728" s="176">
        <f t="shared" si="452"/>
        <v>847.7516443115926</v>
      </c>
      <c r="D728" s="114">
        <f t="shared" si="462"/>
        <v>6659.95</v>
      </c>
      <c r="E728" s="115">
        <f t="shared" si="448"/>
        <v>6667.94</v>
      </c>
      <c r="F728" s="116">
        <f t="shared" si="449"/>
        <v>45128</v>
      </c>
      <c r="G728" s="117">
        <f t="shared" si="454"/>
        <v>1.1997087065218626E-3</v>
      </c>
      <c r="H728" s="118">
        <f t="shared" si="467"/>
        <v>45189</v>
      </c>
      <c r="I728" s="118">
        <f t="shared" si="455"/>
        <v>45189</v>
      </c>
      <c r="J728" s="119">
        <f t="shared" si="463"/>
        <v>21</v>
      </c>
      <c r="K728" s="119">
        <f t="shared" si="450"/>
        <v>13</v>
      </c>
      <c r="L728" s="8">
        <f t="shared" si="464"/>
        <v>1.0007425000000001</v>
      </c>
      <c r="M728" s="120">
        <f t="shared" si="451"/>
        <v>1</v>
      </c>
      <c r="N728" s="120">
        <f t="shared" si="445"/>
        <v>1.1542904834585275</v>
      </c>
      <c r="O728" s="113">
        <f t="shared" si="447"/>
        <v>1.15514754</v>
      </c>
      <c r="P728" s="113">
        <f t="shared" si="456"/>
        <v>979.27822645000003</v>
      </c>
      <c r="Q728" s="11">
        <f t="shared" si="468"/>
        <v>0</v>
      </c>
      <c r="R728" s="30">
        <f t="shared" si="465"/>
        <v>0</v>
      </c>
      <c r="S728" s="8">
        <f t="shared" si="457"/>
        <v>0</v>
      </c>
      <c r="T728" s="122">
        <f t="shared" si="466"/>
        <v>9.5000000000000001E-2</v>
      </c>
      <c r="U728" s="121">
        <f t="shared" si="446"/>
        <v>13</v>
      </c>
      <c r="V728" s="121">
        <v>252</v>
      </c>
      <c r="W728" s="120">
        <f t="shared" si="458"/>
        <v>1.0046927489999999</v>
      </c>
      <c r="X728" s="113">
        <f t="shared" si="459"/>
        <v>4.5955069100000001</v>
      </c>
      <c r="Y728" s="113">
        <f t="shared" si="460"/>
        <v>0</v>
      </c>
      <c r="Z728" s="125" t="str">
        <f t="shared" si="469"/>
        <v>A+J=</v>
      </c>
      <c r="AA728" s="118">
        <f t="shared" si="470"/>
        <v>45189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61"/>
        <v>45178</v>
      </c>
      <c r="B729" s="113">
        <f t="shared" si="453"/>
        <v>984.28432666000003</v>
      </c>
      <c r="C729" s="176">
        <f t="shared" si="452"/>
        <v>847.7516443115926</v>
      </c>
      <c r="D729" s="114">
        <f t="shared" si="462"/>
        <v>6659.95</v>
      </c>
      <c r="E729" s="115">
        <f t="shared" si="448"/>
        <v>6667.94</v>
      </c>
      <c r="F729" s="116">
        <f t="shared" si="449"/>
        <v>45128</v>
      </c>
      <c r="G729" s="117">
        <f t="shared" si="454"/>
        <v>1.1997087065218626E-3</v>
      </c>
      <c r="H729" s="118">
        <f t="shared" si="467"/>
        <v>45189</v>
      </c>
      <c r="I729" s="118">
        <f t="shared" si="455"/>
        <v>45189</v>
      </c>
      <c r="J729" s="119">
        <f t="shared" si="463"/>
        <v>21</v>
      </c>
      <c r="K729" s="119">
        <f t="shared" si="450"/>
        <v>14</v>
      </c>
      <c r="L729" s="8">
        <f t="shared" si="464"/>
        <v>1.0007996400000001</v>
      </c>
      <c r="M729" s="120">
        <f t="shared" si="451"/>
        <v>1</v>
      </c>
      <c r="N729" s="120">
        <f t="shared" si="445"/>
        <v>1.1542904834585275</v>
      </c>
      <c r="O729" s="113">
        <f t="shared" si="447"/>
        <v>1.1552134999999999</v>
      </c>
      <c r="P729" s="113">
        <f t="shared" si="456"/>
        <v>979.33414415000004</v>
      </c>
      <c r="Q729" s="11">
        <f t="shared" si="468"/>
        <v>0</v>
      </c>
      <c r="R729" s="30">
        <f t="shared" si="465"/>
        <v>0</v>
      </c>
      <c r="S729" s="8">
        <f t="shared" si="457"/>
        <v>0</v>
      </c>
      <c r="T729" s="122">
        <f t="shared" si="466"/>
        <v>9.5000000000000001E-2</v>
      </c>
      <c r="U729" s="121">
        <f t="shared" si="446"/>
        <v>14</v>
      </c>
      <c r="V729" s="121">
        <v>252</v>
      </c>
      <c r="W729" s="120">
        <f t="shared" si="458"/>
        <v>1.0050546410000001</v>
      </c>
      <c r="X729" s="113">
        <f t="shared" si="459"/>
        <v>4.9501825100000003</v>
      </c>
      <c r="Y729" s="113">
        <f t="shared" si="460"/>
        <v>0</v>
      </c>
      <c r="Z729" s="125" t="str">
        <f t="shared" si="469"/>
        <v>A+J=</v>
      </c>
      <c r="AA729" s="118">
        <f t="shared" si="470"/>
        <v>45189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61"/>
        <v>45179</v>
      </c>
      <c r="B730" s="113">
        <f t="shared" si="453"/>
        <v>984.28432666000003</v>
      </c>
      <c r="C730" s="176">
        <f t="shared" si="452"/>
        <v>847.7516443115926</v>
      </c>
      <c r="D730" s="114">
        <f t="shared" si="462"/>
        <v>6659.95</v>
      </c>
      <c r="E730" s="115">
        <f t="shared" si="448"/>
        <v>6667.94</v>
      </c>
      <c r="F730" s="116">
        <f t="shared" si="449"/>
        <v>45128</v>
      </c>
      <c r="G730" s="117">
        <f t="shared" si="454"/>
        <v>1.1997087065218626E-3</v>
      </c>
      <c r="H730" s="118">
        <f t="shared" si="467"/>
        <v>45189</v>
      </c>
      <c r="I730" s="118">
        <f t="shared" si="455"/>
        <v>45189</v>
      </c>
      <c r="J730" s="119">
        <f t="shared" si="463"/>
        <v>21</v>
      </c>
      <c r="K730" s="119">
        <f t="shared" si="450"/>
        <v>14</v>
      </c>
      <c r="L730" s="8">
        <f t="shared" si="464"/>
        <v>1.0007996400000001</v>
      </c>
      <c r="M730" s="120">
        <f t="shared" si="451"/>
        <v>1</v>
      </c>
      <c r="N730" s="120">
        <f t="shared" si="445"/>
        <v>1.1542904834585275</v>
      </c>
      <c r="O730" s="113">
        <f t="shared" si="447"/>
        <v>1.1552134999999999</v>
      </c>
      <c r="P730" s="113">
        <f t="shared" si="456"/>
        <v>979.33414415000004</v>
      </c>
      <c r="Q730" s="11">
        <f t="shared" si="468"/>
        <v>0</v>
      </c>
      <c r="R730" s="30">
        <f t="shared" si="465"/>
        <v>0</v>
      </c>
      <c r="S730" s="8">
        <f t="shared" si="457"/>
        <v>0</v>
      </c>
      <c r="T730" s="122">
        <f t="shared" si="466"/>
        <v>9.5000000000000001E-2</v>
      </c>
      <c r="U730" s="121">
        <f t="shared" si="446"/>
        <v>14</v>
      </c>
      <c r="V730" s="121">
        <v>252</v>
      </c>
      <c r="W730" s="120">
        <f t="shared" si="458"/>
        <v>1.0050546410000001</v>
      </c>
      <c r="X730" s="113">
        <f t="shared" si="459"/>
        <v>4.9501825100000003</v>
      </c>
      <c r="Y730" s="113">
        <f t="shared" si="460"/>
        <v>0</v>
      </c>
      <c r="Z730" s="125" t="str">
        <f t="shared" si="469"/>
        <v>A+J=</v>
      </c>
      <c r="AA730" s="118">
        <f t="shared" si="470"/>
        <v>45189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61"/>
        <v>45180</v>
      </c>
      <c r="B731" s="113">
        <f t="shared" si="453"/>
        <v>984.28432666000003</v>
      </c>
      <c r="C731" s="176">
        <f t="shared" si="452"/>
        <v>847.7516443115926</v>
      </c>
      <c r="D731" s="114">
        <f t="shared" si="462"/>
        <v>6659.95</v>
      </c>
      <c r="E731" s="115">
        <f t="shared" si="448"/>
        <v>6667.94</v>
      </c>
      <c r="F731" s="116">
        <f t="shared" si="449"/>
        <v>45128</v>
      </c>
      <c r="G731" s="117">
        <f t="shared" si="454"/>
        <v>1.1997087065218626E-3</v>
      </c>
      <c r="H731" s="118">
        <f t="shared" si="467"/>
        <v>45189</v>
      </c>
      <c r="I731" s="118">
        <f t="shared" si="455"/>
        <v>45189</v>
      </c>
      <c r="J731" s="119">
        <f t="shared" si="463"/>
        <v>21</v>
      </c>
      <c r="K731" s="119">
        <f t="shared" si="450"/>
        <v>14</v>
      </c>
      <c r="L731" s="8">
        <f t="shared" si="464"/>
        <v>1.0007996400000001</v>
      </c>
      <c r="M731" s="120">
        <f t="shared" si="451"/>
        <v>1</v>
      </c>
      <c r="N731" s="120">
        <f t="shared" si="445"/>
        <v>1.1542904834585275</v>
      </c>
      <c r="O731" s="113">
        <f t="shared" si="447"/>
        <v>1.1552134999999999</v>
      </c>
      <c r="P731" s="113">
        <f t="shared" si="456"/>
        <v>979.33414415000004</v>
      </c>
      <c r="Q731" s="11">
        <f t="shared" si="468"/>
        <v>0</v>
      </c>
      <c r="R731" s="30">
        <f t="shared" si="465"/>
        <v>0</v>
      </c>
      <c r="S731" s="8">
        <f t="shared" si="457"/>
        <v>0</v>
      </c>
      <c r="T731" s="122">
        <f t="shared" si="466"/>
        <v>9.5000000000000001E-2</v>
      </c>
      <c r="U731" s="121">
        <f t="shared" si="446"/>
        <v>14</v>
      </c>
      <c r="V731" s="121">
        <v>252</v>
      </c>
      <c r="W731" s="120">
        <f t="shared" si="458"/>
        <v>1.0050546410000001</v>
      </c>
      <c r="X731" s="113">
        <f t="shared" si="459"/>
        <v>4.9501825100000003</v>
      </c>
      <c r="Y731" s="113">
        <f t="shared" si="460"/>
        <v>0</v>
      </c>
      <c r="Z731" s="125" t="str">
        <f t="shared" si="469"/>
        <v>A+J=</v>
      </c>
      <c r="AA731" s="118">
        <f t="shared" si="470"/>
        <v>45189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61"/>
        <v>45181</v>
      </c>
      <c r="B732" s="113">
        <f t="shared" si="453"/>
        <v>984.69507923000003</v>
      </c>
      <c r="C732" s="176">
        <f t="shared" si="452"/>
        <v>847.7516443115926</v>
      </c>
      <c r="D732" s="114">
        <f t="shared" si="462"/>
        <v>6659.95</v>
      </c>
      <c r="E732" s="115">
        <f t="shared" si="448"/>
        <v>6667.94</v>
      </c>
      <c r="F732" s="116">
        <f t="shared" si="449"/>
        <v>45128</v>
      </c>
      <c r="G732" s="117">
        <f t="shared" si="454"/>
        <v>1.1997087065218626E-3</v>
      </c>
      <c r="H732" s="118">
        <f t="shared" si="467"/>
        <v>45189</v>
      </c>
      <c r="I732" s="118">
        <f t="shared" si="455"/>
        <v>45189</v>
      </c>
      <c r="J732" s="119">
        <f t="shared" si="463"/>
        <v>21</v>
      </c>
      <c r="K732" s="119">
        <f t="shared" si="450"/>
        <v>15</v>
      </c>
      <c r="L732" s="8">
        <f t="shared" si="464"/>
        <v>1.0008567799999999</v>
      </c>
      <c r="M732" s="120">
        <f t="shared" si="451"/>
        <v>1</v>
      </c>
      <c r="N732" s="120">
        <f t="shared" si="445"/>
        <v>1.1542904834585275</v>
      </c>
      <c r="O732" s="113">
        <f t="shared" si="447"/>
        <v>1.1552794500000001</v>
      </c>
      <c r="P732" s="113">
        <f t="shared" si="456"/>
        <v>979.39005337000003</v>
      </c>
      <c r="Q732" s="11">
        <f t="shared" si="468"/>
        <v>0</v>
      </c>
      <c r="R732" s="30">
        <f t="shared" si="465"/>
        <v>0</v>
      </c>
      <c r="S732" s="8">
        <f t="shared" si="457"/>
        <v>0</v>
      </c>
      <c r="T732" s="122">
        <f t="shared" si="466"/>
        <v>9.5000000000000001E-2</v>
      </c>
      <c r="U732" s="121">
        <f t="shared" si="446"/>
        <v>15</v>
      </c>
      <c r="V732" s="121">
        <v>252</v>
      </c>
      <c r="W732" s="120">
        <f t="shared" si="458"/>
        <v>1.0054166630000001</v>
      </c>
      <c r="X732" s="113">
        <f t="shared" si="459"/>
        <v>5.3050258599999998</v>
      </c>
      <c r="Y732" s="113">
        <f t="shared" si="460"/>
        <v>0</v>
      </c>
      <c r="Z732" s="125" t="str">
        <f t="shared" si="469"/>
        <v>A+J=</v>
      </c>
      <c r="AA732" s="118">
        <f t="shared" si="470"/>
        <v>45189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61"/>
        <v>45182</v>
      </c>
      <c r="B733" s="113">
        <f t="shared" si="453"/>
        <v>985.10601665999991</v>
      </c>
      <c r="C733" s="176">
        <f t="shared" si="452"/>
        <v>847.7516443115926</v>
      </c>
      <c r="D733" s="114">
        <f t="shared" si="462"/>
        <v>6659.95</v>
      </c>
      <c r="E733" s="115">
        <f t="shared" si="448"/>
        <v>6667.94</v>
      </c>
      <c r="F733" s="116">
        <f t="shared" si="449"/>
        <v>45128</v>
      </c>
      <c r="G733" s="117">
        <f t="shared" si="454"/>
        <v>1.1997087065218626E-3</v>
      </c>
      <c r="H733" s="118">
        <f t="shared" si="467"/>
        <v>45189</v>
      </c>
      <c r="I733" s="118">
        <f t="shared" si="455"/>
        <v>45189</v>
      </c>
      <c r="J733" s="119">
        <f t="shared" si="463"/>
        <v>21</v>
      </c>
      <c r="K733" s="119">
        <f t="shared" si="450"/>
        <v>16</v>
      </c>
      <c r="L733" s="8">
        <f t="shared" si="464"/>
        <v>1.0009139300000001</v>
      </c>
      <c r="M733" s="120">
        <f t="shared" si="451"/>
        <v>1</v>
      </c>
      <c r="N733" s="120">
        <f t="shared" si="445"/>
        <v>1.1542904834585275</v>
      </c>
      <c r="O733" s="113">
        <f t="shared" si="447"/>
        <v>1.15534542</v>
      </c>
      <c r="P733" s="113">
        <f t="shared" si="456"/>
        <v>979.44597954999995</v>
      </c>
      <c r="Q733" s="11">
        <f t="shared" si="468"/>
        <v>0</v>
      </c>
      <c r="R733" s="30">
        <f t="shared" si="465"/>
        <v>0</v>
      </c>
      <c r="S733" s="8">
        <f t="shared" si="457"/>
        <v>0</v>
      </c>
      <c r="T733" s="122">
        <f t="shared" si="466"/>
        <v>9.5000000000000001E-2</v>
      </c>
      <c r="U733" s="121">
        <f t="shared" si="446"/>
        <v>16</v>
      </c>
      <c r="V733" s="121">
        <v>252</v>
      </c>
      <c r="W733" s="120">
        <f t="shared" si="458"/>
        <v>1.005778815</v>
      </c>
      <c r="X733" s="113">
        <f t="shared" si="459"/>
        <v>5.6600371100000002</v>
      </c>
      <c r="Y733" s="113">
        <f t="shared" si="460"/>
        <v>0</v>
      </c>
      <c r="Z733" s="125" t="str">
        <f t="shared" si="469"/>
        <v>A+J=</v>
      </c>
      <c r="AA733" s="118">
        <f t="shared" si="470"/>
        <v>45189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61"/>
        <v>45183</v>
      </c>
      <c r="B734" s="113">
        <f t="shared" si="453"/>
        <v>985.51712291000001</v>
      </c>
      <c r="C734" s="176">
        <f t="shared" si="452"/>
        <v>847.7516443115926</v>
      </c>
      <c r="D734" s="114">
        <f t="shared" si="462"/>
        <v>6659.95</v>
      </c>
      <c r="E734" s="115">
        <f t="shared" si="448"/>
        <v>6667.94</v>
      </c>
      <c r="F734" s="116">
        <f t="shared" si="449"/>
        <v>45128</v>
      </c>
      <c r="G734" s="117">
        <f t="shared" si="454"/>
        <v>1.1997087065218626E-3</v>
      </c>
      <c r="H734" s="118">
        <f t="shared" si="467"/>
        <v>45189</v>
      </c>
      <c r="I734" s="118">
        <f t="shared" si="455"/>
        <v>45189</v>
      </c>
      <c r="J734" s="119">
        <f t="shared" si="463"/>
        <v>21</v>
      </c>
      <c r="K734" s="119">
        <f t="shared" si="450"/>
        <v>17</v>
      </c>
      <c r="L734" s="8">
        <f t="shared" si="464"/>
        <v>1.00097108</v>
      </c>
      <c r="M734" s="120">
        <f t="shared" si="451"/>
        <v>1</v>
      </c>
      <c r="N734" s="120">
        <f t="shared" si="445"/>
        <v>1.1542904834585275</v>
      </c>
      <c r="O734" s="113">
        <f t="shared" si="447"/>
        <v>1.15541139</v>
      </c>
      <c r="P734" s="113">
        <f t="shared" si="456"/>
        <v>979.50190571999997</v>
      </c>
      <c r="Q734" s="11">
        <f t="shared" si="468"/>
        <v>0</v>
      </c>
      <c r="R734" s="30">
        <f t="shared" si="465"/>
        <v>0</v>
      </c>
      <c r="S734" s="8">
        <f t="shared" si="457"/>
        <v>0</v>
      </c>
      <c r="T734" s="122">
        <f t="shared" si="466"/>
        <v>9.5000000000000001E-2</v>
      </c>
      <c r="U734" s="121">
        <f t="shared" si="446"/>
        <v>17</v>
      </c>
      <c r="V734" s="121">
        <v>252</v>
      </c>
      <c r="W734" s="120">
        <f t="shared" si="458"/>
        <v>1.0061410980000001</v>
      </c>
      <c r="X734" s="113">
        <f t="shared" si="459"/>
        <v>6.0152171900000004</v>
      </c>
      <c r="Y734" s="113">
        <f t="shared" si="460"/>
        <v>0</v>
      </c>
      <c r="Z734" s="125" t="str">
        <f t="shared" si="469"/>
        <v>A+J=</v>
      </c>
      <c r="AA734" s="118">
        <f t="shared" si="470"/>
        <v>45189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61"/>
        <v>45184</v>
      </c>
      <c r="B735" s="113">
        <f t="shared" si="453"/>
        <v>985.92838848999997</v>
      </c>
      <c r="C735" s="176">
        <f t="shared" si="452"/>
        <v>847.7516443115926</v>
      </c>
      <c r="D735" s="114">
        <f t="shared" si="462"/>
        <v>6659.95</v>
      </c>
      <c r="E735" s="115">
        <f t="shared" si="448"/>
        <v>6667.94</v>
      </c>
      <c r="F735" s="116">
        <f t="shared" si="449"/>
        <v>45128</v>
      </c>
      <c r="G735" s="117">
        <f t="shared" si="454"/>
        <v>1.1997087065218626E-3</v>
      </c>
      <c r="H735" s="118">
        <f t="shared" si="467"/>
        <v>45189</v>
      </c>
      <c r="I735" s="118">
        <f t="shared" si="455"/>
        <v>45189</v>
      </c>
      <c r="J735" s="119">
        <f t="shared" si="463"/>
        <v>21</v>
      </c>
      <c r="K735" s="119">
        <f t="shared" si="450"/>
        <v>18</v>
      </c>
      <c r="L735" s="8">
        <f t="shared" si="464"/>
        <v>1.00102823</v>
      </c>
      <c r="M735" s="120">
        <f t="shared" si="451"/>
        <v>1</v>
      </c>
      <c r="N735" s="120">
        <f t="shared" ref="N735:N798" si="471">IF(I735&gt;I734,N734*M735,N734)</f>
        <v>1.1542904834585275</v>
      </c>
      <c r="O735" s="113">
        <f t="shared" si="447"/>
        <v>1.15547735</v>
      </c>
      <c r="P735" s="113">
        <f t="shared" si="456"/>
        <v>979.55782341999998</v>
      </c>
      <c r="Q735" s="11">
        <f t="shared" si="468"/>
        <v>0</v>
      </c>
      <c r="R735" s="30">
        <f t="shared" si="465"/>
        <v>0</v>
      </c>
      <c r="S735" s="8">
        <f t="shared" si="457"/>
        <v>0</v>
      </c>
      <c r="T735" s="122">
        <f t="shared" si="466"/>
        <v>9.5000000000000001E-2</v>
      </c>
      <c r="U735" s="121">
        <f t="shared" si="446"/>
        <v>18</v>
      </c>
      <c r="V735" s="121">
        <v>252</v>
      </c>
      <c r="W735" s="120">
        <f t="shared" si="458"/>
        <v>1.006503511</v>
      </c>
      <c r="X735" s="113">
        <f t="shared" si="459"/>
        <v>6.3705650699999996</v>
      </c>
      <c r="Y735" s="113">
        <f t="shared" si="460"/>
        <v>0</v>
      </c>
      <c r="Z735" s="125" t="str">
        <f t="shared" si="469"/>
        <v>A+J=</v>
      </c>
      <c r="AA735" s="118">
        <f t="shared" si="470"/>
        <v>45189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61"/>
        <v>45185</v>
      </c>
      <c r="B736" s="113">
        <f t="shared" si="453"/>
        <v>986.33983148000004</v>
      </c>
      <c r="C736" s="176">
        <f t="shared" si="452"/>
        <v>847.7516443115926</v>
      </c>
      <c r="D736" s="114">
        <f t="shared" si="462"/>
        <v>6659.95</v>
      </c>
      <c r="E736" s="115">
        <f t="shared" si="448"/>
        <v>6667.94</v>
      </c>
      <c r="F736" s="116">
        <f t="shared" si="449"/>
        <v>45128</v>
      </c>
      <c r="G736" s="117">
        <f t="shared" si="454"/>
        <v>1.1997087065218626E-3</v>
      </c>
      <c r="H736" s="118">
        <f t="shared" si="467"/>
        <v>45189</v>
      </c>
      <c r="I736" s="118">
        <f t="shared" si="455"/>
        <v>45189</v>
      </c>
      <c r="J736" s="119">
        <f t="shared" si="463"/>
        <v>21</v>
      </c>
      <c r="K736" s="119">
        <f t="shared" si="450"/>
        <v>19</v>
      </c>
      <c r="L736" s="8">
        <f t="shared" si="464"/>
        <v>1.0010853799999999</v>
      </c>
      <c r="M736" s="120">
        <f t="shared" si="451"/>
        <v>1</v>
      </c>
      <c r="N736" s="120">
        <f t="shared" si="471"/>
        <v>1.1542904834585275</v>
      </c>
      <c r="O736" s="113">
        <f t="shared" si="447"/>
        <v>1.15554332</v>
      </c>
      <c r="P736" s="113">
        <f t="shared" si="456"/>
        <v>979.61374960000001</v>
      </c>
      <c r="Q736" s="11">
        <f t="shared" si="468"/>
        <v>0</v>
      </c>
      <c r="R736" s="30">
        <f t="shared" si="465"/>
        <v>0</v>
      </c>
      <c r="S736" s="8">
        <f t="shared" si="457"/>
        <v>0</v>
      </c>
      <c r="T736" s="122">
        <f t="shared" si="466"/>
        <v>9.5000000000000001E-2</v>
      </c>
      <c r="U736" s="121">
        <f t="shared" si="446"/>
        <v>19</v>
      </c>
      <c r="V736" s="121">
        <v>252</v>
      </c>
      <c r="W736" s="120">
        <f t="shared" si="458"/>
        <v>1.0068660549999999</v>
      </c>
      <c r="X736" s="113">
        <f t="shared" si="459"/>
        <v>6.7260818799999997</v>
      </c>
      <c r="Y736" s="113">
        <f t="shared" si="460"/>
        <v>0</v>
      </c>
      <c r="Z736" s="125" t="str">
        <f t="shared" si="469"/>
        <v>A+J=</v>
      </c>
      <c r="AA736" s="118">
        <f t="shared" si="470"/>
        <v>45189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61"/>
        <v>45186</v>
      </c>
      <c r="B737" s="113">
        <f t="shared" si="453"/>
        <v>986.33983148000004</v>
      </c>
      <c r="C737" s="176">
        <f t="shared" si="452"/>
        <v>847.7516443115926</v>
      </c>
      <c r="D737" s="114">
        <f t="shared" si="462"/>
        <v>6659.95</v>
      </c>
      <c r="E737" s="115">
        <f t="shared" si="448"/>
        <v>6667.94</v>
      </c>
      <c r="F737" s="116">
        <f t="shared" si="449"/>
        <v>45128</v>
      </c>
      <c r="G737" s="117">
        <f t="shared" si="454"/>
        <v>1.1997087065218626E-3</v>
      </c>
      <c r="H737" s="118">
        <f t="shared" si="467"/>
        <v>45189</v>
      </c>
      <c r="I737" s="118">
        <f t="shared" si="455"/>
        <v>45189</v>
      </c>
      <c r="J737" s="119">
        <f t="shared" si="463"/>
        <v>21</v>
      </c>
      <c r="K737" s="119">
        <f t="shared" si="450"/>
        <v>19</v>
      </c>
      <c r="L737" s="8">
        <f t="shared" si="464"/>
        <v>1.0010853799999999</v>
      </c>
      <c r="M737" s="120">
        <f t="shared" si="451"/>
        <v>1</v>
      </c>
      <c r="N737" s="120">
        <f t="shared" si="471"/>
        <v>1.1542904834585275</v>
      </c>
      <c r="O737" s="113">
        <f t="shared" si="447"/>
        <v>1.15554332</v>
      </c>
      <c r="P737" s="113">
        <f t="shared" si="456"/>
        <v>979.61374960000001</v>
      </c>
      <c r="Q737" s="11">
        <f t="shared" si="468"/>
        <v>0</v>
      </c>
      <c r="R737" s="30">
        <f t="shared" si="465"/>
        <v>0</v>
      </c>
      <c r="S737" s="8">
        <f t="shared" si="457"/>
        <v>0</v>
      </c>
      <c r="T737" s="122">
        <f t="shared" si="466"/>
        <v>9.5000000000000001E-2</v>
      </c>
      <c r="U737" s="121">
        <f t="shared" si="446"/>
        <v>19</v>
      </c>
      <c r="V737" s="121">
        <v>252</v>
      </c>
      <c r="W737" s="120">
        <f t="shared" si="458"/>
        <v>1.0068660549999999</v>
      </c>
      <c r="X737" s="113">
        <f t="shared" si="459"/>
        <v>6.7260818799999997</v>
      </c>
      <c r="Y737" s="113">
        <f t="shared" si="460"/>
        <v>0</v>
      </c>
      <c r="Z737" s="125" t="str">
        <f t="shared" si="469"/>
        <v>A+J=</v>
      </c>
      <c r="AA737" s="118">
        <f t="shared" si="470"/>
        <v>45189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61"/>
        <v>45187</v>
      </c>
      <c r="B738" s="113">
        <f t="shared" si="453"/>
        <v>986.33983148000004</v>
      </c>
      <c r="C738" s="176">
        <f t="shared" si="452"/>
        <v>847.7516443115926</v>
      </c>
      <c r="D738" s="114">
        <f t="shared" si="462"/>
        <v>6659.95</v>
      </c>
      <c r="E738" s="115">
        <f t="shared" si="448"/>
        <v>6667.94</v>
      </c>
      <c r="F738" s="116">
        <f t="shared" si="449"/>
        <v>45128</v>
      </c>
      <c r="G738" s="117">
        <f t="shared" si="454"/>
        <v>1.1997087065218626E-3</v>
      </c>
      <c r="H738" s="118">
        <f t="shared" si="467"/>
        <v>45189</v>
      </c>
      <c r="I738" s="118">
        <f t="shared" si="455"/>
        <v>45189</v>
      </c>
      <c r="J738" s="119">
        <f t="shared" si="463"/>
        <v>21</v>
      </c>
      <c r="K738" s="119">
        <f t="shared" si="450"/>
        <v>19</v>
      </c>
      <c r="L738" s="8">
        <f t="shared" si="464"/>
        <v>1.0010853799999999</v>
      </c>
      <c r="M738" s="120">
        <f t="shared" si="451"/>
        <v>1</v>
      </c>
      <c r="N738" s="120">
        <f t="shared" si="471"/>
        <v>1.1542904834585275</v>
      </c>
      <c r="O738" s="113">
        <f t="shared" si="447"/>
        <v>1.15554332</v>
      </c>
      <c r="P738" s="113">
        <f t="shared" si="456"/>
        <v>979.61374960000001</v>
      </c>
      <c r="Q738" s="11">
        <f t="shared" si="468"/>
        <v>0</v>
      </c>
      <c r="R738" s="30">
        <f t="shared" si="465"/>
        <v>0</v>
      </c>
      <c r="S738" s="8">
        <f t="shared" si="457"/>
        <v>0</v>
      </c>
      <c r="T738" s="122">
        <f t="shared" si="466"/>
        <v>9.5000000000000001E-2</v>
      </c>
      <c r="U738" s="121">
        <f t="shared" si="446"/>
        <v>19</v>
      </c>
      <c r="V738" s="121">
        <v>252</v>
      </c>
      <c r="W738" s="120">
        <f t="shared" si="458"/>
        <v>1.0068660549999999</v>
      </c>
      <c r="X738" s="113">
        <f t="shared" si="459"/>
        <v>6.7260818799999997</v>
      </c>
      <c r="Y738" s="113">
        <f t="shared" si="460"/>
        <v>0</v>
      </c>
      <c r="Z738" s="125" t="str">
        <f t="shared" si="469"/>
        <v>A+J=</v>
      </c>
      <c r="AA738" s="118">
        <f t="shared" si="470"/>
        <v>45189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61"/>
        <v>45188</v>
      </c>
      <c r="B739" s="113">
        <f t="shared" si="453"/>
        <v>986.75145090000001</v>
      </c>
      <c r="C739" s="176">
        <f t="shared" si="452"/>
        <v>847.7516443115926</v>
      </c>
      <c r="D739" s="114">
        <f t="shared" si="462"/>
        <v>6659.95</v>
      </c>
      <c r="E739" s="115">
        <f t="shared" si="448"/>
        <v>6667.94</v>
      </c>
      <c r="F739" s="116">
        <f t="shared" si="449"/>
        <v>45128</v>
      </c>
      <c r="G739" s="117">
        <f t="shared" si="454"/>
        <v>1.1997087065218626E-3</v>
      </c>
      <c r="H739" s="118">
        <f t="shared" si="467"/>
        <v>45189</v>
      </c>
      <c r="I739" s="118">
        <f t="shared" si="455"/>
        <v>45189</v>
      </c>
      <c r="J739" s="119">
        <f t="shared" si="463"/>
        <v>21</v>
      </c>
      <c r="K739" s="119">
        <f t="shared" si="450"/>
        <v>20</v>
      </c>
      <c r="L739" s="8">
        <f t="shared" si="464"/>
        <v>1.00114254</v>
      </c>
      <c r="M739" s="120">
        <f t="shared" si="451"/>
        <v>1</v>
      </c>
      <c r="N739" s="120">
        <f t="shared" si="471"/>
        <v>1.1542904834585275</v>
      </c>
      <c r="O739" s="113">
        <f t="shared" si="447"/>
        <v>1.1556093000000001</v>
      </c>
      <c r="P739" s="113">
        <f t="shared" si="456"/>
        <v>979.66968425000005</v>
      </c>
      <c r="Q739" s="11">
        <f t="shared" si="468"/>
        <v>0</v>
      </c>
      <c r="R739" s="30">
        <f t="shared" si="465"/>
        <v>0</v>
      </c>
      <c r="S739" s="8">
        <f t="shared" si="457"/>
        <v>0</v>
      </c>
      <c r="T739" s="122">
        <f t="shared" si="466"/>
        <v>9.5000000000000001E-2</v>
      </c>
      <c r="U739" s="121">
        <f t="shared" si="446"/>
        <v>20</v>
      </c>
      <c r="V739" s="121">
        <v>252</v>
      </c>
      <c r="W739" s="120">
        <f t="shared" si="458"/>
        <v>1.0072287289999999</v>
      </c>
      <c r="X739" s="113">
        <f t="shared" si="459"/>
        <v>7.0817666499999996</v>
      </c>
      <c r="Y739" s="113">
        <f t="shared" si="460"/>
        <v>0</v>
      </c>
      <c r="Z739" s="125" t="str">
        <f t="shared" si="469"/>
        <v>A+J=</v>
      </c>
      <c r="AA739" s="118">
        <f t="shared" si="470"/>
        <v>45189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61"/>
        <v>45189</v>
      </c>
      <c r="B740" s="113">
        <f t="shared" si="453"/>
        <v>987.16323924999995</v>
      </c>
      <c r="C740" s="176">
        <f t="shared" si="452"/>
        <v>847.7516443115926</v>
      </c>
      <c r="D740" s="114">
        <f t="shared" si="462"/>
        <v>6659.95</v>
      </c>
      <c r="E740" s="115">
        <f t="shared" si="448"/>
        <v>6667.94</v>
      </c>
      <c r="F740" s="116">
        <f t="shared" si="449"/>
        <v>45128</v>
      </c>
      <c r="G740" s="117">
        <f t="shared" si="454"/>
        <v>1.1997087065218626E-3</v>
      </c>
      <c r="H740" s="118">
        <f t="shared" si="467"/>
        <v>45219</v>
      </c>
      <c r="I740" s="118">
        <f t="shared" si="455"/>
        <v>45189</v>
      </c>
      <c r="J740" s="119">
        <f t="shared" si="463"/>
        <v>21</v>
      </c>
      <c r="K740" s="119">
        <f t="shared" si="450"/>
        <v>21</v>
      </c>
      <c r="L740" s="8">
        <f t="shared" si="464"/>
        <v>1.0011996999999999</v>
      </c>
      <c r="M740" s="120">
        <f t="shared" si="451"/>
        <v>1</v>
      </c>
      <c r="N740" s="120">
        <f t="shared" si="471"/>
        <v>1.1542904834585275</v>
      </c>
      <c r="O740" s="113">
        <f t="shared" si="447"/>
        <v>1.1556752800000001</v>
      </c>
      <c r="P740" s="113">
        <f t="shared" si="456"/>
        <v>979.72561890999998</v>
      </c>
      <c r="Q740" s="11">
        <f t="shared" si="468"/>
        <v>24</v>
      </c>
      <c r="R740" s="30">
        <f t="shared" si="465"/>
        <v>8.2193771853788216E-3</v>
      </c>
      <c r="S740" s="8">
        <f t="shared" si="457"/>
        <v>8.0527344000000003</v>
      </c>
      <c r="T740" s="122">
        <f t="shared" si="466"/>
        <v>9.5000000000000001E-2</v>
      </c>
      <c r="U740" s="121">
        <f t="shared" si="446"/>
        <v>21</v>
      </c>
      <c r="V740" s="121">
        <v>252</v>
      </c>
      <c r="W740" s="120">
        <f t="shared" si="458"/>
        <v>1.0075915339999999</v>
      </c>
      <c r="X740" s="113">
        <f t="shared" si="459"/>
        <v>7.4376203399999996</v>
      </c>
      <c r="Y740" s="113">
        <f t="shared" si="460"/>
        <v>15.490354740000001</v>
      </c>
      <c r="Z740" s="125" t="str">
        <f t="shared" si="469"/>
        <v>A+J=</v>
      </c>
      <c r="AA740" s="118">
        <f t="shared" si="470"/>
        <v>45189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61"/>
        <v>45190</v>
      </c>
      <c r="B741" s="113">
        <f t="shared" si="453"/>
        <v>972.12925425000003</v>
      </c>
      <c r="C741" s="176">
        <f t="shared" si="452"/>
        <v>840.78365378747242</v>
      </c>
      <c r="D741" s="114">
        <f t="shared" si="462"/>
        <v>6667.94</v>
      </c>
      <c r="E741" s="115">
        <f t="shared" si="448"/>
        <v>6683.28</v>
      </c>
      <c r="F741" s="116">
        <f t="shared" si="449"/>
        <v>45158</v>
      </c>
      <c r="G741" s="117">
        <f t="shared" si="454"/>
        <v>2.3005605929267148E-3</v>
      </c>
      <c r="H741" s="118">
        <f t="shared" si="467"/>
        <v>45219</v>
      </c>
      <c r="I741" s="118">
        <f t="shared" si="455"/>
        <v>45219</v>
      </c>
      <c r="J741" s="119">
        <f t="shared" si="463"/>
        <v>21</v>
      </c>
      <c r="K741" s="119">
        <f t="shared" si="450"/>
        <v>1</v>
      </c>
      <c r="L741" s="8">
        <f t="shared" si="464"/>
        <v>1.00010943</v>
      </c>
      <c r="M741" s="120">
        <f t="shared" si="451"/>
        <v>1.0011996999999999</v>
      </c>
      <c r="N741" s="120">
        <f t="shared" si="471"/>
        <v>1.1556752857515327</v>
      </c>
      <c r="O741" s="113">
        <f t="shared" si="447"/>
        <v>1.15580175</v>
      </c>
      <c r="P741" s="113">
        <f t="shared" si="456"/>
        <v>971.77921841</v>
      </c>
      <c r="Q741" s="11">
        <f t="shared" si="468"/>
        <v>0</v>
      </c>
      <c r="R741" s="30">
        <f t="shared" si="465"/>
        <v>0</v>
      </c>
      <c r="S741" s="8">
        <f t="shared" si="457"/>
        <v>0</v>
      </c>
      <c r="T741" s="122">
        <f t="shared" si="466"/>
        <v>9.5000000000000001E-2</v>
      </c>
      <c r="U741" s="121">
        <f t="shared" ref="U741:U804" si="472">IF(Q740&gt;0,1,IF(K741=K740,U740,U740+1))</f>
        <v>1</v>
      </c>
      <c r="V741" s="121">
        <v>252</v>
      </c>
      <c r="W741" s="120">
        <f t="shared" si="458"/>
        <v>1.0003602009999999</v>
      </c>
      <c r="X741" s="113">
        <f t="shared" si="459"/>
        <v>0.35003583999999999</v>
      </c>
      <c r="Y741" s="113">
        <f t="shared" si="460"/>
        <v>0</v>
      </c>
      <c r="Z741" s="125" t="str">
        <f t="shared" si="469"/>
        <v>A+J=</v>
      </c>
      <c r="AA741" s="118">
        <f t="shared" si="470"/>
        <v>45219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61"/>
        <v>45191</v>
      </c>
      <c r="B742" s="113">
        <f t="shared" si="453"/>
        <v>972.58582695999996</v>
      </c>
      <c r="C742" s="176">
        <f t="shared" si="452"/>
        <v>840.78365378747242</v>
      </c>
      <c r="D742" s="114">
        <f t="shared" si="462"/>
        <v>6667.94</v>
      </c>
      <c r="E742" s="115">
        <f t="shared" si="448"/>
        <v>6683.28</v>
      </c>
      <c r="F742" s="116">
        <f t="shared" si="449"/>
        <v>45158</v>
      </c>
      <c r="G742" s="117">
        <f t="shared" si="454"/>
        <v>2.3005605929267148E-3</v>
      </c>
      <c r="H742" s="118">
        <f t="shared" si="467"/>
        <v>45219</v>
      </c>
      <c r="I742" s="118">
        <f t="shared" si="455"/>
        <v>45219</v>
      </c>
      <c r="J742" s="119">
        <f t="shared" si="463"/>
        <v>21</v>
      </c>
      <c r="K742" s="119">
        <f t="shared" si="450"/>
        <v>2</v>
      </c>
      <c r="L742" s="8">
        <f t="shared" si="464"/>
        <v>1.0002188700000001</v>
      </c>
      <c r="M742" s="120">
        <f t="shared" si="451"/>
        <v>1.0011996999999999</v>
      </c>
      <c r="N742" s="120">
        <f t="shared" si="471"/>
        <v>1.1556752857515327</v>
      </c>
      <c r="O742" s="113">
        <f t="shared" si="447"/>
        <v>1.1559282200000001</v>
      </c>
      <c r="P742" s="113">
        <f t="shared" si="456"/>
        <v>971.88555231999999</v>
      </c>
      <c r="Q742" s="11">
        <f t="shared" si="468"/>
        <v>0</v>
      </c>
      <c r="R742" s="30">
        <f t="shared" si="465"/>
        <v>0</v>
      </c>
      <c r="S742" s="8">
        <f t="shared" si="457"/>
        <v>0</v>
      </c>
      <c r="T742" s="122">
        <f t="shared" si="466"/>
        <v>9.5000000000000001E-2</v>
      </c>
      <c r="U742" s="121">
        <f t="shared" si="472"/>
        <v>2</v>
      </c>
      <c r="V742" s="121">
        <v>252</v>
      </c>
      <c r="W742" s="120">
        <f t="shared" si="458"/>
        <v>1.0007205320000001</v>
      </c>
      <c r="X742" s="113">
        <f t="shared" si="459"/>
        <v>0.70027463999999995</v>
      </c>
      <c r="Y742" s="113">
        <f t="shared" si="460"/>
        <v>0</v>
      </c>
      <c r="Z742" s="125" t="str">
        <f t="shared" si="469"/>
        <v>A+J=</v>
      </c>
      <c r="AA742" s="118">
        <f t="shared" si="470"/>
        <v>45219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61"/>
        <v>45192</v>
      </c>
      <c r="B743" s="113">
        <f t="shared" si="453"/>
        <v>973.04261948999999</v>
      </c>
      <c r="C743" s="176">
        <f t="shared" si="452"/>
        <v>840.78365378747242</v>
      </c>
      <c r="D743" s="114">
        <f t="shared" si="462"/>
        <v>6667.94</v>
      </c>
      <c r="E743" s="115">
        <f t="shared" si="448"/>
        <v>6683.28</v>
      </c>
      <c r="F743" s="116">
        <f t="shared" si="449"/>
        <v>45158</v>
      </c>
      <c r="G743" s="117">
        <f t="shared" si="454"/>
        <v>2.3005605929267148E-3</v>
      </c>
      <c r="H743" s="118">
        <f t="shared" si="467"/>
        <v>45219</v>
      </c>
      <c r="I743" s="118">
        <f t="shared" si="455"/>
        <v>45219</v>
      </c>
      <c r="J743" s="119">
        <f t="shared" si="463"/>
        <v>21</v>
      </c>
      <c r="K743" s="119">
        <f t="shared" si="450"/>
        <v>3</v>
      </c>
      <c r="L743" s="8">
        <f t="shared" si="464"/>
        <v>1.0003283199999999</v>
      </c>
      <c r="M743" s="120">
        <f t="shared" si="451"/>
        <v>1.0011996999999999</v>
      </c>
      <c r="N743" s="120">
        <f t="shared" si="471"/>
        <v>1.1556752857515327</v>
      </c>
      <c r="O743" s="113">
        <f t="shared" si="447"/>
        <v>1.15605471</v>
      </c>
      <c r="P743" s="113">
        <f t="shared" si="456"/>
        <v>971.99190305000002</v>
      </c>
      <c r="Q743" s="11">
        <f t="shared" si="468"/>
        <v>0</v>
      </c>
      <c r="R743" s="30">
        <f t="shared" si="465"/>
        <v>0</v>
      </c>
      <c r="S743" s="8">
        <f t="shared" si="457"/>
        <v>0</v>
      </c>
      <c r="T743" s="122">
        <f t="shared" si="466"/>
        <v>9.5000000000000001E-2</v>
      </c>
      <c r="U743" s="121">
        <f t="shared" si="472"/>
        <v>3</v>
      </c>
      <c r="V743" s="121">
        <v>252</v>
      </c>
      <c r="W743" s="120">
        <f t="shared" si="458"/>
        <v>1.001080993</v>
      </c>
      <c r="X743" s="113">
        <f t="shared" si="459"/>
        <v>1.05071644</v>
      </c>
      <c r="Y743" s="113">
        <f t="shared" si="460"/>
        <v>0</v>
      </c>
      <c r="Z743" s="125" t="str">
        <f t="shared" si="469"/>
        <v>A+J=</v>
      </c>
      <c r="AA743" s="118">
        <f t="shared" si="470"/>
        <v>45219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61"/>
        <v>45193</v>
      </c>
      <c r="B744" s="113">
        <f t="shared" si="453"/>
        <v>973.04261948999999</v>
      </c>
      <c r="C744" s="176">
        <f t="shared" si="452"/>
        <v>840.78365378747242</v>
      </c>
      <c r="D744" s="114">
        <f t="shared" si="462"/>
        <v>6667.94</v>
      </c>
      <c r="E744" s="115">
        <f t="shared" si="448"/>
        <v>6683.28</v>
      </c>
      <c r="F744" s="116">
        <f t="shared" si="449"/>
        <v>45158</v>
      </c>
      <c r="G744" s="117">
        <f t="shared" si="454"/>
        <v>2.3005605929267148E-3</v>
      </c>
      <c r="H744" s="118">
        <f t="shared" si="467"/>
        <v>45219</v>
      </c>
      <c r="I744" s="118">
        <f t="shared" si="455"/>
        <v>45219</v>
      </c>
      <c r="J744" s="119">
        <f t="shared" si="463"/>
        <v>21</v>
      </c>
      <c r="K744" s="119">
        <f t="shared" si="450"/>
        <v>3</v>
      </c>
      <c r="L744" s="8">
        <f t="shared" si="464"/>
        <v>1.0003283199999999</v>
      </c>
      <c r="M744" s="120">
        <f t="shared" si="451"/>
        <v>1.0011996999999999</v>
      </c>
      <c r="N744" s="120">
        <f t="shared" si="471"/>
        <v>1.1556752857515327</v>
      </c>
      <c r="O744" s="113">
        <f t="shared" si="447"/>
        <v>1.15605471</v>
      </c>
      <c r="P744" s="113">
        <f t="shared" si="456"/>
        <v>971.99190305000002</v>
      </c>
      <c r="Q744" s="11">
        <f t="shared" si="468"/>
        <v>0</v>
      </c>
      <c r="R744" s="30">
        <f t="shared" si="465"/>
        <v>0</v>
      </c>
      <c r="S744" s="8">
        <f t="shared" si="457"/>
        <v>0</v>
      </c>
      <c r="T744" s="122">
        <f t="shared" si="466"/>
        <v>9.5000000000000001E-2</v>
      </c>
      <c r="U744" s="121">
        <f t="shared" si="472"/>
        <v>3</v>
      </c>
      <c r="V744" s="121">
        <v>252</v>
      </c>
      <c r="W744" s="120">
        <f t="shared" si="458"/>
        <v>1.001080993</v>
      </c>
      <c r="X744" s="113">
        <f t="shared" si="459"/>
        <v>1.05071644</v>
      </c>
      <c r="Y744" s="113">
        <f t="shared" si="460"/>
        <v>0</v>
      </c>
      <c r="Z744" s="125" t="str">
        <f t="shared" si="469"/>
        <v>A+J=</v>
      </c>
      <c r="AA744" s="118">
        <f t="shared" si="470"/>
        <v>45219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61"/>
        <v>45194</v>
      </c>
      <c r="B745" s="113">
        <f t="shared" si="453"/>
        <v>973.04261948999999</v>
      </c>
      <c r="C745" s="176">
        <f t="shared" si="452"/>
        <v>840.78365378747242</v>
      </c>
      <c r="D745" s="114">
        <f t="shared" si="462"/>
        <v>6667.94</v>
      </c>
      <c r="E745" s="115">
        <f t="shared" si="448"/>
        <v>6683.28</v>
      </c>
      <c r="F745" s="116">
        <f t="shared" si="449"/>
        <v>45158</v>
      </c>
      <c r="G745" s="117">
        <f t="shared" si="454"/>
        <v>2.3005605929267148E-3</v>
      </c>
      <c r="H745" s="118">
        <f t="shared" si="467"/>
        <v>45219</v>
      </c>
      <c r="I745" s="118">
        <f t="shared" si="455"/>
        <v>45219</v>
      </c>
      <c r="J745" s="119">
        <f t="shared" si="463"/>
        <v>21</v>
      </c>
      <c r="K745" s="119">
        <f t="shared" si="450"/>
        <v>3</v>
      </c>
      <c r="L745" s="8">
        <f t="shared" si="464"/>
        <v>1.0003283199999999</v>
      </c>
      <c r="M745" s="120">
        <f t="shared" si="451"/>
        <v>1.0011996999999999</v>
      </c>
      <c r="N745" s="120">
        <f t="shared" si="471"/>
        <v>1.1556752857515327</v>
      </c>
      <c r="O745" s="113">
        <f t="shared" ref="O745:O808" si="473">TRUNC(TRUNC((L745*N745),15),8)</f>
        <v>1.15605471</v>
      </c>
      <c r="P745" s="113">
        <f t="shared" si="456"/>
        <v>971.99190305000002</v>
      </c>
      <c r="Q745" s="11">
        <f t="shared" si="468"/>
        <v>0</v>
      </c>
      <c r="R745" s="30">
        <f t="shared" si="465"/>
        <v>0</v>
      </c>
      <c r="S745" s="8">
        <f t="shared" si="457"/>
        <v>0</v>
      </c>
      <c r="T745" s="122">
        <f t="shared" si="466"/>
        <v>9.5000000000000001E-2</v>
      </c>
      <c r="U745" s="121">
        <f t="shared" si="472"/>
        <v>3</v>
      </c>
      <c r="V745" s="121">
        <v>252</v>
      </c>
      <c r="W745" s="120">
        <f t="shared" si="458"/>
        <v>1.001080993</v>
      </c>
      <c r="X745" s="113">
        <f t="shared" si="459"/>
        <v>1.05071644</v>
      </c>
      <c r="Y745" s="113">
        <f t="shared" si="460"/>
        <v>0</v>
      </c>
      <c r="Z745" s="125" t="str">
        <f t="shared" si="469"/>
        <v>A+J=</v>
      </c>
      <c r="AA745" s="118">
        <f t="shared" si="470"/>
        <v>45219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61"/>
        <v>45195</v>
      </c>
      <c r="B746" s="113">
        <f t="shared" si="453"/>
        <v>973.49963092999997</v>
      </c>
      <c r="C746" s="176">
        <f t="shared" si="452"/>
        <v>840.78365378747242</v>
      </c>
      <c r="D746" s="114">
        <f t="shared" si="462"/>
        <v>6667.94</v>
      </c>
      <c r="E746" s="115">
        <f t="shared" ref="E746:E809" si="474">IF($K746=1,VLOOKUP($A745,$AO$10:$AS$131,4),E745)</f>
        <v>6683.28</v>
      </c>
      <c r="F746" s="116">
        <f t="shared" ref="F746:F809" si="475">IF($K746=1,VLOOKUP($A745,$AO$10:$AS$131,5),F745)</f>
        <v>45158</v>
      </c>
      <c r="G746" s="117">
        <f t="shared" si="454"/>
        <v>2.3005605929267148E-3</v>
      </c>
      <c r="H746" s="118">
        <f t="shared" si="467"/>
        <v>45219</v>
      </c>
      <c r="I746" s="118">
        <f t="shared" si="455"/>
        <v>45219</v>
      </c>
      <c r="J746" s="119">
        <f t="shared" si="463"/>
        <v>21</v>
      </c>
      <c r="K746" s="119">
        <f t="shared" ref="K746:K809" si="476">(J746-(NETWORKDAYS(A746,I746,AD$176:AD$502)-1))</f>
        <v>4</v>
      </c>
      <c r="L746" s="8">
        <f t="shared" si="464"/>
        <v>1.0004377900000001</v>
      </c>
      <c r="M746" s="120">
        <f t="shared" ref="M746:M809" si="477">IF(I746&gt;I745,L745,M745)</f>
        <v>1.0011996999999999</v>
      </c>
      <c r="N746" s="120">
        <f t="shared" si="471"/>
        <v>1.1556752857515327</v>
      </c>
      <c r="O746" s="113">
        <f t="shared" si="473"/>
        <v>1.1561812199999999</v>
      </c>
      <c r="P746" s="113">
        <f t="shared" si="456"/>
        <v>972.09827058999997</v>
      </c>
      <c r="Q746" s="11">
        <f t="shared" si="468"/>
        <v>0</v>
      </c>
      <c r="R746" s="30">
        <f t="shared" si="465"/>
        <v>0</v>
      </c>
      <c r="S746" s="8">
        <f t="shared" si="457"/>
        <v>0</v>
      </c>
      <c r="T746" s="122">
        <f t="shared" si="466"/>
        <v>9.5000000000000001E-2</v>
      </c>
      <c r="U746" s="121">
        <f t="shared" si="472"/>
        <v>4</v>
      </c>
      <c r="V746" s="121">
        <v>252</v>
      </c>
      <c r="W746" s="120">
        <f t="shared" si="458"/>
        <v>1.0014415830000001</v>
      </c>
      <c r="X746" s="113">
        <f t="shared" si="459"/>
        <v>1.4013603400000001</v>
      </c>
      <c r="Y746" s="113">
        <f t="shared" si="460"/>
        <v>0</v>
      </c>
      <c r="Z746" s="125" t="str">
        <f t="shared" si="469"/>
        <v>A+J=</v>
      </c>
      <c r="AA746" s="118">
        <f t="shared" si="470"/>
        <v>45219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61"/>
        <v>45196</v>
      </c>
      <c r="B747" s="113">
        <f t="shared" si="453"/>
        <v>973.95686326999999</v>
      </c>
      <c r="C747" s="176">
        <f t="shared" si="452"/>
        <v>840.78365378747242</v>
      </c>
      <c r="D747" s="114">
        <f t="shared" si="462"/>
        <v>6667.94</v>
      </c>
      <c r="E747" s="115">
        <f t="shared" si="474"/>
        <v>6683.28</v>
      </c>
      <c r="F747" s="116">
        <f t="shared" si="475"/>
        <v>45158</v>
      </c>
      <c r="G747" s="117">
        <f t="shared" si="454"/>
        <v>2.3005605929267148E-3</v>
      </c>
      <c r="H747" s="118">
        <f t="shared" si="467"/>
        <v>45219</v>
      </c>
      <c r="I747" s="118">
        <f t="shared" si="455"/>
        <v>45219</v>
      </c>
      <c r="J747" s="119">
        <f t="shared" si="463"/>
        <v>21</v>
      </c>
      <c r="K747" s="119">
        <f t="shared" si="476"/>
        <v>5</v>
      </c>
      <c r="L747" s="8">
        <f t="shared" si="464"/>
        <v>1.00054727</v>
      </c>
      <c r="M747" s="120">
        <f t="shared" si="477"/>
        <v>1.0011996999999999</v>
      </c>
      <c r="N747" s="120">
        <f t="shared" si="471"/>
        <v>1.1556752857515327</v>
      </c>
      <c r="O747" s="113">
        <f t="shared" si="473"/>
        <v>1.1563077500000001</v>
      </c>
      <c r="P747" s="113">
        <f t="shared" si="456"/>
        <v>972.20465493999995</v>
      </c>
      <c r="Q747" s="11">
        <f t="shared" si="468"/>
        <v>0</v>
      </c>
      <c r="R747" s="30">
        <f t="shared" si="465"/>
        <v>0</v>
      </c>
      <c r="S747" s="8">
        <f t="shared" si="457"/>
        <v>0</v>
      </c>
      <c r="T747" s="122">
        <f t="shared" si="466"/>
        <v>9.5000000000000001E-2</v>
      </c>
      <c r="U747" s="121">
        <f t="shared" si="472"/>
        <v>5</v>
      </c>
      <c r="V747" s="121">
        <v>252</v>
      </c>
      <c r="W747" s="120">
        <f t="shared" si="458"/>
        <v>1.0018023039999999</v>
      </c>
      <c r="X747" s="113">
        <f t="shared" si="459"/>
        <v>1.75220833</v>
      </c>
      <c r="Y747" s="113">
        <f t="shared" si="460"/>
        <v>0</v>
      </c>
      <c r="Z747" s="125" t="str">
        <f t="shared" si="469"/>
        <v>A+J=</v>
      </c>
      <c r="AA747" s="118">
        <f t="shared" si="470"/>
        <v>45219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61"/>
        <v>45197</v>
      </c>
      <c r="B748" s="113">
        <f t="shared" si="453"/>
        <v>974.41429780999999</v>
      </c>
      <c r="C748" s="176">
        <f t="shared" si="452"/>
        <v>840.78365378747242</v>
      </c>
      <c r="D748" s="114">
        <f t="shared" si="462"/>
        <v>6667.94</v>
      </c>
      <c r="E748" s="115">
        <f t="shared" si="474"/>
        <v>6683.28</v>
      </c>
      <c r="F748" s="116">
        <f t="shared" si="475"/>
        <v>45158</v>
      </c>
      <c r="G748" s="117">
        <f t="shared" si="454"/>
        <v>2.3005605929267148E-3</v>
      </c>
      <c r="H748" s="118">
        <f t="shared" si="467"/>
        <v>45219</v>
      </c>
      <c r="I748" s="118">
        <f t="shared" si="455"/>
        <v>45219</v>
      </c>
      <c r="J748" s="119">
        <f t="shared" si="463"/>
        <v>21</v>
      </c>
      <c r="K748" s="119">
        <f t="shared" si="476"/>
        <v>6</v>
      </c>
      <c r="L748" s="8">
        <f t="shared" si="464"/>
        <v>1.00065676</v>
      </c>
      <c r="M748" s="120">
        <f t="shared" si="477"/>
        <v>1.0011996999999999</v>
      </c>
      <c r="N748" s="120">
        <f t="shared" si="471"/>
        <v>1.1556752857515327</v>
      </c>
      <c r="O748" s="113">
        <f t="shared" si="473"/>
        <v>1.15643428</v>
      </c>
      <c r="P748" s="113">
        <f t="shared" si="456"/>
        <v>972.31103929999995</v>
      </c>
      <c r="Q748" s="11">
        <f t="shared" si="468"/>
        <v>0</v>
      </c>
      <c r="R748" s="30">
        <f t="shared" si="465"/>
        <v>0</v>
      </c>
      <c r="S748" s="8">
        <f t="shared" si="457"/>
        <v>0</v>
      </c>
      <c r="T748" s="122">
        <f t="shared" si="466"/>
        <v>9.5000000000000001E-2</v>
      </c>
      <c r="U748" s="121">
        <f t="shared" si="472"/>
        <v>6</v>
      </c>
      <c r="V748" s="121">
        <v>252</v>
      </c>
      <c r="W748" s="120">
        <f t="shared" si="458"/>
        <v>1.002163154</v>
      </c>
      <c r="X748" s="113">
        <f t="shared" si="459"/>
        <v>2.1032585099999999</v>
      </c>
      <c r="Y748" s="113">
        <f t="shared" si="460"/>
        <v>0</v>
      </c>
      <c r="Z748" s="125" t="str">
        <f t="shared" si="469"/>
        <v>A+J=</v>
      </c>
      <c r="AA748" s="118">
        <f t="shared" si="470"/>
        <v>45219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61"/>
        <v>45198</v>
      </c>
      <c r="B749" s="113">
        <f t="shared" si="453"/>
        <v>974.87195336000002</v>
      </c>
      <c r="C749" s="176">
        <f t="shared" si="452"/>
        <v>840.78365378747242</v>
      </c>
      <c r="D749" s="114">
        <f t="shared" si="462"/>
        <v>6667.94</v>
      </c>
      <c r="E749" s="115">
        <f t="shared" si="474"/>
        <v>6683.28</v>
      </c>
      <c r="F749" s="116">
        <f t="shared" si="475"/>
        <v>45158</v>
      </c>
      <c r="G749" s="117">
        <f t="shared" si="454"/>
        <v>2.3005605929267148E-3</v>
      </c>
      <c r="H749" s="118">
        <f t="shared" si="467"/>
        <v>45219</v>
      </c>
      <c r="I749" s="118">
        <f t="shared" si="455"/>
        <v>45219</v>
      </c>
      <c r="J749" s="119">
        <f t="shared" si="463"/>
        <v>21</v>
      </c>
      <c r="K749" s="119">
        <f t="shared" si="476"/>
        <v>7</v>
      </c>
      <c r="L749" s="8">
        <f t="shared" si="464"/>
        <v>1.00076626</v>
      </c>
      <c r="M749" s="120">
        <f t="shared" si="477"/>
        <v>1.0011996999999999</v>
      </c>
      <c r="N749" s="120">
        <f t="shared" si="471"/>
        <v>1.1556752857515327</v>
      </c>
      <c r="O749" s="113">
        <f t="shared" si="473"/>
        <v>1.1565608300000001</v>
      </c>
      <c r="P749" s="113">
        <f t="shared" si="456"/>
        <v>972.41744046999997</v>
      </c>
      <c r="Q749" s="11">
        <f t="shared" si="468"/>
        <v>0</v>
      </c>
      <c r="R749" s="30">
        <f t="shared" si="465"/>
        <v>0</v>
      </c>
      <c r="S749" s="8">
        <f t="shared" si="457"/>
        <v>0</v>
      </c>
      <c r="T749" s="122">
        <f t="shared" si="466"/>
        <v>9.5000000000000001E-2</v>
      </c>
      <c r="U749" s="121">
        <f t="shared" si="472"/>
        <v>7</v>
      </c>
      <c r="V749" s="121">
        <v>252</v>
      </c>
      <c r="W749" s="120">
        <f t="shared" si="458"/>
        <v>1.002524135</v>
      </c>
      <c r="X749" s="113">
        <f t="shared" si="459"/>
        <v>2.4545128900000002</v>
      </c>
      <c r="Y749" s="113">
        <f t="shared" si="460"/>
        <v>0</v>
      </c>
      <c r="Z749" s="125" t="str">
        <f t="shared" si="469"/>
        <v>A+J=</v>
      </c>
      <c r="AA749" s="118">
        <f t="shared" si="470"/>
        <v>45219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61"/>
        <v>45199</v>
      </c>
      <c r="B750" s="113">
        <f t="shared" si="453"/>
        <v>975.32982806000007</v>
      </c>
      <c r="C750" s="176">
        <f t="shared" si="452"/>
        <v>840.78365378747242</v>
      </c>
      <c r="D750" s="114">
        <f t="shared" si="462"/>
        <v>6667.94</v>
      </c>
      <c r="E750" s="115">
        <f t="shared" si="474"/>
        <v>6683.28</v>
      </c>
      <c r="F750" s="116">
        <f t="shared" si="475"/>
        <v>45158</v>
      </c>
      <c r="G750" s="117">
        <f t="shared" si="454"/>
        <v>2.3005605929267148E-3</v>
      </c>
      <c r="H750" s="118">
        <f t="shared" si="467"/>
        <v>45219</v>
      </c>
      <c r="I750" s="118">
        <f t="shared" si="455"/>
        <v>45219</v>
      </c>
      <c r="J750" s="119">
        <f t="shared" si="463"/>
        <v>21</v>
      </c>
      <c r="K750" s="119">
        <f t="shared" si="476"/>
        <v>8</v>
      </c>
      <c r="L750" s="8">
        <f t="shared" si="464"/>
        <v>1.0008757800000001</v>
      </c>
      <c r="M750" s="120">
        <f t="shared" si="477"/>
        <v>1.0011996999999999</v>
      </c>
      <c r="N750" s="120">
        <f t="shared" si="471"/>
        <v>1.1556752857515327</v>
      </c>
      <c r="O750" s="113">
        <f t="shared" si="473"/>
        <v>1.1566874</v>
      </c>
      <c r="P750" s="113">
        <f t="shared" si="456"/>
        <v>972.52385846000004</v>
      </c>
      <c r="Q750" s="11">
        <f t="shared" si="468"/>
        <v>0</v>
      </c>
      <c r="R750" s="30">
        <f t="shared" si="465"/>
        <v>0</v>
      </c>
      <c r="S750" s="8">
        <f t="shared" si="457"/>
        <v>0</v>
      </c>
      <c r="T750" s="122">
        <f t="shared" si="466"/>
        <v>9.5000000000000001E-2</v>
      </c>
      <c r="U750" s="121">
        <f t="shared" si="472"/>
        <v>8</v>
      </c>
      <c r="V750" s="121">
        <v>252</v>
      </c>
      <c r="W750" s="120">
        <f t="shared" si="458"/>
        <v>1.0028852450000001</v>
      </c>
      <c r="X750" s="113">
        <f t="shared" si="459"/>
        <v>2.8059696000000001</v>
      </c>
      <c r="Y750" s="113">
        <f t="shared" si="460"/>
        <v>0</v>
      </c>
      <c r="Z750" s="125" t="str">
        <f t="shared" si="469"/>
        <v>A+J=</v>
      </c>
      <c r="AA750" s="118">
        <f t="shared" si="470"/>
        <v>45219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61"/>
        <v>45200</v>
      </c>
      <c r="B751" s="113">
        <f t="shared" si="453"/>
        <v>975.32982806000007</v>
      </c>
      <c r="C751" s="176">
        <f t="shared" si="452"/>
        <v>840.78365378747242</v>
      </c>
      <c r="D751" s="114">
        <f t="shared" si="462"/>
        <v>6667.94</v>
      </c>
      <c r="E751" s="115">
        <f t="shared" si="474"/>
        <v>6683.28</v>
      </c>
      <c r="F751" s="116">
        <f t="shared" si="475"/>
        <v>45158</v>
      </c>
      <c r="G751" s="117">
        <f t="shared" si="454"/>
        <v>2.3005605929267148E-3</v>
      </c>
      <c r="H751" s="118">
        <f t="shared" si="467"/>
        <v>45219</v>
      </c>
      <c r="I751" s="118">
        <f t="shared" si="455"/>
        <v>45219</v>
      </c>
      <c r="J751" s="119">
        <f t="shared" si="463"/>
        <v>21</v>
      </c>
      <c r="K751" s="119">
        <f t="shared" si="476"/>
        <v>8</v>
      </c>
      <c r="L751" s="8">
        <f t="shared" si="464"/>
        <v>1.0008757800000001</v>
      </c>
      <c r="M751" s="120">
        <f t="shared" si="477"/>
        <v>1.0011996999999999</v>
      </c>
      <c r="N751" s="120">
        <f t="shared" si="471"/>
        <v>1.1556752857515327</v>
      </c>
      <c r="O751" s="113">
        <f t="shared" si="473"/>
        <v>1.1566874</v>
      </c>
      <c r="P751" s="113">
        <f t="shared" si="456"/>
        <v>972.52385846000004</v>
      </c>
      <c r="Q751" s="11">
        <f t="shared" si="468"/>
        <v>0</v>
      </c>
      <c r="R751" s="30">
        <f t="shared" si="465"/>
        <v>0</v>
      </c>
      <c r="S751" s="8">
        <f t="shared" si="457"/>
        <v>0</v>
      </c>
      <c r="T751" s="122">
        <f t="shared" si="466"/>
        <v>9.5000000000000001E-2</v>
      </c>
      <c r="U751" s="121">
        <f t="shared" si="472"/>
        <v>8</v>
      </c>
      <c r="V751" s="121">
        <v>252</v>
      </c>
      <c r="W751" s="120">
        <f t="shared" si="458"/>
        <v>1.0028852450000001</v>
      </c>
      <c r="X751" s="113">
        <f t="shared" si="459"/>
        <v>2.8059696000000001</v>
      </c>
      <c r="Y751" s="113">
        <f t="shared" si="460"/>
        <v>0</v>
      </c>
      <c r="Z751" s="125" t="str">
        <f t="shared" si="469"/>
        <v>A+J=</v>
      </c>
      <c r="AA751" s="118">
        <f t="shared" si="470"/>
        <v>45219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61"/>
        <v>45201</v>
      </c>
      <c r="B752" s="113">
        <f t="shared" si="453"/>
        <v>975.32982806000007</v>
      </c>
      <c r="C752" s="176">
        <f t="shared" si="452"/>
        <v>840.78365378747242</v>
      </c>
      <c r="D752" s="114">
        <f t="shared" si="462"/>
        <v>6667.94</v>
      </c>
      <c r="E752" s="115">
        <f t="shared" si="474"/>
        <v>6683.28</v>
      </c>
      <c r="F752" s="116">
        <f t="shared" si="475"/>
        <v>45158</v>
      </c>
      <c r="G752" s="117">
        <f t="shared" si="454"/>
        <v>2.3005605929267148E-3</v>
      </c>
      <c r="H752" s="118">
        <f t="shared" si="467"/>
        <v>45219</v>
      </c>
      <c r="I752" s="118">
        <f t="shared" si="455"/>
        <v>45219</v>
      </c>
      <c r="J752" s="119">
        <f t="shared" si="463"/>
        <v>21</v>
      </c>
      <c r="K752" s="119">
        <f t="shared" si="476"/>
        <v>8</v>
      </c>
      <c r="L752" s="8">
        <f t="shared" si="464"/>
        <v>1.0008757800000001</v>
      </c>
      <c r="M752" s="120">
        <f t="shared" si="477"/>
        <v>1.0011996999999999</v>
      </c>
      <c r="N752" s="120">
        <f t="shared" si="471"/>
        <v>1.1556752857515327</v>
      </c>
      <c r="O752" s="113">
        <f t="shared" si="473"/>
        <v>1.1566874</v>
      </c>
      <c r="P752" s="113">
        <f t="shared" si="456"/>
        <v>972.52385846000004</v>
      </c>
      <c r="Q752" s="11">
        <f t="shared" si="468"/>
        <v>0</v>
      </c>
      <c r="R752" s="30">
        <f t="shared" si="465"/>
        <v>0</v>
      </c>
      <c r="S752" s="8">
        <f t="shared" si="457"/>
        <v>0</v>
      </c>
      <c r="T752" s="122">
        <f t="shared" si="466"/>
        <v>9.5000000000000001E-2</v>
      </c>
      <c r="U752" s="121">
        <f t="shared" si="472"/>
        <v>8</v>
      </c>
      <c r="V752" s="121">
        <v>252</v>
      </c>
      <c r="W752" s="120">
        <f t="shared" si="458"/>
        <v>1.0028852450000001</v>
      </c>
      <c r="X752" s="113">
        <f t="shared" si="459"/>
        <v>2.8059696000000001</v>
      </c>
      <c r="Y752" s="113">
        <f t="shared" si="460"/>
        <v>0</v>
      </c>
      <c r="Z752" s="125" t="str">
        <f t="shared" si="469"/>
        <v>A+J=</v>
      </c>
      <c r="AA752" s="118">
        <f t="shared" si="470"/>
        <v>45219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61"/>
        <v>45202</v>
      </c>
      <c r="B753" s="113">
        <f t="shared" si="453"/>
        <v>975.78790701000003</v>
      </c>
      <c r="C753" s="176">
        <f t="shared" si="452"/>
        <v>840.78365378747242</v>
      </c>
      <c r="D753" s="114">
        <f t="shared" si="462"/>
        <v>6667.94</v>
      </c>
      <c r="E753" s="115">
        <f t="shared" si="474"/>
        <v>6683.28</v>
      </c>
      <c r="F753" s="116">
        <f t="shared" si="475"/>
        <v>45158</v>
      </c>
      <c r="G753" s="117">
        <f t="shared" si="454"/>
        <v>2.3005605929267148E-3</v>
      </c>
      <c r="H753" s="118">
        <f t="shared" si="467"/>
        <v>45219</v>
      </c>
      <c r="I753" s="118">
        <f t="shared" si="455"/>
        <v>45219</v>
      </c>
      <c r="J753" s="119">
        <f t="shared" si="463"/>
        <v>21</v>
      </c>
      <c r="K753" s="119">
        <f t="shared" si="476"/>
        <v>9</v>
      </c>
      <c r="L753" s="8">
        <f t="shared" si="464"/>
        <v>1.0009853</v>
      </c>
      <c r="M753" s="120">
        <f t="shared" si="477"/>
        <v>1.0011996999999999</v>
      </c>
      <c r="N753" s="120">
        <f t="shared" si="471"/>
        <v>1.1556752857515327</v>
      </c>
      <c r="O753" s="113">
        <f t="shared" si="473"/>
        <v>1.15681397</v>
      </c>
      <c r="P753" s="113">
        <f t="shared" si="456"/>
        <v>972.63027643999999</v>
      </c>
      <c r="Q753" s="11">
        <f t="shared" si="468"/>
        <v>0</v>
      </c>
      <c r="R753" s="30">
        <f t="shared" si="465"/>
        <v>0</v>
      </c>
      <c r="S753" s="8">
        <f t="shared" si="457"/>
        <v>0</v>
      </c>
      <c r="T753" s="122">
        <f t="shared" si="466"/>
        <v>9.5000000000000001E-2</v>
      </c>
      <c r="U753" s="121">
        <f t="shared" si="472"/>
        <v>9</v>
      </c>
      <c r="V753" s="121">
        <v>252</v>
      </c>
      <c r="W753" s="120">
        <f t="shared" si="458"/>
        <v>1.0032464860000001</v>
      </c>
      <c r="X753" s="113">
        <f t="shared" si="459"/>
        <v>3.1576305699999998</v>
      </c>
      <c r="Y753" s="113">
        <f t="shared" si="460"/>
        <v>0</v>
      </c>
      <c r="Z753" s="125" t="str">
        <f t="shared" si="469"/>
        <v>A+J=</v>
      </c>
      <c r="AA753" s="118">
        <f t="shared" si="470"/>
        <v>45219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61"/>
        <v>45203</v>
      </c>
      <c r="B754" s="113">
        <f t="shared" si="453"/>
        <v>976.24620522999999</v>
      </c>
      <c r="C754" s="176">
        <f t="shared" si="452"/>
        <v>840.78365378747242</v>
      </c>
      <c r="D754" s="114">
        <f t="shared" si="462"/>
        <v>6667.94</v>
      </c>
      <c r="E754" s="115">
        <f t="shared" si="474"/>
        <v>6683.28</v>
      </c>
      <c r="F754" s="116">
        <f t="shared" si="475"/>
        <v>45158</v>
      </c>
      <c r="G754" s="117">
        <f t="shared" si="454"/>
        <v>2.3005605929267148E-3</v>
      </c>
      <c r="H754" s="118">
        <f t="shared" si="467"/>
        <v>45219</v>
      </c>
      <c r="I754" s="118">
        <f t="shared" si="455"/>
        <v>45219</v>
      </c>
      <c r="J754" s="119">
        <f t="shared" si="463"/>
        <v>21</v>
      </c>
      <c r="K754" s="119">
        <f t="shared" si="476"/>
        <v>10</v>
      </c>
      <c r="L754" s="8">
        <f t="shared" si="464"/>
        <v>1.0010948399999999</v>
      </c>
      <c r="M754" s="120">
        <f t="shared" si="477"/>
        <v>1.0011996999999999</v>
      </c>
      <c r="N754" s="120">
        <f t="shared" si="471"/>
        <v>1.1556752857515327</v>
      </c>
      <c r="O754" s="113">
        <f t="shared" si="473"/>
        <v>1.15694056</v>
      </c>
      <c r="P754" s="113">
        <f t="shared" si="456"/>
        <v>972.73671124999998</v>
      </c>
      <c r="Q754" s="11">
        <f t="shared" si="468"/>
        <v>0</v>
      </c>
      <c r="R754" s="30">
        <f t="shared" si="465"/>
        <v>0</v>
      </c>
      <c r="S754" s="8">
        <f t="shared" si="457"/>
        <v>0</v>
      </c>
      <c r="T754" s="122">
        <f t="shared" si="466"/>
        <v>9.5000000000000001E-2</v>
      </c>
      <c r="U754" s="121">
        <f t="shared" si="472"/>
        <v>10</v>
      </c>
      <c r="V754" s="121">
        <v>252</v>
      </c>
      <c r="W754" s="120">
        <f t="shared" si="458"/>
        <v>1.0036078559999999</v>
      </c>
      <c r="X754" s="113">
        <f t="shared" si="459"/>
        <v>3.5094939799999998</v>
      </c>
      <c r="Y754" s="113">
        <f t="shared" si="460"/>
        <v>0</v>
      </c>
      <c r="Z754" s="125" t="str">
        <f t="shared" si="469"/>
        <v>A+J=</v>
      </c>
      <c r="AA754" s="118">
        <f t="shared" si="470"/>
        <v>45219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61"/>
        <v>45204</v>
      </c>
      <c r="B755" s="113">
        <f t="shared" si="453"/>
        <v>976.70471624000004</v>
      </c>
      <c r="C755" s="176">
        <f t="shared" si="452"/>
        <v>840.78365378747242</v>
      </c>
      <c r="D755" s="114">
        <f t="shared" si="462"/>
        <v>6667.94</v>
      </c>
      <c r="E755" s="115">
        <f t="shared" si="474"/>
        <v>6683.28</v>
      </c>
      <c r="F755" s="116">
        <f t="shared" si="475"/>
        <v>45158</v>
      </c>
      <c r="G755" s="117">
        <f t="shared" si="454"/>
        <v>2.3005605929267148E-3</v>
      </c>
      <c r="H755" s="118">
        <f t="shared" si="467"/>
        <v>45219</v>
      </c>
      <c r="I755" s="118">
        <f t="shared" si="455"/>
        <v>45219</v>
      </c>
      <c r="J755" s="119">
        <f t="shared" si="463"/>
        <v>21</v>
      </c>
      <c r="K755" s="119">
        <f t="shared" si="476"/>
        <v>11</v>
      </c>
      <c r="L755" s="8">
        <f t="shared" si="464"/>
        <v>1.0012043900000001</v>
      </c>
      <c r="M755" s="120">
        <f t="shared" si="477"/>
        <v>1.0011996999999999</v>
      </c>
      <c r="N755" s="120">
        <f t="shared" si="471"/>
        <v>1.1556752857515327</v>
      </c>
      <c r="O755" s="113">
        <f t="shared" si="473"/>
        <v>1.15706716</v>
      </c>
      <c r="P755" s="113">
        <f t="shared" si="456"/>
        <v>972.84315446000005</v>
      </c>
      <c r="Q755" s="11">
        <f t="shared" si="468"/>
        <v>0</v>
      </c>
      <c r="R755" s="30">
        <f t="shared" si="465"/>
        <v>0</v>
      </c>
      <c r="S755" s="8">
        <f t="shared" si="457"/>
        <v>0</v>
      </c>
      <c r="T755" s="122">
        <f t="shared" si="466"/>
        <v>9.5000000000000001E-2</v>
      </c>
      <c r="U755" s="121">
        <f t="shared" si="472"/>
        <v>11</v>
      </c>
      <c r="V755" s="121">
        <v>252</v>
      </c>
      <c r="W755" s="120">
        <f t="shared" si="458"/>
        <v>1.0039693569999999</v>
      </c>
      <c r="X755" s="113">
        <f t="shared" si="459"/>
        <v>3.8615617800000002</v>
      </c>
      <c r="Y755" s="113">
        <f t="shared" si="460"/>
        <v>0</v>
      </c>
      <c r="Z755" s="125" t="str">
        <f t="shared" si="469"/>
        <v>A+J=</v>
      </c>
      <c r="AA755" s="118">
        <f t="shared" si="470"/>
        <v>45219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61"/>
        <v>45205</v>
      </c>
      <c r="B756" s="113">
        <f t="shared" si="453"/>
        <v>977.16344758000002</v>
      </c>
      <c r="C756" s="176">
        <f t="shared" si="452"/>
        <v>840.78365378747242</v>
      </c>
      <c r="D756" s="114">
        <f t="shared" si="462"/>
        <v>6667.94</v>
      </c>
      <c r="E756" s="115">
        <f t="shared" si="474"/>
        <v>6683.28</v>
      </c>
      <c r="F756" s="116">
        <f t="shared" si="475"/>
        <v>45158</v>
      </c>
      <c r="G756" s="117">
        <f t="shared" si="454"/>
        <v>2.3005605929267148E-3</v>
      </c>
      <c r="H756" s="118">
        <f t="shared" si="467"/>
        <v>45219</v>
      </c>
      <c r="I756" s="118">
        <f t="shared" si="455"/>
        <v>45219</v>
      </c>
      <c r="J756" s="119">
        <f t="shared" si="463"/>
        <v>21</v>
      </c>
      <c r="K756" s="119">
        <f t="shared" si="476"/>
        <v>12</v>
      </c>
      <c r="L756" s="8">
        <f t="shared" si="464"/>
        <v>1.0013139499999999</v>
      </c>
      <c r="M756" s="120">
        <f t="shared" si="477"/>
        <v>1.0011996999999999</v>
      </c>
      <c r="N756" s="120">
        <f t="shared" si="471"/>
        <v>1.1556752857515327</v>
      </c>
      <c r="O756" s="113">
        <f t="shared" si="473"/>
        <v>1.1571937800000001</v>
      </c>
      <c r="P756" s="113">
        <f t="shared" si="456"/>
        <v>972.94961448000004</v>
      </c>
      <c r="Q756" s="11">
        <f t="shared" si="468"/>
        <v>0</v>
      </c>
      <c r="R756" s="30">
        <f t="shared" si="465"/>
        <v>0</v>
      </c>
      <c r="S756" s="8">
        <f t="shared" si="457"/>
        <v>0</v>
      </c>
      <c r="T756" s="122">
        <f t="shared" si="466"/>
        <v>9.5000000000000001E-2</v>
      </c>
      <c r="U756" s="121">
        <f t="shared" si="472"/>
        <v>12</v>
      </c>
      <c r="V756" s="121">
        <v>252</v>
      </c>
      <c r="W756" s="120">
        <f t="shared" si="458"/>
        <v>1.004330988</v>
      </c>
      <c r="X756" s="113">
        <f t="shared" si="459"/>
        <v>4.2138331000000004</v>
      </c>
      <c r="Y756" s="113">
        <f t="shared" si="460"/>
        <v>0</v>
      </c>
      <c r="Z756" s="125" t="str">
        <f t="shared" si="469"/>
        <v>A+J=</v>
      </c>
      <c r="AA756" s="118">
        <f t="shared" si="470"/>
        <v>45219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61"/>
        <v>45206</v>
      </c>
      <c r="B757" s="113">
        <f t="shared" si="453"/>
        <v>977.62239932</v>
      </c>
      <c r="C757" s="176">
        <f t="shared" si="452"/>
        <v>840.78365378747242</v>
      </c>
      <c r="D757" s="114">
        <f t="shared" si="462"/>
        <v>6667.94</v>
      </c>
      <c r="E757" s="115">
        <f t="shared" si="474"/>
        <v>6683.28</v>
      </c>
      <c r="F757" s="116">
        <f t="shared" si="475"/>
        <v>45158</v>
      </c>
      <c r="G757" s="117">
        <f t="shared" si="454"/>
        <v>2.3005605929267148E-3</v>
      </c>
      <c r="H757" s="118">
        <f t="shared" si="467"/>
        <v>45219</v>
      </c>
      <c r="I757" s="118">
        <f t="shared" si="455"/>
        <v>45219</v>
      </c>
      <c r="J757" s="119">
        <f t="shared" si="463"/>
        <v>21</v>
      </c>
      <c r="K757" s="119">
        <f t="shared" si="476"/>
        <v>13</v>
      </c>
      <c r="L757" s="8">
        <f t="shared" si="464"/>
        <v>1.0014235300000001</v>
      </c>
      <c r="M757" s="120">
        <f t="shared" si="477"/>
        <v>1.0011996999999999</v>
      </c>
      <c r="N757" s="120">
        <f t="shared" si="471"/>
        <v>1.1556752857515327</v>
      </c>
      <c r="O757" s="113">
        <f t="shared" si="473"/>
        <v>1.15732042</v>
      </c>
      <c r="P757" s="113">
        <f t="shared" si="456"/>
        <v>973.05609132999996</v>
      </c>
      <c r="Q757" s="11">
        <f t="shared" si="468"/>
        <v>0</v>
      </c>
      <c r="R757" s="30">
        <f t="shared" si="465"/>
        <v>0</v>
      </c>
      <c r="S757" s="8">
        <f t="shared" si="457"/>
        <v>0</v>
      </c>
      <c r="T757" s="122">
        <f t="shared" si="466"/>
        <v>9.5000000000000001E-2</v>
      </c>
      <c r="U757" s="121">
        <f t="shared" si="472"/>
        <v>13</v>
      </c>
      <c r="V757" s="121">
        <v>252</v>
      </c>
      <c r="W757" s="120">
        <f t="shared" si="458"/>
        <v>1.0046927489999999</v>
      </c>
      <c r="X757" s="113">
        <f t="shared" si="459"/>
        <v>4.5663079900000003</v>
      </c>
      <c r="Y757" s="113">
        <f t="shared" si="460"/>
        <v>0</v>
      </c>
      <c r="Z757" s="125" t="str">
        <f t="shared" si="469"/>
        <v>A+J=</v>
      </c>
      <c r="AA757" s="118">
        <f t="shared" si="470"/>
        <v>45219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61"/>
        <v>45207</v>
      </c>
      <c r="B758" s="113">
        <f t="shared" si="453"/>
        <v>977.62239932</v>
      </c>
      <c r="C758" s="176">
        <f t="shared" si="452"/>
        <v>840.78365378747242</v>
      </c>
      <c r="D758" s="114">
        <f t="shared" si="462"/>
        <v>6667.94</v>
      </c>
      <c r="E758" s="115">
        <f t="shared" si="474"/>
        <v>6683.28</v>
      </c>
      <c r="F758" s="116">
        <f t="shared" si="475"/>
        <v>45158</v>
      </c>
      <c r="G758" s="117">
        <f t="shared" si="454"/>
        <v>2.3005605929267148E-3</v>
      </c>
      <c r="H758" s="118">
        <f t="shared" si="467"/>
        <v>45219</v>
      </c>
      <c r="I758" s="118">
        <f t="shared" si="455"/>
        <v>45219</v>
      </c>
      <c r="J758" s="119">
        <f t="shared" si="463"/>
        <v>21</v>
      </c>
      <c r="K758" s="119">
        <f t="shared" si="476"/>
        <v>13</v>
      </c>
      <c r="L758" s="8">
        <f t="shared" si="464"/>
        <v>1.0014235300000001</v>
      </c>
      <c r="M758" s="120">
        <f t="shared" si="477"/>
        <v>1.0011996999999999</v>
      </c>
      <c r="N758" s="120">
        <f t="shared" si="471"/>
        <v>1.1556752857515327</v>
      </c>
      <c r="O758" s="113">
        <f t="shared" si="473"/>
        <v>1.15732042</v>
      </c>
      <c r="P758" s="113">
        <f t="shared" si="456"/>
        <v>973.05609132999996</v>
      </c>
      <c r="Q758" s="11">
        <f t="shared" si="468"/>
        <v>0</v>
      </c>
      <c r="R758" s="30">
        <f t="shared" si="465"/>
        <v>0</v>
      </c>
      <c r="S758" s="8">
        <f t="shared" si="457"/>
        <v>0</v>
      </c>
      <c r="T758" s="122">
        <f t="shared" si="466"/>
        <v>9.5000000000000001E-2</v>
      </c>
      <c r="U758" s="121">
        <f t="shared" si="472"/>
        <v>13</v>
      </c>
      <c r="V758" s="121">
        <v>252</v>
      </c>
      <c r="W758" s="120">
        <f t="shared" si="458"/>
        <v>1.0046927489999999</v>
      </c>
      <c r="X758" s="113">
        <f t="shared" si="459"/>
        <v>4.5663079900000003</v>
      </c>
      <c r="Y758" s="113">
        <f t="shared" si="460"/>
        <v>0</v>
      </c>
      <c r="Z758" s="125" t="str">
        <f t="shared" si="469"/>
        <v>A+J=</v>
      </c>
      <c r="AA758" s="118">
        <f t="shared" si="470"/>
        <v>45219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61"/>
        <v>45208</v>
      </c>
      <c r="B759" s="113">
        <f t="shared" si="453"/>
        <v>977.62239932</v>
      </c>
      <c r="C759" s="176">
        <f t="shared" si="452"/>
        <v>840.78365378747242</v>
      </c>
      <c r="D759" s="114">
        <f t="shared" si="462"/>
        <v>6667.94</v>
      </c>
      <c r="E759" s="115">
        <f t="shared" si="474"/>
        <v>6683.28</v>
      </c>
      <c r="F759" s="116">
        <f t="shared" si="475"/>
        <v>45158</v>
      </c>
      <c r="G759" s="117">
        <f t="shared" si="454"/>
        <v>2.3005605929267148E-3</v>
      </c>
      <c r="H759" s="118">
        <f t="shared" si="467"/>
        <v>45219</v>
      </c>
      <c r="I759" s="118">
        <f t="shared" si="455"/>
        <v>45219</v>
      </c>
      <c r="J759" s="119">
        <f t="shared" si="463"/>
        <v>21</v>
      </c>
      <c r="K759" s="119">
        <f t="shared" si="476"/>
        <v>13</v>
      </c>
      <c r="L759" s="8">
        <f t="shared" si="464"/>
        <v>1.0014235300000001</v>
      </c>
      <c r="M759" s="120">
        <f t="shared" si="477"/>
        <v>1.0011996999999999</v>
      </c>
      <c r="N759" s="120">
        <f t="shared" si="471"/>
        <v>1.1556752857515327</v>
      </c>
      <c r="O759" s="113">
        <f t="shared" si="473"/>
        <v>1.15732042</v>
      </c>
      <c r="P759" s="113">
        <f t="shared" si="456"/>
        <v>973.05609132999996</v>
      </c>
      <c r="Q759" s="11">
        <f t="shared" si="468"/>
        <v>0</v>
      </c>
      <c r="R759" s="30">
        <f t="shared" si="465"/>
        <v>0</v>
      </c>
      <c r="S759" s="8">
        <f t="shared" si="457"/>
        <v>0</v>
      </c>
      <c r="T759" s="122">
        <f t="shared" si="466"/>
        <v>9.5000000000000001E-2</v>
      </c>
      <c r="U759" s="121">
        <f t="shared" si="472"/>
        <v>13</v>
      </c>
      <c r="V759" s="121">
        <v>252</v>
      </c>
      <c r="W759" s="120">
        <f t="shared" si="458"/>
        <v>1.0046927489999999</v>
      </c>
      <c r="X759" s="113">
        <f t="shared" si="459"/>
        <v>4.5663079900000003</v>
      </c>
      <c r="Y759" s="113">
        <f t="shared" si="460"/>
        <v>0</v>
      </c>
      <c r="Z759" s="125" t="str">
        <f t="shared" si="469"/>
        <v>A+J=</v>
      </c>
      <c r="AA759" s="118">
        <f t="shared" si="470"/>
        <v>45219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61"/>
        <v>45209</v>
      </c>
      <c r="B760" s="113">
        <f t="shared" si="453"/>
        <v>978.08155557999999</v>
      </c>
      <c r="C760" s="176">
        <f t="shared" si="452"/>
        <v>840.78365378747242</v>
      </c>
      <c r="D760" s="114">
        <f t="shared" si="462"/>
        <v>6667.94</v>
      </c>
      <c r="E760" s="115">
        <f t="shared" si="474"/>
        <v>6683.28</v>
      </c>
      <c r="F760" s="116">
        <f t="shared" si="475"/>
        <v>45158</v>
      </c>
      <c r="G760" s="117">
        <f t="shared" si="454"/>
        <v>2.3005605929267148E-3</v>
      </c>
      <c r="H760" s="118">
        <f t="shared" si="467"/>
        <v>45219</v>
      </c>
      <c r="I760" s="118">
        <f t="shared" si="455"/>
        <v>45219</v>
      </c>
      <c r="J760" s="119">
        <f t="shared" si="463"/>
        <v>21</v>
      </c>
      <c r="K760" s="119">
        <f t="shared" si="476"/>
        <v>14</v>
      </c>
      <c r="L760" s="8">
        <f t="shared" si="464"/>
        <v>1.00153311</v>
      </c>
      <c r="M760" s="120">
        <f t="shared" si="477"/>
        <v>1.0011996999999999</v>
      </c>
      <c r="N760" s="120">
        <f t="shared" si="471"/>
        <v>1.1556752857515327</v>
      </c>
      <c r="O760" s="113">
        <f t="shared" si="473"/>
        <v>1.15744706</v>
      </c>
      <c r="P760" s="113">
        <f t="shared" si="456"/>
        <v>973.16256816999999</v>
      </c>
      <c r="Q760" s="11">
        <f t="shared" si="468"/>
        <v>0</v>
      </c>
      <c r="R760" s="30">
        <f t="shared" si="465"/>
        <v>0</v>
      </c>
      <c r="S760" s="8">
        <f t="shared" si="457"/>
        <v>0</v>
      </c>
      <c r="T760" s="122">
        <f t="shared" si="466"/>
        <v>9.5000000000000001E-2</v>
      </c>
      <c r="U760" s="121">
        <f t="shared" si="472"/>
        <v>14</v>
      </c>
      <c r="V760" s="121">
        <v>252</v>
      </c>
      <c r="W760" s="120">
        <f t="shared" si="458"/>
        <v>1.0050546410000001</v>
      </c>
      <c r="X760" s="113">
        <f t="shared" si="459"/>
        <v>4.9189874099999997</v>
      </c>
      <c r="Y760" s="113">
        <f t="shared" si="460"/>
        <v>0</v>
      </c>
      <c r="Z760" s="125" t="str">
        <f t="shared" si="469"/>
        <v>A+J=</v>
      </c>
      <c r="AA760" s="118">
        <f t="shared" si="470"/>
        <v>45219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61"/>
        <v>45210</v>
      </c>
      <c r="B761" s="113">
        <f t="shared" si="453"/>
        <v>978.54093233000003</v>
      </c>
      <c r="C761" s="176">
        <f t="shared" si="452"/>
        <v>840.78365378747242</v>
      </c>
      <c r="D761" s="114">
        <f t="shared" si="462"/>
        <v>6667.94</v>
      </c>
      <c r="E761" s="115">
        <f t="shared" si="474"/>
        <v>6683.28</v>
      </c>
      <c r="F761" s="116">
        <f t="shared" si="475"/>
        <v>45158</v>
      </c>
      <c r="G761" s="117">
        <f t="shared" si="454"/>
        <v>2.3005605929267148E-3</v>
      </c>
      <c r="H761" s="118">
        <f t="shared" si="467"/>
        <v>45219</v>
      </c>
      <c r="I761" s="118">
        <f t="shared" si="455"/>
        <v>45219</v>
      </c>
      <c r="J761" s="119">
        <f t="shared" si="463"/>
        <v>21</v>
      </c>
      <c r="K761" s="119">
        <f t="shared" si="476"/>
        <v>15</v>
      </c>
      <c r="L761" s="8">
        <f t="shared" si="464"/>
        <v>1.00164271</v>
      </c>
      <c r="M761" s="120">
        <f t="shared" si="477"/>
        <v>1.0011996999999999</v>
      </c>
      <c r="N761" s="120">
        <f t="shared" si="471"/>
        <v>1.1556752857515327</v>
      </c>
      <c r="O761" s="113">
        <f t="shared" si="473"/>
        <v>1.15757372</v>
      </c>
      <c r="P761" s="113">
        <f t="shared" si="456"/>
        <v>973.26906182000005</v>
      </c>
      <c r="Q761" s="11">
        <f t="shared" si="468"/>
        <v>0</v>
      </c>
      <c r="R761" s="30">
        <f t="shared" si="465"/>
        <v>0</v>
      </c>
      <c r="S761" s="8">
        <f t="shared" si="457"/>
        <v>0</v>
      </c>
      <c r="T761" s="122">
        <f t="shared" si="466"/>
        <v>9.5000000000000001E-2</v>
      </c>
      <c r="U761" s="121">
        <f t="shared" si="472"/>
        <v>15</v>
      </c>
      <c r="V761" s="121">
        <v>252</v>
      </c>
      <c r="W761" s="120">
        <f t="shared" si="458"/>
        <v>1.0054166630000001</v>
      </c>
      <c r="X761" s="113">
        <f t="shared" si="459"/>
        <v>5.2718705100000003</v>
      </c>
      <c r="Y761" s="113">
        <f t="shared" si="460"/>
        <v>0</v>
      </c>
      <c r="Z761" s="125" t="str">
        <f t="shared" si="469"/>
        <v>A+J=</v>
      </c>
      <c r="AA761" s="118">
        <f t="shared" si="470"/>
        <v>45219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61"/>
        <v>45211</v>
      </c>
      <c r="B762" s="113">
        <f t="shared" si="453"/>
        <v>979.00052118999997</v>
      </c>
      <c r="C762" s="176">
        <f t="shared" si="452"/>
        <v>840.78365378747242</v>
      </c>
      <c r="D762" s="114">
        <f t="shared" si="462"/>
        <v>6667.94</v>
      </c>
      <c r="E762" s="115">
        <f t="shared" si="474"/>
        <v>6683.28</v>
      </c>
      <c r="F762" s="116">
        <f t="shared" si="475"/>
        <v>45158</v>
      </c>
      <c r="G762" s="117">
        <f t="shared" si="454"/>
        <v>2.3005605929267148E-3</v>
      </c>
      <c r="H762" s="118">
        <f t="shared" si="467"/>
        <v>45219</v>
      </c>
      <c r="I762" s="118">
        <f t="shared" si="455"/>
        <v>45219</v>
      </c>
      <c r="J762" s="119">
        <f t="shared" si="463"/>
        <v>21</v>
      </c>
      <c r="K762" s="119">
        <f t="shared" si="476"/>
        <v>16</v>
      </c>
      <c r="L762" s="8">
        <f t="shared" si="464"/>
        <v>1.00175232</v>
      </c>
      <c r="M762" s="120">
        <f t="shared" si="477"/>
        <v>1.0011996999999999</v>
      </c>
      <c r="N762" s="120">
        <f t="shared" si="471"/>
        <v>1.1556752857515327</v>
      </c>
      <c r="O762" s="113">
        <f t="shared" si="473"/>
        <v>1.15770039</v>
      </c>
      <c r="P762" s="113">
        <f t="shared" si="456"/>
        <v>973.37556388999997</v>
      </c>
      <c r="Q762" s="11">
        <f t="shared" si="468"/>
        <v>0</v>
      </c>
      <c r="R762" s="30">
        <f t="shared" si="465"/>
        <v>0</v>
      </c>
      <c r="S762" s="8">
        <f t="shared" si="457"/>
        <v>0</v>
      </c>
      <c r="T762" s="122">
        <f t="shared" si="466"/>
        <v>9.5000000000000001E-2</v>
      </c>
      <c r="U762" s="121">
        <f t="shared" si="472"/>
        <v>16</v>
      </c>
      <c r="V762" s="121">
        <v>252</v>
      </c>
      <c r="W762" s="120">
        <f t="shared" si="458"/>
        <v>1.005778815</v>
      </c>
      <c r="X762" s="113">
        <f t="shared" si="459"/>
        <v>5.6249573000000002</v>
      </c>
      <c r="Y762" s="113">
        <f t="shared" si="460"/>
        <v>0</v>
      </c>
      <c r="Z762" s="125" t="str">
        <f t="shared" si="469"/>
        <v>A+J=</v>
      </c>
      <c r="AA762" s="118">
        <f t="shared" si="470"/>
        <v>45219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61"/>
        <v>45212</v>
      </c>
      <c r="B763" s="113">
        <f t="shared" si="453"/>
        <v>979.00052118999997</v>
      </c>
      <c r="C763" s="176">
        <f t="shared" si="452"/>
        <v>840.78365378747242</v>
      </c>
      <c r="D763" s="114">
        <f t="shared" si="462"/>
        <v>6667.94</v>
      </c>
      <c r="E763" s="115">
        <f t="shared" si="474"/>
        <v>6683.28</v>
      </c>
      <c r="F763" s="116">
        <f t="shared" si="475"/>
        <v>45158</v>
      </c>
      <c r="G763" s="117">
        <f t="shared" si="454"/>
        <v>2.3005605929267148E-3</v>
      </c>
      <c r="H763" s="118">
        <f t="shared" si="467"/>
        <v>45219</v>
      </c>
      <c r="I763" s="118">
        <f t="shared" si="455"/>
        <v>45219</v>
      </c>
      <c r="J763" s="119">
        <f t="shared" si="463"/>
        <v>21</v>
      </c>
      <c r="K763" s="119">
        <f t="shared" si="476"/>
        <v>16</v>
      </c>
      <c r="L763" s="8">
        <f t="shared" si="464"/>
        <v>1.00175232</v>
      </c>
      <c r="M763" s="120">
        <f t="shared" si="477"/>
        <v>1.0011996999999999</v>
      </c>
      <c r="N763" s="120">
        <f t="shared" si="471"/>
        <v>1.1556752857515327</v>
      </c>
      <c r="O763" s="113">
        <f t="shared" si="473"/>
        <v>1.15770039</v>
      </c>
      <c r="P763" s="113">
        <f t="shared" si="456"/>
        <v>973.37556388999997</v>
      </c>
      <c r="Q763" s="11">
        <f t="shared" si="468"/>
        <v>0</v>
      </c>
      <c r="R763" s="30">
        <f t="shared" si="465"/>
        <v>0</v>
      </c>
      <c r="S763" s="8">
        <f t="shared" si="457"/>
        <v>0</v>
      </c>
      <c r="T763" s="122">
        <f t="shared" si="466"/>
        <v>9.5000000000000001E-2</v>
      </c>
      <c r="U763" s="121">
        <f t="shared" si="472"/>
        <v>16</v>
      </c>
      <c r="V763" s="121">
        <v>252</v>
      </c>
      <c r="W763" s="120">
        <f t="shared" si="458"/>
        <v>1.005778815</v>
      </c>
      <c r="X763" s="113">
        <f t="shared" si="459"/>
        <v>5.6249573000000002</v>
      </c>
      <c r="Y763" s="113">
        <f t="shared" si="460"/>
        <v>0</v>
      </c>
      <c r="Z763" s="125" t="str">
        <f t="shared" si="469"/>
        <v>A+J=</v>
      </c>
      <c r="AA763" s="118">
        <f t="shared" si="470"/>
        <v>45219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61"/>
        <v>45213</v>
      </c>
      <c r="B764" s="113">
        <f t="shared" si="453"/>
        <v>979.46034010000005</v>
      </c>
      <c r="C764" s="176">
        <f t="shared" ref="C764:C827" si="478">C763-(S763/O763)</f>
        <v>840.78365378747242</v>
      </c>
      <c r="D764" s="114">
        <f t="shared" si="462"/>
        <v>6667.94</v>
      </c>
      <c r="E764" s="115">
        <f t="shared" si="474"/>
        <v>6683.28</v>
      </c>
      <c r="F764" s="116">
        <f t="shared" si="475"/>
        <v>45158</v>
      </c>
      <c r="G764" s="117">
        <f t="shared" si="454"/>
        <v>2.3005605929267148E-3</v>
      </c>
      <c r="H764" s="118">
        <f t="shared" si="467"/>
        <v>45219</v>
      </c>
      <c r="I764" s="118">
        <f t="shared" si="455"/>
        <v>45219</v>
      </c>
      <c r="J764" s="119">
        <f t="shared" si="463"/>
        <v>21</v>
      </c>
      <c r="K764" s="119">
        <f t="shared" si="476"/>
        <v>17</v>
      </c>
      <c r="L764" s="8">
        <f t="shared" si="464"/>
        <v>1.0018619499999999</v>
      </c>
      <c r="M764" s="120">
        <f t="shared" si="477"/>
        <v>1.0011996999999999</v>
      </c>
      <c r="N764" s="120">
        <f t="shared" si="471"/>
        <v>1.1556752857515327</v>
      </c>
      <c r="O764" s="113">
        <f t="shared" si="473"/>
        <v>1.1578270900000001</v>
      </c>
      <c r="P764" s="113">
        <f t="shared" si="456"/>
        <v>973.48209118</v>
      </c>
      <c r="Q764" s="11">
        <f t="shared" si="468"/>
        <v>0</v>
      </c>
      <c r="R764" s="30">
        <f t="shared" si="465"/>
        <v>0</v>
      </c>
      <c r="S764" s="8">
        <f t="shared" si="457"/>
        <v>0</v>
      </c>
      <c r="T764" s="122">
        <f t="shared" si="466"/>
        <v>9.5000000000000001E-2</v>
      </c>
      <c r="U764" s="121">
        <f t="shared" si="472"/>
        <v>17</v>
      </c>
      <c r="V764" s="121">
        <v>252</v>
      </c>
      <c r="W764" s="120">
        <f t="shared" si="458"/>
        <v>1.0061410980000001</v>
      </c>
      <c r="X764" s="113">
        <f t="shared" si="459"/>
        <v>5.9782489200000004</v>
      </c>
      <c r="Y764" s="113">
        <f t="shared" si="460"/>
        <v>0</v>
      </c>
      <c r="Z764" s="125" t="str">
        <f t="shared" si="469"/>
        <v>A+J=</v>
      </c>
      <c r="AA764" s="118">
        <f t="shared" si="470"/>
        <v>45219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61"/>
        <v>45214</v>
      </c>
      <c r="B765" s="113">
        <f t="shared" si="453"/>
        <v>979.46034010000005</v>
      </c>
      <c r="C765" s="176">
        <f t="shared" si="478"/>
        <v>840.78365378747242</v>
      </c>
      <c r="D765" s="114">
        <f t="shared" si="462"/>
        <v>6667.94</v>
      </c>
      <c r="E765" s="115">
        <f t="shared" si="474"/>
        <v>6683.28</v>
      </c>
      <c r="F765" s="116">
        <f t="shared" si="475"/>
        <v>45158</v>
      </c>
      <c r="G765" s="117">
        <f t="shared" si="454"/>
        <v>2.3005605929267148E-3</v>
      </c>
      <c r="H765" s="118">
        <f t="shared" si="467"/>
        <v>45219</v>
      </c>
      <c r="I765" s="118">
        <f t="shared" si="455"/>
        <v>45219</v>
      </c>
      <c r="J765" s="119">
        <f t="shared" si="463"/>
        <v>21</v>
      </c>
      <c r="K765" s="119">
        <f t="shared" si="476"/>
        <v>17</v>
      </c>
      <c r="L765" s="8">
        <f t="shared" si="464"/>
        <v>1.0018619499999999</v>
      </c>
      <c r="M765" s="120">
        <f t="shared" si="477"/>
        <v>1.0011996999999999</v>
      </c>
      <c r="N765" s="120">
        <f t="shared" si="471"/>
        <v>1.1556752857515327</v>
      </c>
      <c r="O765" s="113">
        <f t="shared" si="473"/>
        <v>1.1578270900000001</v>
      </c>
      <c r="P765" s="113">
        <f t="shared" si="456"/>
        <v>973.48209118</v>
      </c>
      <c r="Q765" s="11">
        <f t="shared" si="468"/>
        <v>0</v>
      </c>
      <c r="R765" s="30">
        <f t="shared" si="465"/>
        <v>0</v>
      </c>
      <c r="S765" s="8">
        <f t="shared" si="457"/>
        <v>0</v>
      </c>
      <c r="T765" s="122">
        <f t="shared" si="466"/>
        <v>9.5000000000000001E-2</v>
      </c>
      <c r="U765" s="121">
        <f t="shared" si="472"/>
        <v>17</v>
      </c>
      <c r="V765" s="121">
        <v>252</v>
      </c>
      <c r="W765" s="120">
        <f t="shared" si="458"/>
        <v>1.0061410980000001</v>
      </c>
      <c r="X765" s="113">
        <f t="shared" si="459"/>
        <v>5.9782489200000004</v>
      </c>
      <c r="Y765" s="113">
        <f t="shared" si="460"/>
        <v>0</v>
      </c>
      <c r="Z765" s="125" t="str">
        <f t="shared" si="469"/>
        <v>A+J=</v>
      </c>
      <c r="AA765" s="118">
        <f t="shared" si="470"/>
        <v>45219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61"/>
        <v>45215</v>
      </c>
      <c r="B766" s="113">
        <f t="shared" si="453"/>
        <v>979.46034010000005</v>
      </c>
      <c r="C766" s="176">
        <f t="shared" si="478"/>
        <v>840.78365378747242</v>
      </c>
      <c r="D766" s="114">
        <f t="shared" si="462"/>
        <v>6667.94</v>
      </c>
      <c r="E766" s="115">
        <f t="shared" si="474"/>
        <v>6683.28</v>
      </c>
      <c r="F766" s="116">
        <f t="shared" si="475"/>
        <v>45158</v>
      </c>
      <c r="G766" s="117">
        <f t="shared" si="454"/>
        <v>2.3005605929267148E-3</v>
      </c>
      <c r="H766" s="118">
        <f t="shared" si="467"/>
        <v>45219</v>
      </c>
      <c r="I766" s="118">
        <f t="shared" si="455"/>
        <v>45219</v>
      </c>
      <c r="J766" s="119">
        <f t="shared" si="463"/>
        <v>21</v>
      </c>
      <c r="K766" s="119">
        <f t="shared" si="476"/>
        <v>17</v>
      </c>
      <c r="L766" s="8">
        <f t="shared" si="464"/>
        <v>1.0018619499999999</v>
      </c>
      <c r="M766" s="120">
        <f t="shared" si="477"/>
        <v>1.0011996999999999</v>
      </c>
      <c r="N766" s="120">
        <f t="shared" si="471"/>
        <v>1.1556752857515327</v>
      </c>
      <c r="O766" s="113">
        <f t="shared" si="473"/>
        <v>1.1578270900000001</v>
      </c>
      <c r="P766" s="113">
        <f t="shared" si="456"/>
        <v>973.48209118</v>
      </c>
      <c r="Q766" s="11">
        <f t="shared" si="468"/>
        <v>0</v>
      </c>
      <c r="R766" s="30">
        <f t="shared" si="465"/>
        <v>0</v>
      </c>
      <c r="S766" s="8">
        <f t="shared" si="457"/>
        <v>0</v>
      </c>
      <c r="T766" s="122">
        <f t="shared" si="466"/>
        <v>9.5000000000000001E-2</v>
      </c>
      <c r="U766" s="121">
        <f t="shared" si="472"/>
        <v>17</v>
      </c>
      <c r="V766" s="121">
        <v>252</v>
      </c>
      <c r="W766" s="120">
        <f t="shared" si="458"/>
        <v>1.0061410980000001</v>
      </c>
      <c r="X766" s="113">
        <f t="shared" si="459"/>
        <v>5.9782489200000004</v>
      </c>
      <c r="Y766" s="113">
        <f t="shared" si="460"/>
        <v>0</v>
      </c>
      <c r="Z766" s="125" t="str">
        <f t="shared" si="469"/>
        <v>A+J=</v>
      </c>
      <c r="AA766" s="118">
        <f t="shared" si="470"/>
        <v>45219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61"/>
        <v>45216</v>
      </c>
      <c r="B767" s="113">
        <f t="shared" si="453"/>
        <v>979.92036274999998</v>
      </c>
      <c r="C767" s="176">
        <f t="shared" si="478"/>
        <v>840.78365378747242</v>
      </c>
      <c r="D767" s="114">
        <f t="shared" si="462"/>
        <v>6667.94</v>
      </c>
      <c r="E767" s="115">
        <f t="shared" si="474"/>
        <v>6683.28</v>
      </c>
      <c r="F767" s="116">
        <f t="shared" si="475"/>
        <v>45158</v>
      </c>
      <c r="G767" s="117">
        <f t="shared" si="454"/>
        <v>2.3005605929267148E-3</v>
      </c>
      <c r="H767" s="118">
        <f t="shared" si="467"/>
        <v>45219</v>
      </c>
      <c r="I767" s="118">
        <f t="shared" si="455"/>
        <v>45219</v>
      </c>
      <c r="J767" s="119">
        <f t="shared" si="463"/>
        <v>21</v>
      </c>
      <c r="K767" s="119">
        <f t="shared" si="476"/>
        <v>18</v>
      </c>
      <c r="L767" s="8">
        <f t="shared" si="464"/>
        <v>1.00197158</v>
      </c>
      <c r="M767" s="120">
        <f t="shared" si="477"/>
        <v>1.0011996999999999</v>
      </c>
      <c r="N767" s="120">
        <f t="shared" si="471"/>
        <v>1.1556752857515327</v>
      </c>
      <c r="O767" s="113">
        <f t="shared" si="473"/>
        <v>1.1579537900000001</v>
      </c>
      <c r="P767" s="113">
        <f t="shared" si="456"/>
        <v>973.58861847000003</v>
      </c>
      <c r="Q767" s="11">
        <f t="shared" si="468"/>
        <v>0</v>
      </c>
      <c r="R767" s="30">
        <f t="shared" si="465"/>
        <v>0</v>
      </c>
      <c r="S767" s="8">
        <f t="shared" si="457"/>
        <v>0</v>
      </c>
      <c r="T767" s="122">
        <f t="shared" si="466"/>
        <v>9.5000000000000001E-2</v>
      </c>
      <c r="U767" s="121">
        <f t="shared" si="472"/>
        <v>18</v>
      </c>
      <c r="V767" s="121">
        <v>252</v>
      </c>
      <c r="W767" s="120">
        <f t="shared" si="458"/>
        <v>1.006503511</v>
      </c>
      <c r="X767" s="113">
        <f t="shared" si="459"/>
        <v>6.3317442799999997</v>
      </c>
      <c r="Y767" s="113">
        <f t="shared" si="460"/>
        <v>0</v>
      </c>
      <c r="Z767" s="125" t="str">
        <f t="shared" si="469"/>
        <v>A+J=</v>
      </c>
      <c r="AA767" s="118">
        <f t="shared" si="470"/>
        <v>45219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61"/>
        <v>45217</v>
      </c>
      <c r="B768" s="113">
        <f t="shared" si="453"/>
        <v>980.38060710000002</v>
      </c>
      <c r="C768" s="176">
        <f t="shared" si="478"/>
        <v>840.78365378747242</v>
      </c>
      <c r="D768" s="114">
        <f t="shared" si="462"/>
        <v>6667.94</v>
      </c>
      <c r="E768" s="115">
        <f t="shared" si="474"/>
        <v>6683.28</v>
      </c>
      <c r="F768" s="116">
        <f t="shared" si="475"/>
        <v>45158</v>
      </c>
      <c r="G768" s="117">
        <f t="shared" si="454"/>
        <v>2.3005605929267148E-3</v>
      </c>
      <c r="H768" s="118">
        <f t="shared" si="467"/>
        <v>45219</v>
      </c>
      <c r="I768" s="118">
        <f t="shared" si="455"/>
        <v>45219</v>
      </c>
      <c r="J768" s="119">
        <f t="shared" si="463"/>
        <v>21</v>
      </c>
      <c r="K768" s="119">
        <f t="shared" si="476"/>
        <v>19</v>
      </c>
      <c r="L768" s="8">
        <f t="shared" si="464"/>
        <v>1.0020812299999999</v>
      </c>
      <c r="M768" s="120">
        <f t="shared" si="477"/>
        <v>1.0011996999999999</v>
      </c>
      <c r="N768" s="120">
        <f t="shared" si="471"/>
        <v>1.1556752857515327</v>
      </c>
      <c r="O768" s="113">
        <f t="shared" si="473"/>
        <v>1.15808051</v>
      </c>
      <c r="P768" s="113">
        <f t="shared" si="456"/>
        <v>973.69516256999998</v>
      </c>
      <c r="Q768" s="11">
        <f t="shared" si="468"/>
        <v>0</v>
      </c>
      <c r="R768" s="30">
        <f t="shared" si="465"/>
        <v>0</v>
      </c>
      <c r="S768" s="8">
        <f t="shared" si="457"/>
        <v>0</v>
      </c>
      <c r="T768" s="122">
        <f t="shared" si="466"/>
        <v>9.5000000000000001E-2</v>
      </c>
      <c r="U768" s="121">
        <f t="shared" si="472"/>
        <v>19</v>
      </c>
      <c r="V768" s="121">
        <v>252</v>
      </c>
      <c r="W768" s="120">
        <f t="shared" si="458"/>
        <v>1.0068660549999999</v>
      </c>
      <c r="X768" s="113">
        <f t="shared" si="459"/>
        <v>6.6854445299999998</v>
      </c>
      <c r="Y768" s="113">
        <f t="shared" si="460"/>
        <v>0</v>
      </c>
      <c r="Z768" s="125" t="str">
        <f t="shared" si="469"/>
        <v>A+J=</v>
      </c>
      <c r="AA768" s="118">
        <f t="shared" si="470"/>
        <v>45219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61"/>
        <v>45218</v>
      </c>
      <c r="B769" s="113">
        <f t="shared" si="453"/>
        <v>980.84106378000001</v>
      </c>
      <c r="C769" s="176">
        <f t="shared" si="478"/>
        <v>840.78365378747242</v>
      </c>
      <c r="D769" s="114">
        <f t="shared" si="462"/>
        <v>6667.94</v>
      </c>
      <c r="E769" s="115">
        <f t="shared" si="474"/>
        <v>6683.28</v>
      </c>
      <c r="F769" s="116">
        <f t="shared" si="475"/>
        <v>45158</v>
      </c>
      <c r="G769" s="117">
        <f t="shared" si="454"/>
        <v>2.3005605929267148E-3</v>
      </c>
      <c r="H769" s="118">
        <f t="shared" si="467"/>
        <v>45219</v>
      </c>
      <c r="I769" s="118">
        <f t="shared" si="455"/>
        <v>45219</v>
      </c>
      <c r="J769" s="119">
        <f t="shared" si="463"/>
        <v>21</v>
      </c>
      <c r="K769" s="119">
        <f t="shared" si="476"/>
        <v>20</v>
      </c>
      <c r="L769" s="8">
        <f t="shared" si="464"/>
        <v>1.0021908900000001</v>
      </c>
      <c r="M769" s="120">
        <f t="shared" si="477"/>
        <v>1.0011996999999999</v>
      </c>
      <c r="N769" s="120">
        <f t="shared" si="471"/>
        <v>1.1556752857515327</v>
      </c>
      <c r="O769" s="113">
        <f t="shared" si="473"/>
        <v>1.1582072400000001</v>
      </c>
      <c r="P769" s="113">
        <f t="shared" si="456"/>
        <v>973.80171509000002</v>
      </c>
      <c r="Q769" s="11">
        <f t="shared" si="468"/>
        <v>0</v>
      </c>
      <c r="R769" s="30">
        <f t="shared" si="465"/>
        <v>0</v>
      </c>
      <c r="S769" s="8">
        <f t="shared" si="457"/>
        <v>0</v>
      </c>
      <c r="T769" s="122">
        <f t="shared" si="466"/>
        <v>9.5000000000000001E-2</v>
      </c>
      <c r="U769" s="121">
        <f t="shared" si="472"/>
        <v>20</v>
      </c>
      <c r="V769" s="121">
        <v>252</v>
      </c>
      <c r="W769" s="120">
        <f t="shared" si="458"/>
        <v>1.0072287289999999</v>
      </c>
      <c r="X769" s="113">
        <f t="shared" si="459"/>
        <v>7.0393486899999997</v>
      </c>
      <c r="Y769" s="113">
        <f t="shared" si="460"/>
        <v>0</v>
      </c>
      <c r="Z769" s="125" t="str">
        <f t="shared" si="469"/>
        <v>A+J=</v>
      </c>
      <c r="AA769" s="118">
        <f t="shared" si="470"/>
        <v>45219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61"/>
        <v>45219</v>
      </c>
      <c r="B770" s="113">
        <f t="shared" si="453"/>
        <v>981.30173379999997</v>
      </c>
      <c r="C770" s="176">
        <f t="shared" si="478"/>
        <v>840.78365378747242</v>
      </c>
      <c r="D770" s="114">
        <f t="shared" si="462"/>
        <v>6667.94</v>
      </c>
      <c r="E770" s="115">
        <f t="shared" si="474"/>
        <v>6683.28</v>
      </c>
      <c r="F770" s="116">
        <f t="shared" si="475"/>
        <v>45158</v>
      </c>
      <c r="G770" s="117">
        <f t="shared" si="454"/>
        <v>2.3005605929267148E-3</v>
      </c>
      <c r="H770" s="118">
        <f t="shared" si="467"/>
        <v>45250</v>
      </c>
      <c r="I770" s="118">
        <f t="shared" si="455"/>
        <v>45219</v>
      </c>
      <c r="J770" s="119">
        <f t="shared" si="463"/>
        <v>21</v>
      </c>
      <c r="K770" s="119">
        <f t="shared" si="476"/>
        <v>21</v>
      </c>
      <c r="L770" s="8">
        <f t="shared" si="464"/>
        <v>1.0023005599999999</v>
      </c>
      <c r="M770" s="120">
        <f t="shared" si="477"/>
        <v>1.0011996999999999</v>
      </c>
      <c r="N770" s="120">
        <f t="shared" si="471"/>
        <v>1.1556752857515327</v>
      </c>
      <c r="O770" s="113">
        <f t="shared" si="473"/>
        <v>1.1583339800000001</v>
      </c>
      <c r="P770" s="113">
        <f t="shared" si="456"/>
        <v>973.90827601000001</v>
      </c>
      <c r="Q770" s="11">
        <f t="shared" si="468"/>
        <v>25</v>
      </c>
      <c r="R770" s="30">
        <f t="shared" si="465"/>
        <v>7.9253992805383509E-3</v>
      </c>
      <c r="S770" s="8">
        <f t="shared" si="457"/>
        <v>7.7186119499999997</v>
      </c>
      <c r="T770" s="122">
        <f t="shared" si="466"/>
        <v>9.5000000000000001E-2</v>
      </c>
      <c r="U770" s="121">
        <f t="shared" si="472"/>
        <v>21</v>
      </c>
      <c r="V770" s="121">
        <v>252</v>
      </c>
      <c r="W770" s="120">
        <f t="shared" si="458"/>
        <v>1.0075915339999999</v>
      </c>
      <c r="X770" s="113">
        <f t="shared" si="459"/>
        <v>7.3934577900000003</v>
      </c>
      <c r="Y770" s="113">
        <f t="shared" si="460"/>
        <v>15.112069739999999</v>
      </c>
      <c r="Z770" s="125" t="str">
        <f t="shared" si="469"/>
        <v>A+J=</v>
      </c>
      <c r="AA770" s="118">
        <f t="shared" si="470"/>
        <v>45219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61"/>
        <v>45220</v>
      </c>
      <c r="B771" s="113">
        <f t="shared" si="453"/>
        <v>966.6698170200001</v>
      </c>
      <c r="C771" s="176">
        <f t="shared" si="478"/>
        <v>834.12010762266073</v>
      </c>
      <c r="D771" s="114">
        <f t="shared" si="462"/>
        <v>6683.28</v>
      </c>
      <c r="E771" s="115">
        <f t="shared" si="474"/>
        <v>6700.66</v>
      </c>
      <c r="F771" s="116">
        <f t="shared" si="475"/>
        <v>45189</v>
      </c>
      <c r="G771" s="117">
        <f t="shared" si="454"/>
        <v>2.60051950539264E-3</v>
      </c>
      <c r="H771" s="118">
        <f t="shared" si="467"/>
        <v>45250</v>
      </c>
      <c r="I771" s="118">
        <f t="shared" si="455"/>
        <v>45250</v>
      </c>
      <c r="J771" s="119">
        <f t="shared" si="463"/>
        <v>19</v>
      </c>
      <c r="K771" s="119">
        <f t="shared" si="476"/>
        <v>1</v>
      </c>
      <c r="L771" s="8">
        <f t="shared" si="464"/>
        <v>1.0001367000000001</v>
      </c>
      <c r="M771" s="120">
        <f t="shared" si="477"/>
        <v>1.0023005599999999</v>
      </c>
      <c r="N771" s="120">
        <f t="shared" si="471"/>
        <v>1.1583339860869211</v>
      </c>
      <c r="O771" s="113">
        <f t="shared" si="473"/>
        <v>1.1584923300000001</v>
      </c>
      <c r="P771" s="113">
        <f t="shared" si="456"/>
        <v>966.32174697000005</v>
      </c>
      <c r="Q771" s="11">
        <f t="shared" si="468"/>
        <v>0</v>
      </c>
      <c r="R771" s="30">
        <f t="shared" si="465"/>
        <v>0</v>
      </c>
      <c r="S771" s="8">
        <f t="shared" si="457"/>
        <v>0</v>
      </c>
      <c r="T771" s="122">
        <f t="shared" si="466"/>
        <v>9.5000000000000001E-2</v>
      </c>
      <c r="U771" s="121">
        <f t="shared" si="472"/>
        <v>1</v>
      </c>
      <c r="V771" s="121">
        <v>252</v>
      </c>
      <c r="W771" s="120">
        <f t="shared" si="458"/>
        <v>1.0003602009999999</v>
      </c>
      <c r="X771" s="113">
        <f t="shared" si="459"/>
        <v>0.34807005000000002</v>
      </c>
      <c r="Y771" s="113">
        <f t="shared" si="460"/>
        <v>0</v>
      </c>
      <c r="Z771" s="125" t="str">
        <f t="shared" si="469"/>
        <v>A+J=</v>
      </c>
      <c r="AA771" s="118">
        <f t="shared" si="470"/>
        <v>45250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61"/>
        <v>45221</v>
      </c>
      <c r="B772" s="113">
        <f t="shared" si="453"/>
        <v>966.6698170200001</v>
      </c>
      <c r="C772" s="176">
        <f t="shared" si="478"/>
        <v>834.12010762266073</v>
      </c>
      <c r="D772" s="114">
        <f t="shared" si="462"/>
        <v>6683.28</v>
      </c>
      <c r="E772" s="115">
        <f t="shared" si="474"/>
        <v>6700.66</v>
      </c>
      <c r="F772" s="116">
        <f t="shared" si="475"/>
        <v>45189</v>
      </c>
      <c r="G772" s="117">
        <f t="shared" si="454"/>
        <v>2.60051950539264E-3</v>
      </c>
      <c r="H772" s="118">
        <f t="shared" si="467"/>
        <v>45250</v>
      </c>
      <c r="I772" s="118">
        <f t="shared" si="455"/>
        <v>45250</v>
      </c>
      <c r="J772" s="119">
        <f t="shared" si="463"/>
        <v>19</v>
      </c>
      <c r="K772" s="119">
        <f t="shared" si="476"/>
        <v>1</v>
      </c>
      <c r="L772" s="8">
        <f t="shared" si="464"/>
        <v>1.0001367000000001</v>
      </c>
      <c r="M772" s="120">
        <f t="shared" si="477"/>
        <v>1.0023005599999999</v>
      </c>
      <c r="N772" s="120">
        <f t="shared" si="471"/>
        <v>1.1583339860869211</v>
      </c>
      <c r="O772" s="113">
        <f t="shared" si="473"/>
        <v>1.1584923300000001</v>
      </c>
      <c r="P772" s="113">
        <f t="shared" si="456"/>
        <v>966.32174697000005</v>
      </c>
      <c r="Q772" s="11">
        <f t="shared" si="468"/>
        <v>0</v>
      </c>
      <c r="R772" s="30">
        <f t="shared" si="465"/>
        <v>0</v>
      </c>
      <c r="S772" s="8">
        <f t="shared" si="457"/>
        <v>0</v>
      </c>
      <c r="T772" s="122">
        <f t="shared" si="466"/>
        <v>9.5000000000000001E-2</v>
      </c>
      <c r="U772" s="121">
        <f t="shared" si="472"/>
        <v>1</v>
      </c>
      <c r="V772" s="121">
        <v>252</v>
      </c>
      <c r="W772" s="120">
        <f t="shared" si="458"/>
        <v>1.0003602009999999</v>
      </c>
      <c r="X772" s="113">
        <f t="shared" si="459"/>
        <v>0.34807005000000002</v>
      </c>
      <c r="Y772" s="113">
        <f t="shared" si="460"/>
        <v>0</v>
      </c>
      <c r="Z772" s="125" t="str">
        <f t="shared" si="469"/>
        <v>A+J=</v>
      </c>
      <c r="AA772" s="118">
        <f t="shared" si="470"/>
        <v>45250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61"/>
        <v>45222</v>
      </c>
      <c r="B773" s="113">
        <f t="shared" si="453"/>
        <v>966.6698170200001</v>
      </c>
      <c r="C773" s="176">
        <f t="shared" si="478"/>
        <v>834.12010762266073</v>
      </c>
      <c r="D773" s="114">
        <f t="shared" si="462"/>
        <v>6683.28</v>
      </c>
      <c r="E773" s="115">
        <f t="shared" si="474"/>
        <v>6700.66</v>
      </c>
      <c r="F773" s="116">
        <f t="shared" si="475"/>
        <v>45189</v>
      </c>
      <c r="G773" s="117">
        <f t="shared" si="454"/>
        <v>2.60051950539264E-3</v>
      </c>
      <c r="H773" s="118">
        <f t="shared" si="467"/>
        <v>45250</v>
      </c>
      <c r="I773" s="118">
        <f t="shared" si="455"/>
        <v>45250</v>
      </c>
      <c r="J773" s="119">
        <f t="shared" si="463"/>
        <v>19</v>
      </c>
      <c r="K773" s="119">
        <f t="shared" si="476"/>
        <v>1</v>
      </c>
      <c r="L773" s="8">
        <f t="shared" si="464"/>
        <v>1.0001367000000001</v>
      </c>
      <c r="M773" s="120">
        <f t="shared" si="477"/>
        <v>1.0023005599999999</v>
      </c>
      <c r="N773" s="120">
        <f t="shared" si="471"/>
        <v>1.1583339860869211</v>
      </c>
      <c r="O773" s="113">
        <f t="shared" si="473"/>
        <v>1.1584923300000001</v>
      </c>
      <c r="P773" s="113">
        <f t="shared" si="456"/>
        <v>966.32174697000005</v>
      </c>
      <c r="Q773" s="11">
        <f t="shared" si="468"/>
        <v>0</v>
      </c>
      <c r="R773" s="30">
        <f t="shared" si="465"/>
        <v>0</v>
      </c>
      <c r="S773" s="8">
        <f t="shared" si="457"/>
        <v>0</v>
      </c>
      <c r="T773" s="122">
        <f t="shared" si="466"/>
        <v>9.5000000000000001E-2</v>
      </c>
      <c r="U773" s="121">
        <f t="shared" si="472"/>
        <v>1</v>
      </c>
      <c r="V773" s="121">
        <v>252</v>
      </c>
      <c r="W773" s="120">
        <f t="shared" si="458"/>
        <v>1.0003602009999999</v>
      </c>
      <c r="X773" s="113">
        <f t="shared" si="459"/>
        <v>0.34807005000000002</v>
      </c>
      <c r="Y773" s="113">
        <f t="shared" si="460"/>
        <v>0</v>
      </c>
      <c r="Z773" s="125" t="str">
        <f t="shared" si="469"/>
        <v>A+J=</v>
      </c>
      <c r="AA773" s="118">
        <f t="shared" si="470"/>
        <v>45250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61"/>
        <v>45223</v>
      </c>
      <c r="B774" s="113">
        <f t="shared" si="453"/>
        <v>967.15019913999993</v>
      </c>
      <c r="C774" s="176">
        <f t="shared" si="478"/>
        <v>834.12010762266073</v>
      </c>
      <c r="D774" s="114">
        <f t="shared" si="462"/>
        <v>6683.28</v>
      </c>
      <c r="E774" s="115">
        <f t="shared" si="474"/>
        <v>6700.66</v>
      </c>
      <c r="F774" s="116">
        <f t="shared" si="475"/>
        <v>45189</v>
      </c>
      <c r="G774" s="117">
        <f t="shared" si="454"/>
        <v>2.60051950539264E-3</v>
      </c>
      <c r="H774" s="118">
        <f t="shared" si="467"/>
        <v>45250</v>
      </c>
      <c r="I774" s="118">
        <f t="shared" si="455"/>
        <v>45250</v>
      </c>
      <c r="J774" s="119">
        <f t="shared" si="463"/>
        <v>19</v>
      </c>
      <c r="K774" s="119">
        <f t="shared" si="476"/>
        <v>2</v>
      </c>
      <c r="L774" s="8">
        <f t="shared" si="464"/>
        <v>1.0002734200000001</v>
      </c>
      <c r="M774" s="120">
        <f t="shared" si="477"/>
        <v>1.0023005599999999</v>
      </c>
      <c r="N774" s="120">
        <f t="shared" si="471"/>
        <v>1.1583339860869211</v>
      </c>
      <c r="O774" s="113">
        <f t="shared" si="473"/>
        <v>1.15865069</v>
      </c>
      <c r="P774" s="113">
        <f t="shared" si="456"/>
        <v>966.45383822999997</v>
      </c>
      <c r="Q774" s="11">
        <f t="shared" si="468"/>
        <v>0</v>
      </c>
      <c r="R774" s="30">
        <f t="shared" si="465"/>
        <v>0</v>
      </c>
      <c r="S774" s="8">
        <f t="shared" si="457"/>
        <v>0</v>
      </c>
      <c r="T774" s="122">
        <f t="shared" si="466"/>
        <v>9.5000000000000001E-2</v>
      </c>
      <c r="U774" s="121">
        <f t="shared" si="472"/>
        <v>2</v>
      </c>
      <c r="V774" s="121">
        <v>252</v>
      </c>
      <c r="W774" s="120">
        <f t="shared" si="458"/>
        <v>1.0007205320000001</v>
      </c>
      <c r="X774" s="113">
        <f t="shared" si="459"/>
        <v>0.69636091</v>
      </c>
      <c r="Y774" s="113">
        <f t="shared" si="460"/>
        <v>0</v>
      </c>
      <c r="Z774" s="125" t="str">
        <f t="shared" si="469"/>
        <v>A+J=</v>
      </c>
      <c r="AA774" s="118">
        <f t="shared" si="470"/>
        <v>45250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61"/>
        <v>45224</v>
      </c>
      <c r="B775" s="113">
        <f t="shared" si="453"/>
        <v>967.63081881999994</v>
      </c>
      <c r="C775" s="176">
        <f t="shared" si="478"/>
        <v>834.12010762266073</v>
      </c>
      <c r="D775" s="114">
        <f t="shared" si="462"/>
        <v>6683.28</v>
      </c>
      <c r="E775" s="115">
        <f t="shared" si="474"/>
        <v>6700.66</v>
      </c>
      <c r="F775" s="116">
        <f t="shared" si="475"/>
        <v>45189</v>
      </c>
      <c r="G775" s="117">
        <f t="shared" si="454"/>
        <v>2.60051950539264E-3</v>
      </c>
      <c r="H775" s="118">
        <f t="shared" si="467"/>
        <v>45250</v>
      </c>
      <c r="I775" s="118">
        <f t="shared" si="455"/>
        <v>45250</v>
      </c>
      <c r="J775" s="119">
        <f t="shared" si="463"/>
        <v>19</v>
      </c>
      <c r="K775" s="119">
        <f t="shared" si="476"/>
        <v>3</v>
      </c>
      <c r="L775" s="8">
        <f t="shared" si="464"/>
        <v>1.00041015</v>
      </c>
      <c r="M775" s="120">
        <f t="shared" si="477"/>
        <v>1.0023005599999999</v>
      </c>
      <c r="N775" s="120">
        <f t="shared" si="471"/>
        <v>1.1583339860869211</v>
      </c>
      <c r="O775" s="113">
        <f t="shared" si="473"/>
        <v>1.15880907</v>
      </c>
      <c r="P775" s="113">
        <f t="shared" si="456"/>
        <v>966.58594617999995</v>
      </c>
      <c r="Q775" s="11">
        <f t="shared" si="468"/>
        <v>0</v>
      </c>
      <c r="R775" s="30">
        <f t="shared" si="465"/>
        <v>0</v>
      </c>
      <c r="S775" s="8">
        <f t="shared" si="457"/>
        <v>0</v>
      </c>
      <c r="T775" s="122">
        <f t="shared" si="466"/>
        <v>9.5000000000000001E-2</v>
      </c>
      <c r="U775" s="121">
        <f t="shared" si="472"/>
        <v>3</v>
      </c>
      <c r="V775" s="121">
        <v>252</v>
      </c>
      <c r="W775" s="120">
        <f t="shared" si="458"/>
        <v>1.001080993</v>
      </c>
      <c r="X775" s="113">
        <f t="shared" si="459"/>
        <v>1.0448726399999999</v>
      </c>
      <c r="Y775" s="113">
        <f t="shared" si="460"/>
        <v>0</v>
      </c>
      <c r="Z775" s="125" t="str">
        <f t="shared" si="469"/>
        <v>A+J=</v>
      </c>
      <c r="AA775" s="118">
        <f t="shared" si="470"/>
        <v>45250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61"/>
        <v>45225</v>
      </c>
      <c r="B776" s="113">
        <f t="shared" si="453"/>
        <v>968.11169184000005</v>
      </c>
      <c r="C776" s="176">
        <f t="shared" si="478"/>
        <v>834.12010762266073</v>
      </c>
      <c r="D776" s="114">
        <f t="shared" si="462"/>
        <v>6683.28</v>
      </c>
      <c r="E776" s="115">
        <f t="shared" si="474"/>
        <v>6700.66</v>
      </c>
      <c r="F776" s="116">
        <f t="shared" si="475"/>
        <v>45189</v>
      </c>
      <c r="G776" s="117">
        <f t="shared" si="454"/>
        <v>2.60051950539264E-3</v>
      </c>
      <c r="H776" s="118">
        <f t="shared" si="467"/>
        <v>45250</v>
      </c>
      <c r="I776" s="118">
        <f t="shared" si="455"/>
        <v>45250</v>
      </c>
      <c r="J776" s="119">
        <f t="shared" si="463"/>
        <v>19</v>
      </c>
      <c r="K776" s="119">
        <f t="shared" si="476"/>
        <v>4</v>
      </c>
      <c r="L776" s="8">
        <f t="shared" si="464"/>
        <v>1.00054691</v>
      </c>
      <c r="M776" s="120">
        <f t="shared" si="477"/>
        <v>1.0023005599999999</v>
      </c>
      <c r="N776" s="120">
        <f t="shared" si="471"/>
        <v>1.1583339860869211</v>
      </c>
      <c r="O776" s="113">
        <f t="shared" si="473"/>
        <v>1.15896749</v>
      </c>
      <c r="P776" s="113">
        <f t="shared" si="456"/>
        <v>966.71808748000001</v>
      </c>
      <c r="Q776" s="11">
        <f t="shared" si="468"/>
        <v>0</v>
      </c>
      <c r="R776" s="30">
        <f t="shared" si="465"/>
        <v>0</v>
      </c>
      <c r="S776" s="8">
        <f t="shared" si="457"/>
        <v>0</v>
      </c>
      <c r="T776" s="122">
        <f t="shared" si="466"/>
        <v>9.5000000000000001E-2</v>
      </c>
      <c r="U776" s="121">
        <f t="shared" si="472"/>
        <v>4</v>
      </c>
      <c r="V776" s="121">
        <v>252</v>
      </c>
      <c r="W776" s="120">
        <f t="shared" si="458"/>
        <v>1.0014415830000001</v>
      </c>
      <c r="X776" s="113">
        <f t="shared" si="459"/>
        <v>1.3936043600000001</v>
      </c>
      <c r="Y776" s="113">
        <f t="shared" si="460"/>
        <v>0</v>
      </c>
      <c r="Z776" s="125" t="str">
        <f t="shared" si="469"/>
        <v>A+J=</v>
      </c>
      <c r="AA776" s="118">
        <f t="shared" si="470"/>
        <v>45250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61"/>
        <v>45226</v>
      </c>
      <c r="B777" s="113">
        <f t="shared" si="453"/>
        <v>968.59279516999993</v>
      </c>
      <c r="C777" s="176">
        <f t="shared" si="478"/>
        <v>834.12010762266073</v>
      </c>
      <c r="D777" s="114">
        <f t="shared" si="462"/>
        <v>6683.28</v>
      </c>
      <c r="E777" s="115">
        <f t="shared" si="474"/>
        <v>6700.66</v>
      </c>
      <c r="F777" s="116">
        <f t="shared" si="475"/>
        <v>45189</v>
      </c>
      <c r="G777" s="117">
        <f t="shared" si="454"/>
        <v>2.60051950539264E-3</v>
      </c>
      <c r="H777" s="118">
        <f t="shared" si="467"/>
        <v>45250</v>
      </c>
      <c r="I777" s="118">
        <f t="shared" si="455"/>
        <v>45250</v>
      </c>
      <c r="J777" s="119">
        <f t="shared" si="463"/>
        <v>19</v>
      </c>
      <c r="K777" s="119">
        <f t="shared" si="476"/>
        <v>5</v>
      </c>
      <c r="L777" s="8">
        <f t="shared" si="464"/>
        <v>1.00068369</v>
      </c>
      <c r="M777" s="120">
        <f t="shared" si="477"/>
        <v>1.0023005599999999</v>
      </c>
      <c r="N777" s="120">
        <f t="shared" si="471"/>
        <v>1.1583339860869211</v>
      </c>
      <c r="O777" s="113">
        <f t="shared" si="473"/>
        <v>1.1591259199999999</v>
      </c>
      <c r="P777" s="113">
        <f t="shared" si="456"/>
        <v>966.85023712999998</v>
      </c>
      <c r="Q777" s="11">
        <f t="shared" si="468"/>
        <v>0</v>
      </c>
      <c r="R777" s="30">
        <f t="shared" si="465"/>
        <v>0</v>
      </c>
      <c r="S777" s="8">
        <f t="shared" si="457"/>
        <v>0</v>
      </c>
      <c r="T777" s="122">
        <f t="shared" si="466"/>
        <v>9.5000000000000001E-2</v>
      </c>
      <c r="U777" s="121">
        <f t="shared" si="472"/>
        <v>5</v>
      </c>
      <c r="V777" s="121">
        <v>252</v>
      </c>
      <c r="W777" s="120">
        <f t="shared" si="458"/>
        <v>1.0018023039999999</v>
      </c>
      <c r="X777" s="113">
        <f t="shared" si="459"/>
        <v>1.74255804</v>
      </c>
      <c r="Y777" s="113">
        <f t="shared" si="460"/>
        <v>0</v>
      </c>
      <c r="Z777" s="125" t="str">
        <f t="shared" si="469"/>
        <v>A+J=</v>
      </c>
      <c r="AA777" s="118">
        <f t="shared" si="470"/>
        <v>45250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61"/>
        <v>45227</v>
      </c>
      <c r="B778" s="113">
        <f t="shared" ref="B778:B841" si="479">(P778+X778)</f>
        <v>969.07413530999997</v>
      </c>
      <c r="C778" s="176">
        <f t="shared" si="478"/>
        <v>834.12010762266073</v>
      </c>
      <c r="D778" s="114">
        <f t="shared" si="462"/>
        <v>6683.28</v>
      </c>
      <c r="E778" s="115">
        <f t="shared" si="474"/>
        <v>6700.66</v>
      </c>
      <c r="F778" s="116">
        <f t="shared" si="475"/>
        <v>45189</v>
      </c>
      <c r="G778" s="117">
        <f t="shared" ref="G778:G841" si="480">(E778/D778)-1</f>
        <v>2.60051950539264E-3</v>
      </c>
      <c r="H778" s="118">
        <f t="shared" si="467"/>
        <v>45250</v>
      </c>
      <c r="I778" s="118">
        <f t="shared" ref="I778:I841" si="481">IF(A778&gt;I777,H778,I777)</f>
        <v>45250</v>
      </c>
      <c r="J778" s="119">
        <f t="shared" si="463"/>
        <v>19</v>
      </c>
      <c r="K778" s="119">
        <f t="shared" si="476"/>
        <v>6</v>
      </c>
      <c r="L778" s="8">
        <f t="shared" si="464"/>
        <v>1.00082048</v>
      </c>
      <c r="M778" s="120">
        <f t="shared" si="477"/>
        <v>1.0023005599999999</v>
      </c>
      <c r="N778" s="120">
        <f t="shared" si="471"/>
        <v>1.1583339860869211</v>
      </c>
      <c r="O778" s="113">
        <f t="shared" si="473"/>
        <v>1.15928437</v>
      </c>
      <c r="P778" s="113">
        <f t="shared" ref="P778:P841" si="482">TRUNC(C778*O778,8)</f>
        <v>966.98240346</v>
      </c>
      <c r="Q778" s="11">
        <f t="shared" si="468"/>
        <v>0</v>
      </c>
      <c r="R778" s="30">
        <f t="shared" si="465"/>
        <v>0</v>
      </c>
      <c r="S778" s="8">
        <f t="shared" ref="S778:S841" si="483">IF(R778&gt;0,TRUNC(R778*P778,8),0)</f>
        <v>0</v>
      </c>
      <c r="T778" s="122">
        <f t="shared" si="466"/>
        <v>9.5000000000000001E-2</v>
      </c>
      <c r="U778" s="121">
        <f t="shared" si="472"/>
        <v>6</v>
      </c>
      <c r="V778" s="121">
        <v>252</v>
      </c>
      <c r="W778" s="120">
        <f t="shared" ref="W778:W841" si="484">ROUND((1+T778)^TRUNC((U778/V778),9),9)</f>
        <v>1.002163154</v>
      </c>
      <c r="X778" s="113">
        <f t="shared" ref="X778:X841" si="485">TRUNC((P778*(W778-1)),8)</f>
        <v>2.0917318499999999</v>
      </c>
      <c r="Y778" s="113">
        <f t="shared" ref="Y778:Y841" si="486">IF(Q778&gt;0,S778+X778,0)</f>
        <v>0</v>
      </c>
      <c r="Z778" s="125" t="str">
        <f t="shared" si="469"/>
        <v>A+J=</v>
      </c>
      <c r="AA778" s="118">
        <f t="shared" si="470"/>
        <v>45250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87">(A778+1)</f>
        <v>45228</v>
      </c>
      <c r="B779" s="113">
        <f t="shared" si="479"/>
        <v>969.07413530999997</v>
      </c>
      <c r="C779" s="176">
        <f t="shared" si="478"/>
        <v>834.12010762266073</v>
      </c>
      <c r="D779" s="114">
        <f t="shared" ref="D779:D842" si="488">IF(E779=E778,D778,E778)</f>
        <v>6683.28</v>
      </c>
      <c r="E779" s="115">
        <f t="shared" si="474"/>
        <v>6700.66</v>
      </c>
      <c r="F779" s="116">
        <f t="shared" si="475"/>
        <v>45189</v>
      </c>
      <c r="G779" s="117">
        <f t="shared" si="480"/>
        <v>2.60051950539264E-3</v>
      </c>
      <c r="H779" s="118">
        <f t="shared" si="467"/>
        <v>45250</v>
      </c>
      <c r="I779" s="118">
        <f t="shared" si="481"/>
        <v>45250</v>
      </c>
      <c r="J779" s="119">
        <f t="shared" ref="J779:J842" si="489">IF(I779=I778,J778,NETWORKDAYS(I778,I779,$AD$176:$AD$502)-1)</f>
        <v>19</v>
      </c>
      <c r="K779" s="119">
        <f t="shared" si="476"/>
        <v>6</v>
      </c>
      <c r="L779" s="8">
        <f t="shared" ref="L779:L842" si="490">IF(E779&lt;D779,1,TRUNC((E779/D779)^TRUNC((K779/J779),9),8))</f>
        <v>1.00082048</v>
      </c>
      <c r="M779" s="120">
        <f t="shared" si="477"/>
        <v>1.0023005599999999</v>
      </c>
      <c r="N779" s="120">
        <f t="shared" si="471"/>
        <v>1.1583339860869211</v>
      </c>
      <c r="O779" s="113">
        <f t="shared" si="473"/>
        <v>1.15928437</v>
      </c>
      <c r="P779" s="113">
        <f t="shared" si="482"/>
        <v>966.98240346</v>
      </c>
      <c r="Q779" s="11">
        <f t="shared" si="468"/>
        <v>0</v>
      </c>
      <c r="R779" s="30">
        <f t="shared" ref="R779:R842" si="491">IF(Q779&gt;0,VLOOKUP($A779,$AD$10:$AI$170,6),0)</f>
        <v>0</v>
      </c>
      <c r="S779" s="8">
        <f t="shared" si="483"/>
        <v>0</v>
      </c>
      <c r="T779" s="122">
        <f t="shared" ref="T779:T842" si="492">(T778)</f>
        <v>9.5000000000000001E-2</v>
      </c>
      <c r="U779" s="121">
        <f t="shared" si="472"/>
        <v>6</v>
      </c>
      <c r="V779" s="121">
        <v>252</v>
      </c>
      <c r="W779" s="120">
        <f t="shared" si="484"/>
        <v>1.002163154</v>
      </c>
      <c r="X779" s="113">
        <f t="shared" si="485"/>
        <v>2.0917318499999999</v>
      </c>
      <c r="Y779" s="113">
        <f t="shared" si="486"/>
        <v>0</v>
      </c>
      <c r="Z779" s="125" t="str">
        <f t="shared" si="469"/>
        <v>A+J=</v>
      </c>
      <c r="AA779" s="118">
        <f t="shared" si="470"/>
        <v>45250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87"/>
        <v>45229</v>
      </c>
      <c r="B780" s="113">
        <f t="shared" si="479"/>
        <v>969.07413530999997</v>
      </c>
      <c r="C780" s="176">
        <f t="shared" si="478"/>
        <v>834.12010762266073</v>
      </c>
      <c r="D780" s="114">
        <f t="shared" si="488"/>
        <v>6683.28</v>
      </c>
      <c r="E780" s="115">
        <f t="shared" si="474"/>
        <v>6700.66</v>
      </c>
      <c r="F780" s="116">
        <f t="shared" si="475"/>
        <v>45189</v>
      </c>
      <c r="G780" s="117">
        <f t="shared" si="480"/>
        <v>2.60051950539264E-3</v>
      </c>
      <c r="H780" s="118">
        <f t="shared" ref="H780:H843" si="493">IF(DAY(A780)=H$9,VLOOKUP(A780,AH$118:AN$450,4),H779)</f>
        <v>45250</v>
      </c>
      <c r="I780" s="118">
        <f t="shared" si="481"/>
        <v>45250</v>
      </c>
      <c r="J780" s="119">
        <f t="shared" si="489"/>
        <v>19</v>
      </c>
      <c r="K780" s="119">
        <f t="shared" si="476"/>
        <v>6</v>
      </c>
      <c r="L780" s="8">
        <f t="shared" si="490"/>
        <v>1.00082048</v>
      </c>
      <c r="M780" s="120">
        <f t="shared" si="477"/>
        <v>1.0023005599999999</v>
      </c>
      <c r="N780" s="120">
        <f t="shared" si="471"/>
        <v>1.1583339860869211</v>
      </c>
      <c r="O780" s="113">
        <f t="shared" si="473"/>
        <v>1.15928437</v>
      </c>
      <c r="P780" s="113">
        <f t="shared" si="482"/>
        <v>966.98240346</v>
      </c>
      <c r="Q780" s="11">
        <f t="shared" ref="Q780:Q843" si="494">IF(VLOOKUP(A780,AD$10:AK$170,8)=VLOOKUP(A779,AD$10:AK$170,8),0,VLOOKUP(A780,AD$10:AK$170,8))</f>
        <v>0</v>
      </c>
      <c r="R780" s="30">
        <f t="shared" si="491"/>
        <v>0</v>
      </c>
      <c r="S780" s="8">
        <f t="shared" si="483"/>
        <v>0</v>
      </c>
      <c r="T780" s="122">
        <f t="shared" si="492"/>
        <v>9.5000000000000001E-2</v>
      </c>
      <c r="U780" s="121">
        <f t="shared" si="472"/>
        <v>6</v>
      </c>
      <c r="V780" s="121">
        <v>252</v>
      </c>
      <c r="W780" s="120">
        <f t="shared" si="484"/>
        <v>1.002163154</v>
      </c>
      <c r="X780" s="113">
        <f t="shared" si="485"/>
        <v>2.0917318499999999</v>
      </c>
      <c r="Y780" s="113">
        <f t="shared" si="486"/>
        <v>0</v>
      </c>
      <c r="Z780" s="125" t="str">
        <f t="shared" ref="Z780:Z843" si="495">IF($Q779&gt;0,VLOOKUP($A779,$AD$10:$AM$170,9),Z779)</f>
        <v>A+J=</v>
      </c>
      <c r="AA780" s="118">
        <f t="shared" ref="AA780:AA843" si="496">IF($Q779&gt;0,VLOOKUP($A779,$AD$10:$AM$170,10),AA779)</f>
        <v>45250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87"/>
        <v>45230</v>
      </c>
      <c r="B781" s="113">
        <f t="shared" si="479"/>
        <v>969.55572260999998</v>
      </c>
      <c r="C781" s="176">
        <f t="shared" si="478"/>
        <v>834.12010762266073</v>
      </c>
      <c r="D781" s="114">
        <f t="shared" si="488"/>
        <v>6683.28</v>
      </c>
      <c r="E781" s="115">
        <f t="shared" si="474"/>
        <v>6700.66</v>
      </c>
      <c r="F781" s="116">
        <f t="shared" si="475"/>
        <v>45189</v>
      </c>
      <c r="G781" s="117">
        <f t="shared" si="480"/>
        <v>2.60051950539264E-3</v>
      </c>
      <c r="H781" s="118">
        <f t="shared" si="493"/>
        <v>45250</v>
      </c>
      <c r="I781" s="118">
        <f t="shared" si="481"/>
        <v>45250</v>
      </c>
      <c r="J781" s="119">
        <f t="shared" si="489"/>
        <v>19</v>
      </c>
      <c r="K781" s="119">
        <f t="shared" si="476"/>
        <v>7</v>
      </c>
      <c r="L781" s="8">
        <f t="shared" si="490"/>
        <v>1.0009573</v>
      </c>
      <c r="M781" s="120">
        <f t="shared" si="477"/>
        <v>1.0023005599999999</v>
      </c>
      <c r="N781" s="120">
        <f t="shared" si="471"/>
        <v>1.1583339860869211</v>
      </c>
      <c r="O781" s="113">
        <f t="shared" si="473"/>
        <v>1.15944285</v>
      </c>
      <c r="P781" s="113">
        <f t="shared" si="482"/>
        <v>967.11459481999998</v>
      </c>
      <c r="Q781" s="11">
        <f t="shared" si="494"/>
        <v>0</v>
      </c>
      <c r="R781" s="30">
        <f t="shared" si="491"/>
        <v>0</v>
      </c>
      <c r="S781" s="8">
        <f t="shared" si="483"/>
        <v>0</v>
      </c>
      <c r="T781" s="122">
        <f t="shared" si="492"/>
        <v>9.5000000000000001E-2</v>
      </c>
      <c r="U781" s="121">
        <f t="shared" si="472"/>
        <v>7</v>
      </c>
      <c r="V781" s="121">
        <v>252</v>
      </c>
      <c r="W781" s="120">
        <f t="shared" si="484"/>
        <v>1.002524135</v>
      </c>
      <c r="X781" s="113">
        <f t="shared" si="485"/>
        <v>2.4411277899999999</v>
      </c>
      <c r="Y781" s="113">
        <f t="shared" si="486"/>
        <v>0</v>
      </c>
      <c r="Z781" s="125" t="str">
        <f t="shared" si="495"/>
        <v>A+J=</v>
      </c>
      <c r="AA781" s="118">
        <f t="shared" si="496"/>
        <v>45250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87"/>
        <v>45231</v>
      </c>
      <c r="B782" s="113">
        <f t="shared" si="479"/>
        <v>970.03754686000002</v>
      </c>
      <c r="C782" s="176">
        <f t="shared" si="478"/>
        <v>834.12010762266073</v>
      </c>
      <c r="D782" s="114">
        <f t="shared" si="488"/>
        <v>6683.28</v>
      </c>
      <c r="E782" s="115">
        <f t="shared" si="474"/>
        <v>6700.66</v>
      </c>
      <c r="F782" s="116">
        <f t="shared" si="475"/>
        <v>45189</v>
      </c>
      <c r="G782" s="117">
        <f t="shared" si="480"/>
        <v>2.60051950539264E-3</v>
      </c>
      <c r="H782" s="118">
        <f t="shared" si="493"/>
        <v>45250</v>
      </c>
      <c r="I782" s="118">
        <f t="shared" si="481"/>
        <v>45250</v>
      </c>
      <c r="J782" s="119">
        <f t="shared" si="489"/>
        <v>19</v>
      </c>
      <c r="K782" s="119">
        <f t="shared" si="476"/>
        <v>8</v>
      </c>
      <c r="L782" s="8">
        <f t="shared" si="490"/>
        <v>1.00109413</v>
      </c>
      <c r="M782" s="120">
        <f t="shared" si="477"/>
        <v>1.0023005599999999</v>
      </c>
      <c r="N782" s="120">
        <f t="shared" si="471"/>
        <v>1.1583339860869211</v>
      </c>
      <c r="O782" s="113">
        <f t="shared" si="473"/>
        <v>1.15960135</v>
      </c>
      <c r="P782" s="113">
        <f t="shared" si="482"/>
        <v>967.24680286</v>
      </c>
      <c r="Q782" s="11">
        <f t="shared" si="494"/>
        <v>0</v>
      </c>
      <c r="R782" s="30">
        <f t="shared" si="491"/>
        <v>0</v>
      </c>
      <c r="S782" s="8">
        <f t="shared" si="483"/>
        <v>0</v>
      </c>
      <c r="T782" s="122">
        <f t="shared" si="492"/>
        <v>9.5000000000000001E-2</v>
      </c>
      <c r="U782" s="121">
        <f t="shared" si="472"/>
        <v>8</v>
      </c>
      <c r="V782" s="121">
        <v>252</v>
      </c>
      <c r="W782" s="120">
        <f t="shared" si="484"/>
        <v>1.0028852450000001</v>
      </c>
      <c r="X782" s="113">
        <f t="shared" si="485"/>
        <v>2.7907440000000001</v>
      </c>
      <c r="Y782" s="113">
        <f t="shared" si="486"/>
        <v>0</v>
      </c>
      <c r="Z782" s="125" t="str">
        <f t="shared" si="495"/>
        <v>A+J=</v>
      </c>
      <c r="AA782" s="118">
        <f t="shared" si="496"/>
        <v>45250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87"/>
        <v>45232</v>
      </c>
      <c r="B783" s="113">
        <f t="shared" si="479"/>
        <v>970.51961003999998</v>
      </c>
      <c r="C783" s="176">
        <f t="shared" si="478"/>
        <v>834.12010762266073</v>
      </c>
      <c r="D783" s="114">
        <f t="shared" si="488"/>
        <v>6683.28</v>
      </c>
      <c r="E783" s="115">
        <f t="shared" si="474"/>
        <v>6700.66</v>
      </c>
      <c r="F783" s="116">
        <f t="shared" si="475"/>
        <v>45189</v>
      </c>
      <c r="G783" s="117">
        <f t="shared" si="480"/>
        <v>2.60051950539264E-3</v>
      </c>
      <c r="H783" s="118">
        <f t="shared" si="493"/>
        <v>45250</v>
      </c>
      <c r="I783" s="118">
        <f t="shared" si="481"/>
        <v>45250</v>
      </c>
      <c r="J783" s="119">
        <f t="shared" si="489"/>
        <v>19</v>
      </c>
      <c r="K783" s="119">
        <f t="shared" si="476"/>
        <v>9</v>
      </c>
      <c r="L783" s="8">
        <f t="shared" si="490"/>
        <v>1.0012309800000001</v>
      </c>
      <c r="M783" s="120">
        <f t="shared" si="477"/>
        <v>1.0023005599999999</v>
      </c>
      <c r="N783" s="120">
        <f t="shared" si="471"/>
        <v>1.1583339860869211</v>
      </c>
      <c r="O783" s="113">
        <f t="shared" si="473"/>
        <v>1.15975987</v>
      </c>
      <c r="P783" s="113">
        <f t="shared" si="482"/>
        <v>967.37902757999996</v>
      </c>
      <c r="Q783" s="11">
        <f t="shared" si="494"/>
        <v>0</v>
      </c>
      <c r="R783" s="30">
        <f t="shared" si="491"/>
        <v>0</v>
      </c>
      <c r="S783" s="8">
        <f t="shared" si="483"/>
        <v>0</v>
      </c>
      <c r="T783" s="122">
        <f t="shared" si="492"/>
        <v>9.5000000000000001E-2</v>
      </c>
      <c r="U783" s="121">
        <f t="shared" si="472"/>
        <v>9</v>
      </c>
      <c r="V783" s="121">
        <v>252</v>
      </c>
      <c r="W783" s="120">
        <f t="shared" si="484"/>
        <v>1.0032464860000001</v>
      </c>
      <c r="X783" s="113">
        <f t="shared" si="485"/>
        <v>3.1405824600000001</v>
      </c>
      <c r="Y783" s="113">
        <f t="shared" si="486"/>
        <v>0</v>
      </c>
      <c r="Z783" s="125" t="str">
        <f t="shared" si="495"/>
        <v>A+J=</v>
      </c>
      <c r="AA783" s="118">
        <f t="shared" si="496"/>
        <v>45250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87"/>
        <v>45233</v>
      </c>
      <c r="B784" s="113">
        <f t="shared" si="479"/>
        <v>970.51961003999998</v>
      </c>
      <c r="C784" s="176">
        <f t="shared" si="478"/>
        <v>834.12010762266073</v>
      </c>
      <c r="D784" s="114">
        <f t="shared" si="488"/>
        <v>6683.28</v>
      </c>
      <c r="E784" s="115">
        <f t="shared" si="474"/>
        <v>6700.66</v>
      </c>
      <c r="F784" s="116">
        <f t="shared" si="475"/>
        <v>45189</v>
      </c>
      <c r="G784" s="117">
        <f t="shared" si="480"/>
        <v>2.60051950539264E-3</v>
      </c>
      <c r="H784" s="118">
        <f t="shared" si="493"/>
        <v>45250</v>
      </c>
      <c r="I784" s="118">
        <f t="shared" si="481"/>
        <v>45250</v>
      </c>
      <c r="J784" s="119">
        <f t="shared" si="489"/>
        <v>19</v>
      </c>
      <c r="K784" s="119">
        <f t="shared" si="476"/>
        <v>9</v>
      </c>
      <c r="L784" s="8">
        <f t="shared" si="490"/>
        <v>1.0012309800000001</v>
      </c>
      <c r="M784" s="120">
        <f t="shared" si="477"/>
        <v>1.0023005599999999</v>
      </c>
      <c r="N784" s="120">
        <f t="shared" si="471"/>
        <v>1.1583339860869211</v>
      </c>
      <c r="O784" s="113">
        <f t="shared" si="473"/>
        <v>1.15975987</v>
      </c>
      <c r="P784" s="113">
        <f t="shared" si="482"/>
        <v>967.37902757999996</v>
      </c>
      <c r="Q784" s="11">
        <f t="shared" si="494"/>
        <v>0</v>
      </c>
      <c r="R784" s="30">
        <f t="shared" si="491"/>
        <v>0</v>
      </c>
      <c r="S784" s="8">
        <f t="shared" si="483"/>
        <v>0</v>
      </c>
      <c r="T784" s="122">
        <f t="shared" si="492"/>
        <v>9.5000000000000001E-2</v>
      </c>
      <c r="U784" s="121">
        <f t="shared" si="472"/>
        <v>9</v>
      </c>
      <c r="V784" s="121">
        <v>252</v>
      </c>
      <c r="W784" s="120">
        <f t="shared" si="484"/>
        <v>1.0032464860000001</v>
      </c>
      <c r="X784" s="113">
        <f t="shared" si="485"/>
        <v>3.1405824600000001</v>
      </c>
      <c r="Y784" s="113">
        <f t="shared" si="486"/>
        <v>0</v>
      </c>
      <c r="Z784" s="125" t="str">
        <f t="shared" si="495"/>
        <v>A+J=</v>
      </c>
      <c r="AA784" s="118">
        <f t="shared" si="496"/>
        <v>45250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87"/>
        <v>45234</v>
      </c>
      <c r="B785" s="113">
        <f t="shared" si="479"/>
        <v>971.00191030999997</v>
      </c>
      <c r="C785" s="176">
        <f t="shared" si="478"/>
        <v>834.12010762266073</v>
      </c>
      <c r="D785" s="114">
        <f t="shared" si="488"/>
        <v>6683.28</v>
      </c>
      <c r="E785" s="115">
        <f t="shared" si="474"/>
        <v>6700.66</v>
      </c>
      <c r="F785" s="116">
        <f t="shared" si="475"/>
        <v>45189</v>
      </c>
      <c r="G785" s="117">
        <f t="shared" si="480"/>
        <v>2.60051950539264E-3</v>
      </c>
      <c r="H785" s="118">
        <f t="shared" si="493"/>
        <v>45250</v>
      </c>
      <c r="I785" s="118">
        <f t="shared" si="481"/>
        <v>45250</v>
      </c>
      <c r="J785" s="119">
        <f t="shared" si="489"/>
        <v>19</v>
      </c>
      <c r="K785" s="119">
        <f t="shared" si="476"/>
        <v>10</v>
      </c>
      <c r="L785" s="8">
        <f t="shared" si="490"/>
        <v>1.0013678500000001</v>
      </c>
      <c r="M785" s="120">
        <f t="shared" si="477"/>
        <v>1.0023005599999999</v>
      </c>
      <c r="N785" s="120">
        <f t="shared" si="471"/>
        <v>1.1583339860869211</v>
      </c>
      <c r="O785" s="113">
        <f t="shared" si="473"/>
        <v>1.15991841</v>
      </c>
      <c r="P785" s="113">
        <f t="shared" si="482"/>
        <v>967.51126897999995</v>
      </c>
      <c r="Q785" s="11">
        <f t="shared" si="494"/>
        <v>0</v>
      </c>
      <c r="R785" s="30">
        <f t="shared" si="491"/>
        <v>0</v>
      </c>
      <c r="S785" s="8">
        <f t="shared" si="483"/>
        <v>0</v>
      </c>
      <c r="T785" s="122">
        <f t="shared" si="492"/>
        <v>9.5000000000000001E-2</v>
      </c>
      <c r="U785" s="121">
        <f t="shared" si="472"/>
        <v>10</v>
      </c>
      <c r="V785" s="121">
        <v>252</v>
      </c>
      <c r="W785" s="120">
        <f t="shared" si="484"/>
        <v>1.0036078559999999</v>
      </c>
      <c r="X785" s="113">
        <f t="shared" si="485"/>
        <v>3.4906413299999999</v>
      </c>
      <c r="Y785" s="113">
        <f t="shared" si="486"/>
        <v>0</v>
      </c>
      <c r="Z785" s="125" t="str">
        <f t="shared" si="495"/>
        <v>A+J=</v>
      </c>
      <c r="AA785" s="118">
        <f t="shared" si="496"/>
        <v>45250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87"/>
        <v>45235</v>
      </c>
      <c r="B786" s="113">
        <f t="shared" si="479"/>
        <v>971.00191030999997</v>
      </c>
      <c r="C786" s="176">
        <f t="shared" si="478"/>
        <v>834.12010762266073</v>
      </c>
      <c r="D786" s="114">
        <f t="shared" si="488"/>
        <v>6683.28</v>
      </c>
      <c r="E786" s="115">
        <f t="shared" si="474"/>
        <v>6700.66</v>
      </c>
      <c r="F786" s="116">
        <f t="shared" si="475"/>
        <v>45189</v>
      </c>
      <c r="G786" s="117">
        <f t="shared" si="480"/>
        <v>2.60051950539264E-3</v>
      </c>
      <c r="H786" s="118">
        <f t="shared" si="493"/>
        <v>45250</v>
      </c>
      <c r="I786" s="118">
        <f t="shared" si="481"/>
        <v>45250</v>
      </c>
      <c r="J786" s="119">
        <f t="shared" si="489"/>
        <v>19</v>
      </c>
      <c r="K786" s="119">
        <f t="shared" si="476"/>
        <v>10</v>
      </c>
      <c r="L786" s="8">
        <f t="shared" si="490"/>
        <v>1.0013678500000001</v>
      </c>
      <c r="M786" s="120">
        <f t="shared" si="477"/>
        <v>1.0023005599999999</v>
      </c>
      <c r="N786" s="120">
        <f t="shared" si="471"/>
        <v>1.1583339860869211</v>
      </c>
      <c r="O786" s="113">
        <f t="shared" si="473"/>
        <v>1.15991841</v>
      </c>
      <c r="P786" s="113">
        <f t="shared" si="482"/>
        <v>967.51126897999995</v>
      </c>
      <c r="Q786" s="11">
        <f t="shared" si="494"/>
        <v>0</v>
      </c>
      <c r="R786" s="30">
        <f t="shared" si="491"/>
        <v>0</v>
      </c>
      <c r="S786" s="8">
        <f t="shared" si="483"/>
        <v>0</v>
      </c>
      <c r="T786" s="122">
        <f t="shared" si="492"/>
        <v>9.5000000000000001E-2</v>
      </c>
      <c r="U786" s="121">
        <f t="shared" si="472"/>
        <v>10</v>
      </c>
      <c r="V786" s="121">
        <v>252</v>
      </c>
      <c r="W786" s="120">
        <f t="shared" si="484"/>
        <v>1.0036078559999999</v>
      </c>
      <c r="X786" s="113">
        <f t="shared" si="485"/>
        <v>3.4906413299999999</v>
      </c>
      <c r="Y786" s="113">
        <f t="shared" si="486"/>
        <v>0</v>
      </c>
      <c r="Z786" s="125" t="str">
        <f t="shared" si="495"/>
        <v>A+J=</v>
      </c>
      <c r="AA786" s="118">
        <f t="shared" si="496"/>
        <v>45250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87"/>
        <v>45236</v>
      </c>
      <c r="B787" s="113">
        <f t="shared" si="479"/>
        <v>971.00191030999997</v>
      </c>
      <c r="C787" s="176">
        <f t="shared" si="478"/>
        <v>834.12010762266073</v>
      </c>
      <c r="D787" s="114">
        <f t="shared" si="488"/>
        <v>6683.28</v>
      </c>
      <c r="E787" s="115">
        <f t="shared" si="474"/>
        <v>6700.66</v>
      </c>
      <c r="F787" s="116">
        <f t="shared" si="475"/>
        <v>45189</v>
      </c>
      <c r="G787" s="117">
        <f t="shared" si="480"/>
        <v>2.60051950539264E-3</v>
      </c>
      <c r="H787" s="118">
        <f t="shared" si="493"/>
        <v>45250</v>
      </c>
      <c r="I787" s="118">
        <f t="shared" si="481"/>
        <v>45250</v>
      </c>
      <c r="J787" s="119">
        <f t="shared" si="489"/>
        <v>19</v>
      </c>
      <c r="K787" s="119">
        <f t="shared" si="476"/>
        <v>10</v>
      </c>
      <c r="L787" s="8">
        <f t="shared" si="490"/>
        <v>1.0013678500000001</v>
      </c>
      <c r="M787" s="120">
        <f t="shared" si="477"/>
        <v>1.0023005599999999</v>
      </c>
      <c r="N787" s="120">
        <f t="shared" si="471"/>
        <v>1.1583339860869211</v>
      </c>
      <c r="O787" s="113">
        <f t="shared" si="473"/>
        <v>1.15991841</v>
      </c>
      <c r="P787" s="113">
        <f t="shared" si="482"/>
        <v>967.51126897999995</v>
      </c>
      <c r="Q787" s="11">
        <f t="shared" si="494"/>
        <v>0</v>
      </c>
      <c r="R787" s="30">
        <f t="shared" si="491"/>
        <v>0</v>
      </c>
      <c r="S787" s="8">
        <f t="shared" si="483"/>
        <v>0</v>
      </c>
      <c r="T787" s="122">
        <f t="shared" si="492"/>
        <v>9.5000000000000001E-2</v>
      </c>
      <c r="U787" s="121">
        <f t="shared" si="472"/>
        <v>10</v>
      </c>
      <c r="V787" s="121">
        <v>252</v>
      </c>
      <c r="W787" s="120">
        <f t="shared" si="484"/>
        <v>1.0036078559999999</v>
      </c>
      <c r="X787" s="113">
        <f t="shared" si="485"/>
        <v>3.4906413299999999</v>
      </c>
      <c r="Y787" s="113">
        <f t="shared" si="486"/>
        <v>0</v>
      </c>
      <c r="Z787" s="125" t="str">
        <f t="shared" si="495"/>
        <v>A+J=</v>
      </c>
      <c r="AA787" s="118">
        <f t="shared" si="496"/>
        <v>45250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87"/>
        <v>45237</v>
      </c>
      <c r="B788" s="113">
        <f t="shared" si="479"/>
        <v>971.48444966</v>
      </c>
      <c r="C788" s="176">
        <f t="shared" si="478"/>
        <v>834.12010762266073</v>
      </c>
      <c r="D788" s="114">
        <f t="shared" si="488"/>
        <v>6683.28</v>
      </c>
      <c r="E788" s="115">
        <f t="shared" si="474"/>
        <v>6700.66</v>
      </c>
      <c r="F788" s="116">
        <f t="shared" si="475"/>
        <v>45189</v>
      </c>
      <c r="G788" s="117">
        <f t="shared" si="480"/>
        <v>2.60051950539264E-3</v>
      </c>
      <c r="H788" s="118">
        <f t="shared" si="493"/>
        <v>45250</v>
      </c>
      <c r="I788" s="118">
        <f t="shared" si="481"/>
        <v>45250</v>
      </c>
      <c r="J788" s="119">
        <f t="shared" si="489"/>
        <v>19</v>
      </c>
      <c r="K788" s="119">
        <f t="shared" si="476"/>
        <v>11</v>
      </c>
      <c r="L788" s="8">
        <f t="shared" si="490"/>
        <v>1.0015047399999999</v>
      </c>
      <c r="M788" s="120">
        <f t="shared" si="477"/>
        <v>1.0023005599999999</v>
      </c>
      <c r="N788" s="120">
        <f t="shared" si="471"/>
        <v>1.1583339860869211</v>
      </c>
      <c r="O788" s="113">
        <f t="shared" si="473"/>
        <v>1.16007697</v>
      </c>
      <c r="P788" s="113">
        <f t="shared" si="482"/>
        <v>967.64352706</v>
      </c>
      <c r="Q788" s="11">
        <f t="shared" si="494"/>
        <v>0</v>
      </c>
      <c r="R788" s="30">
        <f t="shared" si="491"/>
        <v>0</v>
      </c>
      <c r="S788" s="8">
        <f t="shared" si="483"/>
        <v>0</v>
      </c>
      <c r="T788" s="122">
        <f t="shared" si="492"/>
        <v>9.5000000000000001E-2</v>
      </c>
      <c r="U788" s="121">
        <f t="shared" si="472"/>
        <v>11</v>
      </c>
      <c r="V788" s="121">
        <v>252</v>
      </c>
      <c r="W788" s="120">
        <f t="shared" si="484"/>
        <v>1.0039693569999999</v>
      </c>
      <c r="X788" s="113">
        <f t="shared" si="485"/>
        <v>3.8409225999999999</v>
      </c>
      <c r="Y788" s="113">
        <f t="shared" si="486"/>
        <v>0</v>
      </c>
      <c r="Z788" s="125" t="str">
        <f t="shared" si="495"/>
        <v>A+J=</v>
      </c>
      <c r="AA788" s="118">
        <f t="shared" si="496"/>
        <v>45250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87"/>
        <v>45238</v>
      </c>
      <c r="B789" s="113">
        <f t="shared" si="479"/>
        <v>971.96722721000003</v>
      </c>
      <c r="C789" s="176">
        <f t="shared" si="478"/>
        <v>834.12010762266073</v>
      </c>
      <c r="D789" s="114">
        <f t="shared" si="488"/>
        <v>6683.28</v>
      </c>
      <c r="E789" s="115">
        <f t="shared" si="474"/>
        <v>6700.66</v>
      </c>
      <c r="F789" s="116">
        <f t="shared" si="475"/>
        <v>45189</v>
      </c>
      <c r="G789" s="117">
        <f t="shared" si="480"/>
        <v>2.60051950539264E-3</v>
      </c>
      <c r="H789" s="118">
        <f t="shared" si="493"/>
        <v>45250</v>
      </c>
      <c r="I789" s="118">
        <f t="shared" si="481"/>
        <v>45250</v>
      </c>
      <c r="J789" s="119">
        <f t="shared" si="489"/>
        <v>19</v>
      </c>
      <c r="K789" s="119">
        <f t="shared" si="476"/>
        <v>12</v>
      </c>
      <c r="L789" s="8">
        <f t="shared" si="490"/>
        <v>1.0016416400000001</v>
      </c>
      <c r="M789" s="120">
        <f t="shared" si="477"/>
        <v>1.0023005599999999</v>
      </c>
      <c r="N789" s="120">
        <f t="shared" si="471"/>
        <v>1.1583339860869211</v>
      </c>
      <c r="O789" s="113">
        <f t="shared" si="473"/>
        <v>1.1602355499999999</v>
      </c>
      <c r="P789" s="113">
        <f t="shared" si="482"/>
        <v>967.77580182999998</v>
      </c>
      <c r="Q789" s="11">
        <f t="shared" si="494"/>
        <v>0</v>
      </c>
      <c r="R789" s="30">
        <f t="shared" si="491"/>
        <v>0</v>
      </c>
      <c r="S789" s="8">
        <f t="shared" si="483"/>
        <v>0</v>
      </c>
      <c r="T789" s="122">
        <f t="shared" si="492"/>
        <v>9.5000000000000001E-2</v>
      </c>
      <c r="U789" s="121">
        <f t="shared" si="472"/>
        <v>12</v>
      </c>
      <c r="V789" s="121">
        <v>252</v>
      </c>
      <c r="W789" s="120">
        <f t="shared" si="484"/>
        <v>1.004330988</v>
      </c>
      <c r="X789" s="113">
        <f t="shared" si="485"/>
        <v>4.1914253800000001</v>
      </c>
      <c r="Y789" s="113">
        <f t="shared" si="486"/>
        <v>0</v>
      </c>
      <c r="Z789" s="125" t="str">
        <f t="shared" si="495"/>
        <v>A+J=</v>
      </c>
      <c r="AA789" s="118">
        <f t="shared" si="496"/>
        <v>45250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87"/>
        <v>45239</v>
      </c>
      <c r="B790" s="113">
        <f t="shared" si="479"/>
        <v>972.45025139000006</v>
      </c>
      <c r="C790" s="176">
        <f t="shared" si="478"/>
        <v>834.12010762266073</v>
      </c>
      <c r="D790" s="114">
        <f t="shared" si="488"/>
        <v>6683.28</v>
      </c>
      <c r="E790" s="115">
        <f t="shared" si="474"/>
        <v>6700.66</v>
      </c>
      <c r="F790" s="116">
        <f t="shared" si="475"/>
        <v>45189</v>
      </c>
      <c r="G790" s="117">
        <f t="shared" si="480"/>
        <v>2.60051950539264E-3</v>
      </c>
      <c r="H790" s="118">
        <f t="shared" si="493"/>
        <v>45250</v>
      </c>
      <c r="I790" s="118">
        <f t="shared" si="481"/>
        <v>45250</v>
      </c>
      <c r="J790" s="119">
        <f t="shared" si="489"/>
        <v>19</v>
      </c>
      <c r="K790" s="119">
        <f t="shared" si="476"/>
        <v>13</v>
      </c>
      <c r="L790" s="8">
        <f t="shared" si="490"/>
        <v>1.0017785699999999</v>
      </c>
      <c r="M790" s="120">
        <f t="shared" si="477"/>
        <v>1.0023005599999999</v>
      </c>
      <c r="N790" s="120">
        <f t="shared" si="471"/>
        <v>1.1583339860869211</v>
      </c>
      <c r="O790" s="113">
        <f t="shared" si="473"/>
        <v>1.1603941600000001</v>
      </c>
      <c r="P790" s="113">
        <f t="shared" si="482"/>
        <v>967.90810162000002</v>
      </c>
      <c r="Q790" s="11">
        <f t="shared" si="494"/>
        <v>0</v>
      </c>
      <c r="R790" s="30">
        <f t="shared" si="491"/>
        <v>0</v>
      </c>
      <c r="S790" s="8">
        <f t="shared" si="483"/>
        <v>0</v>
      </c>
      <c r="T790" s="122">
        <f t="shared" si="492"/>
        <v>9.5000000000000001E-2</v>
      </c>
      <c r="U790" s="121">
        <f t="shared" si="472"/>
        <v>13</v>
      </c>
      <c r="V790" s="121">
        <v>252</v>
      </c>
      <c r="W790" s="120">
        <f t="shared" si="484"/>
        <v>1.0046927489999999</v>
      </c>
      <c r="X790" s="113">
        <f t="shared" si="485"/>
        <v>4.54214977</v>
      </c>
      <c r="Y790" s="113">
        <f t="shared" si="486"/>
        <v>0</v>
      </c>
      <c r="Z790" s="125" t="str">
        <f t="shared" si="495"/>
        <v>A+J=</v>
      </c>
      <c r="AA790" s="118">
        <f t="shared" si="496"/>
        <v>45250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87"/>
        <v>45240</v>
      </c>
      <c r="B791" s="113">
        <f t="shared" si="479"/>
        <v>972.93350649000001</v>
      </c>
      <c r="C791" s="176">
        <f t="shared" si="478"/>
        <v>834.12010762266073</v>
      </c>
      <c r="D791" s="114">
        <f t="shared" si="488"/>
        <v>6683.28</v>
      </c>
      <c r="E791" s="115">
        <f t="shared" si="474"/>
        <v>6700.66</v>
      </c>
      <c r="F791" s="116">
        <f t="shared" si="475"/>
        <v>45189</v>
      </c>
      <c r="G791" s="117">
        <f t="shared" si="480"/>
        <v>2.60051950539264E-3</v>
      </c>
      <c r="H791" s="118">
        <f t="shared" si="493"/>
        <v>45250</v>
      </c>
      <c r="I791" s="118">
        <f t="shared" si="481"/>
        <v>45250</v>
      </c>
      <c r="J791" s="119">
        <f t="shared" si="489"/>
        <v>19</v>
      </c>
      <c r="K791" s="119">
        <f t="shared" si="476"/>
        <v>14</v>
      </c>
      <c r="L791" s="8">
        <f t="shared" si="490"/>
        <v>1.0019155099999999</v>
      </c>
      <c r="M791" s="120">
        <f t="shared" si="477"/>
        <v>1.0023005599999999</v>
      </c>
      <c r="N791" s="120">
        <f t="shared" si="471"/>
        <v>1.1583339860869211</v>
      </c>
      <c r="O791" s="113">
        <f t="shared" si="473"/>
        <v>1.16055278</v>
      </c>
      <c r="P791" s="113">
        <f t="shared" si="482"/>
        <v>968.04040974999998</v>
      </c>
      <c r="Q791" s="11">
        <f t="shared" si="494"/>
        <v>0</v>
      </c>
      <c r="R791" s="30">
        <f t="shared" si="491"/>
        <v>0</v>
      </c>
      <c r="S791" s="8">
        <f t="shared" si="483"/>
        <v>0</v>
      </c>
      <c r="T791" s="122">
        <f t="shared" si="492"/>
        <v>9.5000000000000001E-2</v>
      </c>
      <c r="U791" s="121">
        <f t="shared" si="472"/>
        <v>14</v>
      </c>
      <c r="V791" s="121">
        <v>252</v>
      </c>
      <c r="W791" s="120">
        <f t="shared" si="484"/>
        <v>1.0050546410000001</v>
      </c>
      <c r="X791" s="113">
        <f t="shared" si="485"/>
        <v>4.8930967399999998</v>
      </c>
      <c r="Y791" s="113">
        <f t="shared" si="486"/>
        <v>0</v>
      </c>
      <c r="Z791" s="125" t="str">
        <f t="shared" si="495"/>
        <v>A+J=</v>
      </c>
      <c r="AA791" s="118">
        <f t="shared" si="496"/>
        <v>45250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87"/>
        <v>45241</v>
      </c>
      <c r="B792" s="113">
        <f t="shared" si="479"/>
        <v>973.41701676000002</v>
      </c>
      <c r="C792" s="176">
        <f t="shared" si="478"/>
        <v>834.12010762266073</v>
      </c>
      <c r="D792" s="114">
        <f t="shared" si="488"/>
        <v>6683.28</v>
      </c>
      <c r="E792" s="115">
        <f t="shared" si="474"/>
        <v>6700.66</v>
      </c>
      <c r="F792" s="116">
        <f t="shared" si="475"/>
        <v>45189</v>
      </c>
      <c r="G792" s="117">
        <f t="shared" si="480"/>
        <v>2.60051950539264E-3</v>
      </c>
      <c r="H792" s="118">
        <f t="shared" si="493"/>
        <v>45250</v>
      </c>
      <c r="I792" s="118">
        <f t="shared" si="481"/>
        <v>45250</v>
      </c>
      <c r="J792" s="119">
        <f t="shared" si="489"/>
        <v>19</v>
      </c>
      <c r="K792" s="119">
        <f t="shared" si="476"/>
        <v>15</v>
      </c>
      <c r="L792" s="8">
        <f t="shared" si="490"/>
        <v>1.0020524799999999</v>
      </c>
      <c r="M792" s="120">
        <f t="shared" si="477"/>
        <v>1.0023005599999999</v>
      </c>
      <c r="N792" s="120">
        <f t="shared" si="471"/>
        <v>1.1583339860869211</v>
      </c>
      <c r="O792" s="113">
        <f t="shared" si="473"/>
        <v>1.16071144</v>
      </c>
      <c r="P792" s="113">
        <f t="shared" si="482"/>
        <v>968.17275125000003</v>
      </c>
      <c r="Q792" s="11">
        <f t="shared" si="494"/>
        <v>0</v>
      </c>
      <c r="R792" s="30">
        <f t="shared" si="491"/>
        <v>0</v>
      </c>
      <c r="S792" s="8">
        <f t="shared" si="483"/>
        <v>0</v>
      </c>
      <c r="T792" s="122">
        <f t="shared" si="492"/>
        <v>9.5000000000000001E-2</v>
      </c>
      <c r="U792" s="121">
        <f t="shared" si="472"/>
        <v>15</v>
      </c>
      <c r="V792" s="121">
        <v>252</v>
      </c>
      <c r="W792" s="120">
        <f t="shared" si="484"/>
        <v>1.0054166630000001</v>
      </c>
      <c r="X792" s="113">
        <f t="shared" si="485"/>
        <v>5.24426551</v>
      </c>
      <c r="Y792" s="113">
        <f t="shared" si="486"/>
        <v>0</v>
      </c>
      <c r="Z792" s="125" t="str">
        <f t="shared" si="495"/>
        <v>A+J=</v>
      </c>
      <c r="AA792" s="118">
        <f t="shared" si="496"/>
        <v>45250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87"/>
        <v>45242</v>
      </c>
      <c r="B793" s="113">
        <f t="shared" si="479"/>
        <v>973.41701676000002</v>
      </c>
      <c r="C793" s="176">
        <f t="shared" si="478"/>
        <v>834.12010762266073</v>
      </c>
      <c r="D793" s="114">
        <f t="shared" si="488"/>
        <v>6683.28</v>
      </c>
      <c r="E793" s="115">
        <f t="shared" si="474"/>
        <v>6700.66</v>
      </c>
      <c r="F793" s="116">
        <f t="shared" si="475"/>
        <v>45189</v>
      </c>
      <c r="G793" s="117">
        <f t="shared" si="480"/>
        <v>2.60051950539264E-3</v>
      </c>
      <c r="H793" s="118">
        <f t="shared" si="493"/>
        <v>45250</v>
      </c>
      <c r="I793" s="118">
        <f t="shared" si="481"/>
        <v>45250</v>
      </c>
      <c r="J793" s="119">
        <f t="shared" si="489"/>
        <v>19</v>
      </c>
      <c r="K793" s="119">
        <f t="shared" si="476"/>
        <v>15</v>
      </c>
      <c r="L793" s="8">
        <f t="shared" si="490"/>
        <v>1.0020524799999999</v>
      </c>
      <c r="M793" s="120">
        <f t="shared" si="477"/>
        <v>1.0023005599999999</v>
      </c>
      <c r="N793" s="120">
        <f t="shared" si="471"/>
        <v>1.1583339860869211</v>
      </c>
      <c r="O793" s="113">
        <f t="shared" si="473"/>
        <v>1.16071144</v>
      </c>
      <c r="P793" s="113">
        <f t="shared" si="482"/>
        <v>968.17275125000003</v>
      </c>
      <c r="Q793" s="11">
        <f t="shared" si="494"/>
        <v>0</v>
      </c>
      <c r="R793" s="30">
        <f t="shared" si="491"/>
        <v>0</v>
      </c>
      <c r="S793" s="8">
        <f t="shared" si="483"/>
        <v>0</v>
      </c>
      <c r="T793" s="122">
        <f t="shared" si="492"/>
        <v>9.5000000000000001E-2</v>
      </c>
      <c r="U793" s="121">
        <f t="shared" si="472"/>
        <v>15</v>
      </c>
      <c r="V793" s="121">
        <v>252</v>
      </c>
      <c r="W793" s="120">
        <f t="shared" si="484"/>
        <v>1.0054166630000001</v>
      </c>
      <c r="X793" s="113">
        <f t="shared" si="485"/>
        <v>5.24426551</v>
      </c>
      <c r="Y793" s="113">
        <f t="shared" si="486"/>
        <v>0</v>
      </c>
      <c r="Z793" s="125" t="str">
        <f t="shared" si="495"/>
        <v>A+J=</v>
      </c>
      <c r="AA793" s="118">
        <f t="shared" si="496"/>
        <v>45250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87"/>
        <v>45243</v>
      </c>
      <c r="B794" s="113">
        <f t="shared" si="479"/>
        <v>973.41701676000002</v>
      </c>
      <c r="C794" s="176">
        <f t="shared" si="478"/>
        <v>834.12010762266073</v>
      </c>
      <c r="D794" s="114">
        <f t="shared" si="488"/>
        <v>6683.28</v>
      </c>
      <c r="E794" s="115">
        <f t="shared" si="474"/>
        <v>6700.66</v>
      </c>
      <c r="F794" s="116">
        <f t="shared" si="475"/>
        <v>45189</v>
      </c>
      <c r="G794" s="117">
        <f t="shared" si="480"/>
        <v>2.60051950539264E-3</v>
      </c>
      <c r="H794" s="118">
        <f t="shared" si="493"/>
        <v>45250</v>
      </c>
      <c r="I794" s="118">
        <f t="shared" si="481"/>
        <v>45250</v>
      </c>
      <c r="J794" s="119">
        <f t="shared" si="489"/>
        <v>19</v>
      </c>
      <c r="K794" s="119">
        <f t="shared" si="476"/>
        <v>15</v>
      </c>
      <c r="L794" s="8">
        <f t="shared" si="490"/>
        <v>1.0020524799999999</v>
      </c>
      <c r="M794" s="120">
        <f t="shared" si="477"/>
        <v>1.0023005599999999</v>
      </c>
      <c r="N794" s="120">
        <f t="shared" si="471"/>
        <v>1.1583339860869211</v>
      </c>
      <c r="O794" s="113">
        <f t="shared" si="473"/>
        <v>1.16071144</v>
      </c>
      <c r="P794" s="113">
        <f t="shared" si="482"/>
        <v>968.17275125000003</v>
      </c>
      <c r="Q794" s="11">
        <f t="shared" si="494"/>
        <v>0</v>
      </c>
      <c r="R794" s="30">
        <f t="shared" si="491"/>
        <v>0</v>
      </c>
      <c r="S794" s="8">
        <f t="shared" si="483"/>
        <v>0</v>
      </c>
      <c r="T794" s="122">
        <f t="shared" si="492"/>
        <v>9.5000000000000001E-2</v>
      </c>
      <c r="U794" s="121">
        <f t="shared" si="472"/>
        <v>15</v>
      </c>
      <c r="V794" s="121">
        <v>252</v>
      </c>
      <c r="W794" s="120">
        <f t="shared" si="484"/>
        <v>1.0054166630000001</v>
      </c>
      <c r="X794" s="113">
        <f t="shared" si="485"/>
        <v>5.24426551</v>
      </c>
      <c r="Y794" s="113">
        <f t="shared" si="486"/>
        <v>0</v>
      </c>
      <c r="Z794" s="125" t="str">
        <f t="shared" si="495"/>
        <v>A+J=</v>
      </c>
      <c r="AA794" s="118">
        <f t="shared" si="496"/>
        <v>45250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87"/>
        <v>45244</v>
      </c>
      <c r="B795" s="113">
        <f t="shared" si="479"/>
        <v>973.90075711999998</v>
      </c>
      <c r="C795" s="176">
        <f t="shared" si="478"/>
        <v>834.12010762266073</v>
      </c>
      <c r="D795" s="114">
        <f t="shared" si="488"/>
        <v>6683.28</v>
      </c>
      <c r="E795" s="115">
        <f t="shared" si="474"/>
        <v>6700.66</v>
      </c>
      <c r="F795" s="116">
        <f t="shared" si="475"/>
        <v>45189</v>
      </c>
      <c r="G795" s="117">
        <f t="shared" si="480"/>
        <v>2.60051950539264E-3</v>
      </c>
      <c r="H795" s="118">
        <f t="shared" si="493"/>
        <v>45250</v>
      </c>
      <c r="I795" s="118">
        <f t="shared" si="481"/>
        <v>45250</v>
      </c>
      <c r="J795" s="119">
        <f t="shared" si="489"/>
        <v>19</v>
      </c>
      <c r="K795" s="119">
        <f t="shared" si="476"/>
        <v>16</v>
      </c>
      <c r="L795" s="8">
        <f t="shared" si="490"/>
        <v>1.0021894600000001</v>
      </c>
      <c r="M795" s="120">
        <f t="shared" si="477"/>
        <v>1.0023005599999999</v>
      </c>
      <c r="N795" s="120">
        <f t="shared" si="471"/>
        <v>1.1583339860869211</v>
      </c>
      <c r="O795" s="113">
        <f t="shared" si="473"/>
        <v>1.1608701100000001</v>
      </c>
      <c r="P795" s="113">
        <f t="shared" si="482"/>
        <v>968.30510107999999</v>
      </c>
      <c r="Q795" s="11">
        <f t="shared" si="494"/>
        <v>0</v>
      </c>
      <c r="R795" s="30">
        <f t="shared" si="491"/>
        <v>0</v>
      </c>
      <c r="S795" s="8">
        <f t="shared" si="483"/>
        <v>0</v>
      </c>
      <c r="T795" s="122">
        <f t="shared" si="492"/>
        <v>9.5000000000000001E-2</v>
      </c>
      <c r="U795" s="121">
        <f t="shared" si="472"/>
        <v>16</v>
      </c>
      <c r="V795" s="121">
        <v>252</v>
      </c>
      <c r="W795" s="120">
        <f t="shared" si="484"/>
        <v>1.005778815</v>
      </c>
      <c r="X795" s="113">
        <f t="shared" si="485"/>
        <v>5.5956560399999997</v>
      </c>
      <c r="Y795" s="113">
        <f t="shared" si="486"/>
        <v>0</v>
      </c>
      <c r="Z795" s="125" t="str">
        <f t="shared" si="495"/>
        <v>A+J=</v>
      </c>
      <c r="AA795" s="118">
        <f t="shared" si="496"/>
        <v>45250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87"/>
        <v>45245</v>
      </c>
      <c r="B796" s="113">
        <f t="shared" si="479"/>
        <v>974.38473698999996</v>
      </c>
      <c r="C796" s="176">
        <f t="shared" si="478"/>
        <v>834.12010762266073</v>
      </c>
      <c r="D796" s="114">
        <f t="shared" si="488"/>
        <v>6683.28</v>
      </c>
      <c r="E796" s="115">
        <f t="shared" si="474"/>
        <v>6700.66</v>
      </c>
      <c r="F796" s="116">
        <f t="shared" si="475"/>
        <v>45189</v>
      </c>
      <c r="G796" s="117">
        <f t="shared" si="480"/>
        <v>2.60051950539264E-3</v>
      </c>
      <c r="H796" s="118">
        <f t="shared" si="493"/>
        <v>45250</v>
      </c>
      <c r="I796" s="118">
        <f t="shared" si="481"/>
        <v>45250</v>
      </c>
      <c r="J796" s="119">
        <f t="shared" si="489"/>
        <v>19</v>
      </c>
      <c r="K796" s="119">
        <f t="shared" si="476"/>
        <v>17</v>
      </c>
      <c r="L796" s="8">
        <f t="shared" si="490"/>
        <v>1.0023264599999999</v>
      </c>
      <c r="M796" s="120">
        <f t="shared" si="477"/>
        <v>1.0023005599999999</v>
      </c>
      <c r="N796" s="120">
        <f t="shared" si="471"/>
        <v>1.1583339860869211</v>
      </c>
      <c r="O796" s="113">
        <f t="shared" si="473"/>
        <v>1.1610288</v>
      </c>
      <c r="P796" s="113">
        <f t="shared" si="482"/>
        <v>968.43746759999999</v>
      </c>
      <c r="Q796" s="11">
        <f t="shared" si="494"/>
        <v>0</v>
      </c>
      <c r="R796" s="30">
        <f t="shared" si="491"/>
        <v>0</v>
      </c>
      <c r="S796" s="8">
        <f t="shared" si="483"/>
        <v>0</v>
      </c>
      <c r="T796" s="122">
        <f t="shared" si="492"/>
        <v>9.5000000000000001E-2</v>
      </c>
      <c r="U796" s="121">
        <f t="shared" si="472"/>
        <v>17</v>
      </c>
      <c r="V796" s="121">
        <v>252</v>
      </c>
      <c r="W796" s="120">
        <f t="shared" si="484"/>
        <v>1.0061410980000001</v>
      </c>
      <c r="X796" s="113">
        <f t="shared" si="485"/>
        <v>5.9472693899999998</v>
      </c>
      <c r="Y796" s="113">
        <f t="shared" si="486"/>
        <v>0</v>
      </c>
      <c r="Z796" s="125" t="str">
        <f t="shared" si="495"/>
        <v>A+J=</v>
      </c>
      <c r="AA796" s="118">
        <f t="shared" si="496"/>
        <v>45250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87"/>
        <v>45246</v>
      </c>
      <c r="B797" s="113">
        <f t="shared" si="479"/>
        <v>974.38473698999996</v>
      </c>
      <c r="C797" s="176">
        <f t="shared" si="478"/>
        <v>834.12010762266073</v>
      </c>
      <c r="D797" s="114">
        <f t="shared" si="488"/>
        <v>6683.28</v>
      </c>
      <c r="E797" s="115">
        <f t="shared" si="474"/>
        <v>6700.66</v>
      </c>
      <c r="F797" s="116">
        <f t="shared" si="475"/>
        <v>45189</v>
      </c>
      <c r="G797" s="117">
        <f t="shared" si="480"/>
        <v>2.60051950539264E-3</v>
      </c>
      <c r="H797" s="118">
        <f t="shared" si="493"/>
        <v>45250</v>
      </c>
      <c r="I797" s="118">
        <f t="shared" si="481"/>
        <v>45250</v>
      </c>
      <c r="J797" s="119">
        <f t="shared" si="489"/>
        <v>19</v>
      </c>
      <c r="K797" s="119">
        <f t="shared" si="476"/>
        <v>17</v>
      </c>
      <c r="L797" s="8">
        <f t="shared" si="490"/>
        <v>1.0023264599999999</v>
      </c>
      <c r="M797" s="120">
        <f t="shared" si="477"/>
        <v>1.0023005599999999</v>
      </c>
      <c r="N797" s="120">
        <f t="shared" si="471"/>
        <v>1.1583339860869211</v>
      </c>
      <c r="O797" s="113">
        <f t="shared" si="473"/>
        <v>1.1610288</v>
      </c>
      <c r="P797" s="113">
        <f t="shared" si="482"/>
        <v>968.43746759999999</v>
      </c>
      <c r="Q797" s="11">
        <f t="shared" si="494"/>
        <v>0</v>
      </c>
      <c r="R797" s="30">
        <f t="shared" si="491"/>
        <v>0</v>
      </c>
      <c r="S797" s="8">
        <f t="shared" si="483"/>
        <v>0</v>
      </c>
      <c r="T797" s="122">
        <f t="shared" si="492"/>
        <v>9.5000000000000001E-2</v>
      </c>
      <c r="U797" s="121">
        <f t="shared" si="472"/>
        <v>17</v>
      </c>
      <c r="V797" s="121">
        <v>252</v>
      </c>
      <c r="W797" s="120">
        <f t="shared" si="484"/>
        <v>1.0061410980000001</v>
      </c>
      <c r="X797" s="113">
        <f t="shared" si="485"/>
        <v>5.9472693899999998</v>
      </c>
      <c r="Y797" s="113">
        <f t="shared" si="486"/>
        <v>0</v>
      </c>
      <c r="Z797" s="125" t="str">
        <f t="shared" si="495"/>
        <v>A+J=</v>
      </c>
      <c r="AA797" s="118">
        <f t="shared" si="496"/>
        <v>45250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87"/>
        <v>45247</v>
      </c>
      <c r="B798" s="113">
        <f t="shared" si="479"/>
        <v>974.86895548000007</v>
      </c>
      <c r="C798" s="176">
        <f t="shared" si="478"/>
        <v>834.12010762266073</v>
      </c>
      <c r="D798" s="114">
        <f t="shared" si="488"/>
        <v>6683.28</v>
      </c>
      <c r="E798" s="115">
        <f t="shared" si="474"/>
        <v>6700.66</v>
      </c>
      <c r="F798" s="116">
        <f t="shared" si="475"/>
        <v>45189</v>
      </c>
      <c r="G798" s="117">
        <f t="shared" si="480"/>
        <v>2.60051950539264E-3</v>
      </c>
      <c r="H798" s="118">
        <f t="shared" si="493"/>
        <v>45250</v>
      </c>
      <c r="I798" s="118">
        <f t="shared" si="481"/>
        <v>45250</v>
      </c>
      <c r="J798" s="119">
        <f t="shared" si="489"/>
        <v>19</v>
      </c>
      <c r="K798" s="119">
        <f t="shared" si="476"/>
        <v>18</v>
      </c>
      <c r="L798" s="8">
        <f t="shared" si="490"/>
        <v>1.0024634800000001</v>
      </c>
      <c r="M798" s="120">
        <f t="shared" si="477"/>
        <v>1.0023005599999999</v>
      </c>
      <c r="N798" s="120">
        <f t="shared" si="471"/>
        <v>1.1583339860869211</v>
      </c>
      <c r="O798" s="113">
        <f t="shared" si="473"/>
        <v>1.16118751</v>
      </c>
      <c r="P798" s="113">
        <f t="shared" si="482"/>
        <v>968.56985081000005</v>
      </c>
      <c r="Q798" s="11">
        <f t="shared" si="494"/>
        <v>0</v>
      </c>
      <c r="R798" s="30">
        <f t="shared" si="491"/>
        <v>0</v>
      </c>
      <c r="S798" s="8">
        <f t="shared" si="483"/>
        <v>0</v>
      </c>
      <c r="T798" s="122">
        <f t="shared" si="492"/>
        <v>9.5000000000000001E-2</v>
      </c>
      <c r="U798" s="121">
        <f t="shared" si="472"/>
        <v>18</v>
      </c>
      <c r="V798" s="121">
        <v>252</v>
      </c>
      <c r="W798" s="120">
        <f t="shared" si="484"/>
        <v>1.006503511</v>
      </c>
      <c r="X798" s="113">
        <f t="shared" si="485"/>
        <v>6.2991046700000002</v>
      </c>
      <c r="Y798" s="113">
        <f t="shared" si="486"/>
        <v>0</v>
      </c>
      <c r="Z798" s="125" t="str">
        <f t="shared" si="495"/>
        <v>A+J=</v>
      </c>
      <c r="AA798" s="118">
        <f t="shared" si="496"/>
        <v>45250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87"/>
        <v>45248</v>
      </c>
      <c r="B799" s="113">
        <f t="shared" si="479"/>
        <v>975.35341362000008</v>
      </c>
      <c r="C799" s="176">
        <f t="shared" si="478"/>
        <v>834.12010762266073</v>
      </c>
      <c r="D799" s="114">
        <f t="shared" si="488"/>
        <v>6683.28</v>
      </c>
      <c r="E799" s="115">
        <f t="shared" si="474"/>
        <v>6700.66</v>
      </c>
      <c r="F799" s="116">
        <f t="shared" si="475"/>
        <v>45189</v>
      </c>
      <c r="G799" s="117">
        <f t="shared" si="480"/>
        <v>2.60051950539264E-3</v>
      </c>
      <c r="H799" s="118">
        <f t="shared" si="493"/>
        <v>45250</v>
      </c>
      <c r="I799" s="118">
        <f t="shared" si="481"/>
        <v>45250</v>
      </c>
      <c r="J799" s="119">
        <f t="shared" si="489"/>
        <v>19</v>
      </c>
      <c r="K799" s="119">
        <f t="shared" si="476"/>
        <v>19</v>
      </c>
      <c r="L799" s="8">
        <f t="shared" si="490"/>
        <v>1.0026005099999999</v>
      </c>
      <c r="M799" s="120">
        <f t="shared" si="477"/>
        <v>1.0023005599999999</v>
      </c>
      <c r="N799" s="120">
        <f t="shared" ref="N799:N862" si="497">IF(I799&gt;I798,N798*M799,N798)</f>
        <v>1.1583339860869211</v>
      </c>
      <c r="O799" s="113">
        <f t="shared" si="473"/>
        <v>1.1613462400000001</v>
      </c>
      <c r="P799" s="113">
        <f t="shared" si="482"/>
        <v>968.70225069000003</v>
      </c>
      <c r="Q799" s="11">
        <f t="shared" si="494"/>
        <v>0</v>
      </c>
      <c r="R799" s="30">
        <f t="shared" si="491"/>
        <v>0</v>
      </c>
      <c r="S799" s="8">
        <f t="shared" si="483"/>
        <v>0</v>
      </c>
      <c r="T799" s="122">
        <f t="shared" si="492"/>
        <v>9.5000000000000001E-2</v>
      </c>
      <c r="U799" s="121">
        <f t="shared" si="472"/>
        <v>19</v>
      </c>
      <c r="V799" s="121">
        <v>252</v>
      </c>
      <c r="W799" s="120">
        <f t="shared" si="484"/>
        <v>1.0068660549999999</v>
      </c>
      <c r="X799" s="113">
        <f t="shared" si="485"/>
        <v>6.6511629299999999</v>
      </c>
      <c r="Y799" s="113">
        <f t="shared" si="486"/>
        <v>0</v>
      </c>
      <c r="Z799" s="125" t="str">
        <f t="shared" si="495"/>
        <v>A+J=</v>
      </c>
      <c r="AA799" s="118">
        <f t="shared" si="496"/>
        <v>45250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87"/>
        <v>45249</v>
      </c>
      <c r="B800" s="113">
        <f t="shared" si="479"/>
        <v>975.35341362000008</v>
      </c>
      <c r="C800" s="176">
        <f t="shared" si="478"/>
        <v>834.12010762266073</v>
      </c>
      <c r="D800" s="114">
        <f t="shared" si="488"/>
        <v>6683.28</v>
      </c>
      <c r="E800" s="115">
        <f t="shared" si="474"/>
        <v>6700.66</v>
      </c>
      <c r="F800" s="116">
        <f t="shared" si="475"/>
        <v>45189</v>
      </c>
      <c r="G800" s="117">
        <f t="shared" si="480"/>
        <v>2.60051950539264E-3</v>
      </c>
      <c r="H800" s="118">
        <f t="shared" si="493"/>
        <v>45250</v>
      </c>
      <c r="I800" s="118">
        <f t="shared" si="481"/>
        <v>45250</v>
      </c>
      <c r="J800" s="119">
        <f t="shared" si="489"/>
        <v>19</v>
      </c>
      <c r="K800" s="119">
        <f t="shared" si="476"/>
        <v>19</v>
      </c>
      <c r="L800" s="8">
        <f t="shared" si="490"/>
        <v>1.0026005099999999</v>
      </c>
      <c r="M800" s="120">
        <f t="shared" si="477"/>
        <v>1.0023005599999999</v>
      </c>
      <c r="N800" s="120">
        <f t="shared" si="497"/>
        <v>1.1583339860869211</v>
      </c>
      <c r="O800" s="113">
        <f t="shared" si="473"/>
        <v>1.1613462400000001</v>
      </c>
      <c r="P800" s="113">
        <f t="shared" si="482"/>
        <v>968.70225069000003</v>
      </c>
      <c r="Q800" s="11">
        <f t="shared" si="494"/>
        <v>0</v>
      </c>
      <c r="R800" s="30">
        <f t="shared" si="491"/>
        <v>0</v>
      </c>
      <c r="S800" s="8">
        <f t="shared" si="483"/>
        <v>0</v>
      </c>
      <c r="T800" s="122">
        <f t="shared" si="492"/>
        <v>9.5000000000000001E-2</v>
      </c>
      <c r="U800" s="121">
        <f t="shared" si="472"/>
        <v>19</v>
      </c>
      <c r="V800" s="121">
        <v>252</v>
      </c>
      <c r="W800" s="120">
        <f t="shared" si="484"/>
        <v>1.0068660549999999</v>
      </c>
      <c r="X800" s="113">
        <f t="shared" si="485"/>
        <v>6.6511629299999999</v>
      </c>
      <c r="Y800" s="113">
        <f t="shared" si="486"/>
        <v>0</v>
      </c>
      <c r="Z800" s="125" t="str">
        <f t="shared" si="495"/>
        <v>A+J=</v>
      </c>
      <c r="AA800" s="118">
        <f t="shared" si="496"/>
        <v>45250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87"/>
        <v>45250</v>
      </c>
      <c r="B801" s="113">
        <f t="shared" si="479"/>
        <v>975.35341362000008</v>
      </c>
      <c r="C801" s="176">
        <f t="shared" si="478"/>
        <v>834.12010762266073</v>
      </c>
      <c r="D801" s="114">
        <f t="shared" si="488"/>
        <v>6683.28</v>
      </c>
      <c r="E801" s="115">
        <f t="shared" si="474"/>
        <v>6700.66</v>
      </c>
      <c r="F801" s="116">
        <f t="shared" si="475"/>
        <v>45189</v>
      </c>
      <c r="G801" s="117">
        <f t="shared" si="480"/>
        <v>2.60051950539264E-3</v>
      </c>
      <c r="H801" s="118">
        <f t="shared" si="493"/>
        <v>45280</v>
      </c>
      <c r="I801" s="118">
        <f t="shared" si="481"/>
        <v>45250</v>
      </c>
      <c r="J801" s="119">
        <f t="shared" si="489"/>
        <v>19</v>
      </c>
      <c r="K801" s="119">
        <f t="shared" si="476"/>
        <v>19</v>
      </c>
      <c r="L801" s="8">
        <f t="shared" si="490"/>
        <v>1.0026005099999999</v>
      </c>
      <c r="M801" s="120">
        <f t="shared" si="477"/>
        <v>1.0023005599999999</v>
      </c>
      <c r="N801" s="120">
        <f t="shared" si="497"/>
        <v>1.1583339860869211</v>
      </c>
      <c r="O801" s="113">
        <f t="shared" si="473"/>
        <v>1.1613462400000001</v>
      </c>
      <c r="P801" s="113">
        <f t="shared" si="482"/>
        <v>968.70225069000003</v>
      </c>
      <c r="Q801" s="11">
        <f t="shared" si="494"/>
        <v>26</v>
      </c>
      <c r="R801" s="30">
        <f t="shared" si="491"/>
        <v>8.7617949725566982E-3</v>
      </c>
      <c r="S801" s="8">
        <f t="shared" si="483"/>
        <v>8.4875705099999994</v>
      </c>
      <c r="T801" s="122">
        <f t="shared" si="492"/>
        <v>9.5000000000000001E-2</v>
      </c>
      <c r="U801" s="121">
        <f t="shared" si="472"/>
        <v>19</v>
      </c>
      <c r="V801" s="121">
        <v>252</v>
      </c>
      <c r="W801" s="120">
        <f t="shared" si="484"/>
        <v>1.0068660549999999</v>
      </c>
      <c r="X801" s="113">
        <f t="shared" si="485"/>
        <v>6.6511629299999999</v>
      </c>
      <c r="Y801" s="113">
        <f t="shared" si="486"/>
        <v>15.138733439999999</v>
      </c>
      <c r="Z801" s="125" t="str">
        <f t="shared" si="495"/>
        <v>A+J=</v>
      </c>
      <c r="AA801" s="118">
        <f t="shared" si="496"/>
        <v>45250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87"/>
        <v>45251</v>
      </c>
      <c r="B802" s="113">
        <f t="shared" si="479"/>
        <v>960.66520463999996</v>
      </c>
      <c r="C802" s="176">
        <f t="shared" si="478"/>
        <v>826.81171825722913</v>
      </c>
      <c r="D802" s="114">
        <f t="shared" si="488"/>
        <v>6700.66</v>
      </c>
      <c r="E802" s="115">
        <f t="shared" si="474"/>
        <v>6716.74</v>
      </c>
      <c r="F802" s="116">
        <f t="shared" si="475"/>
        <v>45219</v>
      </c>
      <c r="G802" s="117">
        <f t="shared" si="480"/>
        <v>2.3997636053760818E-3</v>
      </c>
      <c r="H802" s="118">
        <f t="shared" si="493"/>
        <v>45280</v>
      </c>
      <c r="I802" s="118">
        <f t="shared" si="481"/>
        <v>45280</v>
      </c>
      <c r="J802" s="119">
        <f t="shared" si="489"/>
        <v>22</v>
      </c>
      <c r="K802" s="119">
        <f t="shared" si="476"/>
        <v>1</v>
      </c>
      <c r="L802" s="8">
        <f t="shared" si="490"/>
        <v>1.00010895</v>
      </c>
      <c r="M802" s="120">
        <f t="shared" si="477"/>
        <v>1.0026005099999999</v>
      </c>
      <c r="N802" s="120">
        <f t="shared" si="497"/>
        <v>1.1613462452010799</v>
      </c>
      <c r="O802" s="113">
        <f t="shared" si="473"/>
        <v>1.16147277</v>
      </c>
      <c r="P802" s="113">
        <f t="shared" si="482"/>
        <v>960.31929666999997</v>
      </c>
      <c r="Q802" s="11">
        <f t="shared" si="494"/>
        <v>0</v>
      </c>
      <c r="R802" s="30">
        <f t="shared" si="491"/>
        <v>0</v>
      </c>
      <c r="S802" s="8">
        <f t="shared" si="483"/>
        <v>0</v>
      </c>
      <c r="T802" s="122">
        <f t="shared" si="492"/>
        <v>9.5000000000000001E-2</v>
      </c>
      <c r="U802" s="121">
        <f t="shared" si="472"/>
        <v>1</v>
      </c>
      <c r="V802" s="121">
        <v>252</v>
      </c>
      <c r="W802" s="120">
        <f t="shared" si="484"/>
        <v>1.0003602009999999</v>
      </c>
      <c r="X802" s="113">
        <f t="shared" si="485"/>
        <v>0.34590797000000001</v>
      </c>
      <c r="Y802" s="113">
        <f t="shared" si="486"/>
        <v>0</v>
      </c>
      <c r="Z802" s="125" t="str">
        <f t="shared" si="495"/>
        <v>A+J=</v>
      </c>
      <c r="AA802" s="118">
        <f t="shared" si="496"/>
        <v>45280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87"/>
        <v>45252</v>
      </c>
      <c r="B803" s="113">
        <f t="shared" si="479"/>
        <v>961.11594586000001</v>
      </c>
      <c r="C803" s="176">
        <f t="shared" si="478"/>
        <v>826.81171825722913</v>
      </c>
      <c r="D803" s="114">
        <f t="shared" si="488"/>
        <v>6700.66</v>
      </c>
      <c r="E803" s="115">
        <f t="shared" si="474"/>
        <v>6716.74</v>
      </c>
      <c r="F803" s="116">
        <f t="shared" si="475"/>
        <v>45219</v>
      </c>
      <c r="G803" s="117">
        <f t="shared" si="480"/>
        <v>2.3997636053760818E-3</v>
      </c>
      <c r="H803" s="118">
        <f t="shared" si="493"/>
        <v>45280</v>
      </c>
      <c r="I803" s="118">
        <f t="shared" si="481"/>
        <v>45280</v>
      </c>
      <c r="J803" s="119">
        <f t="shared" si="489"/>
        <v>22</v>
      </c>
      <c r="K803" s="119">
        <f t="shared" si="476"/>
        <v>2</v>
      </c>
      <c r="L803" s="8">
        <f t="shared" si="490"/>
        <v>1.0002179200000001</v>
      </c>
      <c r="M803" s="120">
        <f t="shared" si="477"/>
        <v>1.0026005099999999</v>
      </c>
      <c r="N803" s="120">
        <f t="shared" si="497"/>
        <v>1.1613462452010799</v>
      </c>
      <c r="O803" s="113">
        <f t="shared" si="473"/>
        <v>1.1615993200000001</v>
      </c>
      <c r="P803" s="113">
        <f t="shared" si="482"/>
        <v>960.42392969000002</v>
      </c>
      <c r="Q803" s="11">
        <f t="shared" si="494"/>
        <v>0</v>
      </c>
      <c r="R803" s="30">
        <f t="shared" si="491"/>
        <v>0</v>
      </c>
      <c r="S803" s="8">
        <f t="shared" si="483"/>
        <v>0</v>
      </c>
      <c r="T803" s="122">
        <f t="shared" si="492"/>
        <v>9.5000000000000001E-2</v>
      </c>
      <c r="U803" s="121">
        <f t="shared" si="472"/>
        <v>2</v>
      </c>
      <c r="V803" s="121">
        <v>252</v>
      </c>
      <c r="W803" s="120">
        <f t="shared" si="484"/>
        <v>1.0007205320000001</v>
      </c>
      <c r="X803" s="113">
        <f t="shared" si="485"/>
        <v>0.69201617000000004</v>
      </c>
      <c r="Y803" s="113">
        <f t="shared" si="486"/>
        <v>0</v>
      </c>
      <c r="Z803" s="125" t="str">
        <f t="shared" si="495"/>
        <v>A+J=</v>
      </c>
      <c r="AA803" s="118">
        <f t="shared" si="496"/>
        <v>45280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87"/>
        <v>45253</v>
      </c>
      <c r="B804" s="113">
        <f t="shared" si="479"/>
        <v>961.56689563999998</v>
      </c>
      <c r="C804" s="176">
        <f t="shared" si="478"/>
        <v>826.81171825722913</v>
      </c>
      <c r="D804" s="114">
        <f t="shared" si="488"/>
        <v>6700.66</v>
      </c>
      <c r="E804" s="115">
        <f t="shared" si="474"/>
        <v>6716.74</v>
      </c>
      <c r="F804" s="116">
        <f t="shared" si="475"/>
        <v>45219</v>
      </c>
      <c r="G804" s="117">
        <f t="shared" si="480"/>
        <v>2.3997636053760818E-3</v>
      </c>
      <c r="H804" s="118">
        <f t="shared" si="493"/>
        <v>45280</v>
      </c>
      <c r="I804" s="118">
        <f t="shared" si="481"/>
        <v>45280</v>
      </c>
      <c r="J804" s="119">
        <f t="shared" si="489"/>
        <v>22</v>
      </c>
      <c r="K804" s="119">
        <f t="shared" si="476"/>
        <v>3</v>
      </c>
      <c r="L804" s="8">
        <f t="shared" si="490"/>
        <v>1.0003268999999999</v>
      </c>
      <c r="M804" s="120">
        <f t="shared" si="477"/>
        <v>1.0026005099999999</v>
      </c>
      <c r="N804" s="120">
        <f t="shared" si="497"/>
        <v>1.1613462452010799</v>
      </c>
      <c r="O804" s="113">
        <f t="shared" si="473"/>
        <v>1.1617258800000001</v>
      </c>
      <c r="P804" s="113">
        <f t="shared" si="482"/>
        <v>960.52857098000004</v>
      </c>
      <c r="Q804" s="11">
        <f t="shared" si="494"/>
        <v>0</v>
      </c>
      <c r="R804" s="30">
        <f t="shared" si="491"/>
        <v>0</v>
      </c>
      <c r="S804" s="8">
        <f t="shared" si="483"/>
        <v>0</v>
      </c>
      <c r="T804" s="122">
        <f t="shared" si="492"/>
        <v>9.5000000000000001E-2</v>
      </c>
      <c r="U804" s="121">
        <f t="shared" si="472"/>
        <v>3</v>
      </c>
      <c r="V804" s="121">
        <v>252</v>
      </c>
      <c r="W804" s="120">
        <f t="shared" si="484"/>
        <v>1.001080993</v>
      </c>
      <c r="X804" s="113">
        <f t="shared" si="485"/>
        <v>1.03832466</v>
      </c>
      <c r="Y804" s="113">
        <f t="shared" si="486"/>
        <v>0</v>
      </c>
      <c r="Z804" s="125" t="str">
        <f t="shared" si="495"/>
        <v>A+J=</v>
      </c>
      <c r="AA804" s="118">
        <f t="shared" si="496"/>
        <v>45280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87"/>
        <v>45254</v>
      </c>
      <c r="B805" s="113">
        <f t="shared" si="479"/>
        <v>962.01806134000003</v>
      </c>
      <c r="C805" s="176">
        <f t="shared" si="478"/>
        <v>826.81171825722913</v>
      </c>
      <c r="D805" s="114">
        <f t="shared" si="488"/>
        <v>6700.66</v>
      </c>
      <c r="E805" s="115">
        <f t="shared" si="474"/>
        <v>6716.74</v>
      </c>
      <c r="F805" s="116">
        <f t="shared" si="475"/>
        <v>45219</v>
      </c>
      <c r="G805" s="117">
        <f t="shared" si="480"/>
        <v>2.3997636053760818E-3</v>
      </c>
      <c r="H805" s="118">
        <f t="shared" si="493"/>
        <v>45280</v>
      </c>
      <c r="I805" s="118">
        <f t="shared" si="481"/>
        <v>45280</v>
      </c>
      <c r="J805" s="119">
        <f t="shared" si="489"/>
        <v>22</v>
      </c>
      <c r="K805" s="119">
        <f t="shared" si="476"/>
        <v>4</v>
      </c>
      <c r="L805" s="8">
        <f t="shared" si="490"/>
        <v>1.0004358900000001</v>
      </c>
      <c r="M805" s="120">
        <f t="shared" si="477"/>
        <v>1.0026005099999999</v>
      </c>
      <c r="N805" s="120">
        <f t="shared" si="497"/>
        <v>1.1613462452010799</v>
      </c>
      <c r="O805" s="113">
        <f t="shared" si="473"/>
        <v>1.16185246</v>
      </c>
      <c r="P805" s="113">
        <f t="shared" si="482"/>
        <v>960.63322880999999</v>
      </c>
      <c r="Q805" s="11">
        <f t="shared" si="494"/>
        <v>0</v>
      </c>
      <c r="R805" s="30">
        <f t="shared" si="491"/>
        <v>0</v>
      </c>
      <c r="S805" s="8">
        <f t="shared" si="483"/>
        <v>0</v>
      </c>
      <c r="T805" s="122">
        <f t="shared" si="492"/>
        <v>9.5000000000000001E-2</v>
      </c>
      <c r="U805" s="121">
        <f t="shared" ref="U805:U868" si="498">IF(Q804&gt;0,1,IF(K805=K804,U804,U804+1))</f>
        <v>4</v>
      </c>
      <c r="V805" s="121">
        <v>252</v>
      </c>
      <c r="W805" s="120">
        <f t="shared" si="484"/>
        <v>1.0014415830000001</v>
      </c>
      <c r="X805" s="113">
        <f t="shared" si="485"/>
        <v>1.38483253</v>
      </c>
      <c r="Y805" s="113">
        <f t="shared" si="486"/>
        <v>0</v>
      </c>
      <c r="Z805" s="125" t="str">
        <f t="shared" si="495"/>
        <v>A+J=</v>
      </c>
      <c r="AA805" s="118">
        <f t="shared" si="496"/>
        <v>45280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87"/>
        <v>45255</v>
      </c>
      <c r="B806" s="113">
        <f t="shared" si="479"/>
        <v>962.46943665000003</v>
      </c>
      <c r="C806" s="176">
        <f t="shared" si="478"/>
        <v>826.81171825722913</v>
      </c>
      <c r="D806" s="114">
        <f t="shared" si="488"/>
        <v>6700.66</v>
      </c>
      <c r="E806" s="115">
        <f t="shared" si="474"/>
        <v>6716.74</v>
      </c>
      <c r="F806" s="116">
        <f t="shared" si="475"/>
        <v>45219</v>
      </c>
      <c r="G806" s="117">
        <f t="shared" si="480"/>
        <v>2.3997636053760818E-3</v>
      </c>
      <c r="H806" s="118">
        <f t="shared" si="493"/>
        <v>45280</v>
      </c>
      <c r="I806" s="118">
        <f t="shared" si="481"/>
        <v>45280</v>
      </c>
      <c r="J806" s="119">
        <f t="shared" si="489"/>
        <v>22</v>
      </c>
      <c r="K806" s="119">
        <f t="shared" si="476"/>
        <v>5</v>
      </c>
      <c r="L806" s="8">
        <f t="shared" si="490"/>
        <v>1.00054489</v>
      </c>
      <c r="M806" s="120">
        <f t="shared" si="477"/>
        <v>1.0026005099999999</v>
      </c>
      <c r="N806" s="120">
        <f t="shared" si="497"/>
        <v>1.1613462452010799</v>
      </c>
      <c r="O806" s="113">
        <f t="shared" si="473"/>
        <v>1.16197905</v>
      </c>
      <c r="P806" s="113">
        <f t="shared" si="482"/>
        <v>960.73789490000001</v>
      </c>
      <c r="Q806" s="11">
        <f t="shared" si="494"/>
        <v>0</v>
      </c>
      <c r="R806" s="30">
        <f t="shared" si="491"/>
        <v>0</v>
      </c>
      <c r="S806" s="8">
        <f t="shared" si="483"/>
        <v>0</v>
      </c>
      <c r="T806" s="122">
        <f t="shared" si="492"/>
        <v>9.5000000000000001E-2</v>
      </c>
      <c r="U806" s="121">
        <f t="shared" si="498"/>
        <v>5</v>
      </c>
      <c r="V806" s="121">
        <v>252</v>
      </c>
      <c r="W806" s="120">
        <f t="shared" si="484"/>
        <v>1.0018023039999999</v>
      </c>
      <c r="X806" s="113">
        <f t="shared" si="485"/>
        <v>1.7315417500000001</v>
      </c>
      <c r="Y806" s="113">
        <f t="shared" si="486"/>
        <v>0</v>
      </c>
      <c r="Z806" s="125" t="str">
        <f t="shared" si="495"/>
        <v>A+J=</v>
      </c>
      <c r="AA806" s="118">
        <f t="shared" si="496"/>
        <v>45280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87"/>
        <v>45256</v>
      </c>
      <c r="B807" s="113">
        <f t="shared" si="479"/>
        <v>962.46943665000003</v>
      </c>
      <c r="C807" s="176">
        <f t="shared" si="478"/>
        <v>826.81171825722913</v>
      </c>
      <c r="D807" s="114">
        <f t="shared" si="488"/>
        <v>6700.66</v>
      </c>
      <c r="E807" s="115">
        <f t="shared" si="474"/>
        <v>6716.74</v>
      </c>
      <c r="F807" s="116">
        <f t="shared" si="475"/>
        <v>45219</v>
      </c>
      <c r="G807" s="117">
        <f t="shared" si="480"/>
        <v>2.3997636053760818E-3</v>
      </c>
      <c r="H807" s="118">
        <f t="shared" si="493"/>
        <v>45280</v>
      </c>
      <c r="I807" s="118">
        <f t="shared" si="481"/>
        <v>45280</v>
      </c>
      <c r="J807" s="119">
        <f t="shared" si="489"/>
        <v>22</v>
      </c>
      <c r="K807" s="119">
        <f t="shared" si="476"/>
        <v>5</v>
      </c>
      <c r="L807" s="8">
        <f t="shared" si="490"/>
        <v>1.00054489</v>
      </c>
      <c r="M807" s="120">
        <f t="shared" si="477"/>
        <v>1.0026005099999999</v>
      </c>
      <c r="N807" s="120">
        <f t="shared" si="497"/>
        <v>1.1613462452010799</v>
      </c>
      <c r="O807" s="113">
        <f t="shared" si="473"/>
        <v>1.16197905</v>
      </c>
      <c r="P807" s="113">
        <f t="shared" si="482"/>
        <v>960.73789490000001</v>
      </c>
      <c r="Q807" s="11">
        <f t="shared" si="494"/>
        <v>0</v>
      </c>
      <c r="R807" s="30">
        <f t="shared" si="491"/>
        <v>0</v>
      </c>
      <c r="S807" s="8">
        <f t="shared" si="483"/>
        <v>0</v>
      </c>
      <c r="T807" s="122">
        <f t="shared" si="492"/>
        <v>9.5000000000000001E-2</v>
      </c>
      <c r="U807" s="121">
        <f t="shared" si="498"/>
        <v>5</v>
      </c>
      <c r="V807" s="121">
        <v>252</v>
      </c>
      <c r="W807" s="120">
        <f t="shared" si="484"/>
        <v>1.0018023039999999</v>
      </c>
      <c r="X807" s="113">
        <f t="shared" si="485"/>
        <v>1.7315417500000001</v>
      </c>
      <c r="Y807" s="113">
        <f t="shared" si="486"/>
        <v>0</v>
      </c>
      <c r="Z807" s="125" t="str">
        <f t="shared" si="495"/>
        <v>A+J=</v>
      </c>
      <c r="AA807" s="118">
        <f t="shared" si="496"/>
        <v>45280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87"/>
        <v>45257</v>
      </c>
      <c r="B808" s="113">
        <f t="shared" si="479"/>
        <v>962.46943665000003</v>
      </c>
      <c r="C808" s="176">
        <f t="shared" si="478"/>
        <v>826.81171825722913</v>
      </c>
      <c r="D808" s="114">
        <f t="shared" si="488"/>
        <v>6700.66</v>
      </c>
      <c r="E808" s="115">
        <f t="shared" si="474"/>
        <v>6716.74</v>
      </c>
      <c r="F808" s="116">
        <f t="shared" si="475"/>
        <v>45219</v>
      </c>
      <c r="G808" s="117">
        <f t="shared" si="480"/>
        <v>2.3997636053760818E-3</v>
      </c>
      <c r="H808" s="118">
        <f t="shared" si="493"/>
        <v>45280</v>
      </c>
      <c r="I808" s="118">
        <f t="shared" si="481"/>
        <v>45280</v>
      </c>
      <c r="J808" s="119">
        <f t="shared" si="489"/>
        <v>22</v>
      </c>
      <c r="K808" s="119">
        <f t="shared" si="476"/>
        <v>5</v>
      </c>
      <c r="L808" s="8">
        <f t="shared" si="490"/>
        <v>1.00054489</v>
      </c>
      <c r="M808" s="120">
        <f t="shared" si="477"/>
        <v>1.0026005099999999</v>
      </c>
      <c r="N808" s="120">
        <f t="shared" si="497"/>
        <v>1.1613462452010799</v>
      </c>
      <c r="O808" s="113">
        <f t="shared" si="473"/>
        <v>1.16197905</v>
      </c>
      <c r="P808" s="113">
        <f t="shared" si="482"/>
        <v>960.73789490000001</v>
      </c>
      <c r="Q808" s="11">
        <f t="shared" si="494"/>
        <v>0</v>
      </c>
      <c r="R808" s="30">
        <f t="shared" si="491"/>
        <v>0</v>
      </c>
      <c r="S808" s="8">
        <f t="shared" si="483"/>
        <v>0</v>
      </c>
      <c r="T808" s="122">
        <f t="shared" si="492"/>
        <v>9.5000000000000001E-2</v>
      </c>
      <c r="U808" s="121">
        <f t="shared" si="498"/>
        <v>5</v>
      </c>
      <c r="V808" s="121">
        <v>252</v>
      </c>
      <c r="W808" s="120">
        <f t="shared" si="484"/>
        <v>1.0018023039999999</v>
      </c>
      <c r="X808" s="113">
        <f t="shared" si="485"/>
        <v>1.7315417500000001</v>
      </c>
      <c r="Y808" s="113">
        <f t="shared" si="486"/>
        <v>0</v>
      </c>
      <c r="Z808" s="125" t="str">
        <f t="shared" si="495"/>
        <v>A+J=</v>
      </c>
      <c r="AA808" s="118">
        <f t="shared" si="496"/>
        <v>45280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87"/>
        <v>45258</v>
      </c>
      <c r="B809" s="113">
        <f t="shared" si="479"/>
        <v>962.92102799999998</v>
      </c>
      <c r="C809" s="176">
        <f t="shared" si="478"/>
        <v>826.81171825722913</v>
      </c>
      <c r="D809" s="114">
        <f t="shared" si="488"/>
        <v>6700.66</v>
      </c>
      <c r="E809" s="115">
        <f t="shared" si="474"/>
        <v>6716.74</v>
      </c>
      <c r="F809" s="116">
        <f t="shared" si="475"/>
        <v>45219</v>
      </c>
      <c r="G809" s="117">
        <f t="shared" si="480"/>
        <v>2.3997636053760818E-3</v>
      </c>
      <c r="H809" s="118">
        <f t="shared" si="493"/>
        <v>45280</v>
      </c>
      <c r="I809" s="118">
        <f t="shared" si="481"/>
        <v>45280</v>
      </c>
      <c r="J809" s="119">
        <f t="shared" si="489"/>
        <v>22</v>
      </c>
      <c r="K809" s="119">
        <f t="shared" si="476"/>
        <v>6</v>
      </c>
      <c r="L809" s="8">
        <f t="shared" si="490"/>
        <v>1.00065391</v>
      </c>
      <c r="M809" s="120">
        <f t="shared" si="477"/>
        <v>1.0026005099999999</v>
      </c>
      <c r="N809" s="120">
        <f t="shared" si="497"/>
        <v>1.1613462452010799</v>
      </c>
      <c r="O809" s="113">
        <f t="shared" ref="O809:O872" si="499">TRUNC(TRUNC((L809*N809),15),8)</f>
        <v>1.1621056599999999</v>
      </c>
      <c r="P809" s="113">
        <f t="shared" si="482"/>
        <v>960.84257753999998</v>
      </c>
      <c r="Q809" s="11">
        <f t="shared" si="494"/>
        <v>0</v>
      </c>
      <c r="R809" s="30">
        <f t="shared" si="491"/>
        <v>0</v>
      </c>
      <c r="S809" s="8">
        <f t="shared" si="483"/>
        <v>0</v>
      </c>
      <c r="T809" s="122">
        <f t="shared" si="492"/>
        <v>9.5000000000000001E-2</v>
      </c>
      <c r="U809" s="121">
        <f t="shared" si="498"/>
        <v>6</v>
      </c>
      <c r="V809" s="121">
        <v>252</v>
      </c>
      <c r="W809" s="120">
        <f t="shared" si="484"/>
        <v>1.002163154</v>
      </c>
      <c r="X809" s="113">
        <f t="shared" si="485"/>
        <v>2.07845046</v>
      </c>
      <c r="Y809" s="113">
        <f t="shared" si="486"/>
        <v>0</v>
      </c>
      <c r="Z809" s="125" t="str">
        <f t="shared" si="495"/>
        <v>A+J=</v>
      </c>
      <c r="AA809" s="118">
        <f t="shared" si="496"/>
        <v>45280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87"/>
        <v>45259</v>
      </c>
      <c r="B810" s="113">
        <f t="shared" si="479"/>
        <v>963.3728207800001</v>
      </c>
      <c r="C810" s="176">
        <f t="shared" si="478"/>
        <v>826.81171825722913</v>
      </c>
      <c r="D810" s="114">
        <f t="shared" si="488"/>
        <v>6700.66</v>
      </c>
      <c r="E810" s="115">
        <f t="shared" ref="E810:E873" si="500">IF($K810=1,VLOOKUP($A809,$AO$10:$AS$131,4),E809)</f>
        <v>6716.74</v>
      </c>
      <c r="F810" s="116">
        <f t="shared" ref="F810:F873" si="501">IF($K810=1,VLOOKUP($A809,$AO$10:$AS$131,5),F809)</f>
        <v>45219</v>
      </c>
      <c r="G810" s="117">
        <f t="shared" si="480"/>
        <v>2.3997636053760818E-3</v>
      </c>
      <c r="H810" s="118">
        <f t="shared" si="493"/>
        <v>45280</v>
      </c>
      <c r="I810" s="118">
        <f t="shared" si="481"/>
        <v>45280</v>
      </c>
      <c r="J810" s="119">
        <f t="shared" si="489"/>
        <v>22</v>
      </c>
      <c r="K810" s="119">
        <f t="shared" ref="K810:K873" si="502">(J810-(NETWORKDAYS(A810,I810,AD$176:AD$502)-1))</f>
        <v>7</v>
      </c>
      <c r="L810" s="8">
        <f t="shared" si="490"/>
        <v>1.0007629300000001</v>
      </c>
      <c r="M810" s="120">
        <f t="shared" ref="M810:M873" si="503">IF(I810&gt;I809,L809,M809)</f>
        <v>1.0026005099999999</v>
      </c>
      <c r="N810" s="120">
        <f t="shared" si="497"/>
        <v>1.1613462452010799</v>
      </c>
      <c r="O810" s="113">
        <f t="shared" si="499"/>
        <v>1.1622322700000001</v>
      </c>
      <c r="P810" s="113">
        <f t="shared" si="482"/>
        <v>960.94726017000005</v>
      </c>
      <c r="Q810" s="11">
        <f t="shared" si="494"/>
        <v>0</v>
      </c>
      <c r="R810" s="30">
        <f t="shared" si="491"/>
        <v>0</v>
      </c>
      <c r="S810" s="8">
        <f t="shared" si="483"/>
        <v>0</v>
      </c>
      <c r="T810" s="122">
        <f t="shared" si="492"/>
        <v>9.5000000000000001E-2</v>
      </c>
      <c r="U810" s="121">
        <f t="shared" si="498"/>
        <v>7</v>
      </c>
      <c r="V810" s="121">
        <v>252</v>
      </c>
      <c r="W810" s="120">
        <f t="shared" si="484"/>
        <v>1.002524135</v>
      </c>
      <c r="X810" s="113">
        <f t="shared" si="485"/>
        <v>2.4255606099999998</v>
      </c>
      <c r="Y810" s="113">
        <f t="shared" si="486"/>
        <v>0</v>
      </c>
      <c r="Z810" s="125" t="str">
        <f t="shared" si="495"/>
        <v>A+J=</v>
      </c>
      <c r="AA810" s="118">
        <f t="shared" si="496"/>
        <v>45280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87"/>
        <v>45260</v>
      </c>
      <c r="B811" s="113">
        <f t="shared" si="479"/>
        <v>963.82482970000001</v>
      </c>
      <c r="C811" s="176">
        <f t="shared" si="478"/>
        <v>826.81171825722913</v>
      </c>
      <c r="D811" s="114">
        <f t="shared" si="488"/>
        <v>6700.66</v>
      </c>
      <c r="E811" s="115">
        <f t="shared" si="500"/>
        <v>6716.74</v>
      </c>
      <c r="F811" s="116">
        <f t="shared" si="501"/>
        <v>45219</v>
      </c>
      <c r="G811" s="117">
        <f t="shared" si="480"/>
        <v>2.3997636053760818E-3</v>
      </c>
      <c r="H811" s="118">
        <f t="shared" si="493"/>
        <v>45280</v>
      </c>
      <c r="I811" s="118">
        <f t="shared" si="481"/>
        <v>45280</v>
      </c>
      <c r="J811" s="119">
        <f t="shared" si="489"/>
        <v>22</v>
      </c>
      <c r="K811" s="119">
        <f t="shared" si="502"/>
        <v>8</v>
      </c>
      <c r="L811" s="8">
        <f t="shared" si="490"/>
        <v>1.0008719699999999</v>
      </c>
      <c r="M811" s="120">
        <f t="shared" si="503"/>
        <v>1.0026005099999999</v>
      </c>
      <c r="N811" s="120">
        <f t="shared" si="497"/>
        <v>1.1613462452010799</v>
      </c>
      <c r="O811" s="113">
        <f t="shared" si="499"/>
        <v>1.1623589000000001</v>
      </c>
      <c r="P811" s="113">
        <f t="shared" si="482"/>
        <v>961.05195934000005</v>
      </c>
      <c r="Q811" s="11">
        <f t="shared" si="494"/>
        <v>0</v>
      </c>
      <c r="R811" s="30">
        <f t="shared" si="491"/>
        <v>0</v>
      </c>
      <c r="S811" s="8">
        <f t="shared" si="483"/>
        <v>0</v>
      </c>
      <c r="T811" s="122">
        <f t="shared" si="492"/>
        <v>9.5000000000000001E-2</v>
      </c>
      <c r="U811" s="121">
        <f t="shared" si="498"/>
        <v>8</v>
      </c>
      <c r="V811" s="121">
        <v>252</v>
      </c>
      <c r="W811" s="120">
        <f t="shared" si="484"/>
        <v>1.0028852450000001</v>
      </c>
      <c r="X811" s="113">
        <f t="shared" si="485"/>
        <v>2.7728703600000002</v>
      </c>
      <c r="Y811" s="113">
        <f t="shared" si="486"/>
        <v>0</v>
      </c>
      <c r="Z811" s="125" t="str">
        <f t="shared" si="495"/>
        <v>A+J=</v>
      </c>
      <c r="AA811" s="118">
        <f t="shared" si="496"/>
        <v>45280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87"/>
        <v>45261</v>
      </c>
      <c r="B812" s="113">
        <f t="shared" si="479"/>
        <v>964.27704843000004</v>
      </c>
      <c r="C812" s="176">
        <f t="shared" si="478"/>
        <v>826.81171825722913</v>
      </c>
      <c r="D812" s="114">
        <f t="shared" si="488"/>
        <v>6700.66</v>
      </c>
      <c r="E812" s="115">
        <f t="shared" si="500"/>
        <v>6716.74</v>
      </c>
      <c r="F812" s="116">
        <f t="shared" si="501"/>
        <v>45219</v>
      </c>
      <c r="G812" s="117">
        <f t="shared" si="480"/>
        <v>2.3997636053760818E-3</v>
      </c>
      <c r="H812" s="118">
        <f t="shared" si="493"/>
        <v>45280</v>
      </c>
      <c r="I812" s="118">
        <f t="shared" si="481"/>
        <v>45280</v>
      </c>
      <c r="J812" s="119">
        <f t="shared" si="489"/>
        <v>22</v>
      </c>
      <c r="K812" s="119">
        <f t="shared" si="502"/>
        <v>9</v>
      </c>
      <c r="L812" s="8">
        <f t="shared" si="490"/>
        <v>1.00098102</v>
      </c>
      <c r="M812" s="120">
        <f t="shared" si="503"/>
        <v>1.0026005099999999</v>
      </c>
      <c r="N812" s="120">
        <f t="shared" si="497"/>
        <v>1.1613462452010799</v>
      </c>
      <c r="O812" s="113">
        <f t="shared" si="499"/>
        <v>1.16248554</v>
      </c>
      <c r="P812" s="113">
        <f t="shared" si="482"/>
        <v>961.15666677000002</v>
      </c>
      <c r="Q812" s="11">
        <f t="shared" si="494"/>
        <v>0</v>
      </c>
      <c r="R812" s="30">
        <f t="shared" si="491"/>
        <v>0</v>
      </c>
      <c r="S812" s="8">
        <f t="shared" si="483"/>
        <v>0</v>
      </c>
      <c r="T812" s="122">
        <f t="shared" si="492"/>
        <v>9.5000000000000001E-2</v>
      </c>
      <c r="U812" s="121">
        <f t="shared" si="498"/>
        <v>9</v>
      </c>
      <c r="V812" s="121">
        <v>252</v>
      </c>
      <c r="W812" s="120">
        <f t="shared" si="484"/>
        <v>1.0032464860000001</v>
      </c>
      <c r="X812" s="113">
        <f t="shared" si="485"/>
        <v>3.1203816600000001</v>
      </c>
      <c r="Y812" s="113">
        <f t="shared" si="486"/>
        <v>0</v>
      </c>
      <c r="Z812" s="125" t="str">
        <f t="shared" si="495"/>
        <v>A+J=</v>
      </c>
      <c r="AA812" s="118">
        <f t="shared" si="496"/>
        <v>45280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87"/>
        <v>45262</v>
      </c>
      <c r="B813" s="113">
        <f t="shared" si="479"/>
        <v>964.72948341000006</v>
      </c>
      <c r="C813" s="176">
        <f t="shared" si="478"/>
        <v>826.81171825722913</v>
      </c>
      <c r="D813" s="114">
        <f t="shared" si="488"/>
        <v>6700.66</v>
      </c>
      <c r="E813" s="115">
        <f t="shared" si="500"/>
        <v>6716.74</v>
      </c>
      <c r="F813" s="116">
        <f t="shared" si="501"/>
        <v>45219</v>
      </c>
      <c r="G813" s="117">
        <f t="shared" si="480"/>
        <v>2.3997636053760818E-3</v>
      </c>
      <c r="H813" s="118">
        <f t="shared" si="493"/>
        <v>45280</v>
      </c>
      <c r="I813" s="118">
        <f t="shared" si="481"/>
        <v>45280</v>
      </c>
      <c r="J813" s="119">
        <f t="shared" si="489"/>
        <v>22</v>
      </c>
      <c r="K813" s="119">
        <f t="shared" si="502"/>
        <v>10</v>
      </c>
      <c r="L813" s="8">
        <f t="shared" si="490"/>
        <v>1.00109008</v>
      </c>
      <c r="M813" s="120">
        <f t="shared" si="503"/>
        <v>1.0026005099999999</v>
      </c>
      <c r="N813" s="120">
        <f t="shared" si="497"/>
        <v>1.1613462452010799</v>
      </c>
      <c r="O813" s="113">
        <f t="shared" si="499"/>
        <v>1.1626122000000001</v>
      </c>
      <c r="P813" s="113">
        <f t="shared" si="482"/>
        <v>961.26139074000002</v>
      </c>
      <c r="Q813" s="11">
        <f t="shared" si="494"/>
        <v>0</v>
      </c>
      <c r="R813" s="30">
        <f t="shared" si="491"/>
        <v>0</v>
      </c>
      <c r="S813" s="8">
        <f t="shared" si="483"/>
        <v>0</v>
      </c>
      <c r="T813" s="122">
        <f t="shared" si="492"/>
        <v>9.5000000000000001E-2</v>
      </c>
      <c r="U813" s="121">
        <f t="shared" si="498"/>
        <v>10</v>
      </c>
      <c r="V813" s="121">
        <v>252</v>
      </c>
      <c r="W813" s="120">
        <f t="shared" si="484"/>
        <v>1.0036078559999999</v>
      </c>
      <c r="X813" s="113">
        <f t="shared" si="485"/>
        <v>3.4680926699999999</v>
      </c>
      <c r="Y813" s="113">
        <f t="shared" si="486"/>
        <v>0</v>
      </c>
      <c r="Z813" s="125" t="str">
        <f t="shared" si="495"/>
        <v>A+J=</v>
      </c>
      <c r="AA813" s="118">
        <f t="shared" si="496"/>
        <v>45280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87"/>
        <v>45263</v>
      </c>
      <c r="B814" s="113">
        <f t="shared" si="479"/>
        <v>964.72948341000006</v>
      </c>
      <c r="C814" s="176">
        <f t="shared" si="478"/>
        <v>826.81171825722913</v>
      </c>
      <c r="D814" s="114">
        <f t="shared" si="488"/>
        <v>6700.66</v>
      </c>
      <c r="E814" s="115">
        <f t="shared" si="500"/>
        <v>6716.74</v>
      </c>
      <c r="F814" s="116">
        <f t="shared" si="501"/>
        <v>45219</v>
      </c>
      <c r="G814" s="117">
        <f t="shared" si="480"/>
        <v>2.3997636053760818E-3</v>
      </c>
      <c r="H814" s="118">
        <f t="shared" si="493"/>
        <v>45280</v>
      </c>
      <c r="I814" s="118">
        <f t="shared" si="481"/>
        <v>45280</v>
      </c>
      <c r="J814" s="119">
        <f t="shared" si="489"/>
        <v>22</v>
      </c>
      <c r="K814" s="119">
        <f t="shared" si="502"/>
        <v>10</v>
      </c>
      <c r="L814" s="8">
        <f t="shared" si="490"/>
        <v>1.00109008</v>
      </c>
      <c r="M814" s="120">
        <f t="shared" si="503"/>
        <v>1.0026005099999999</v>
      </c>
      <c r="N814" s="120">
        <f t="shared" si="497"/>
        <v>1.1613462452010799</v>
      </c>
      <c r="O814" s="113">
        <f t="shared" si="499"/>
        <v>1.1626122000000001</v>
      </c>
      <c r="P814" s="113">
        <f t="shared" si="482"/>
        <v>961.26139074000002</v>
      </c>
      <c r="Q814" s="11">
        <f t="shared" si="494"/>
        <v>0</v>
      </c>
      <c r="R814" s="30">
        <f t="shared" si="491"/>
        <v>0</v>
      </c>
      <c r="S814" s="8">
        <f t="shared" si="483"/>
        <v>0</v>
      </c>
      <c r="T814" s="122">
        <f t="shared" si="492"/>
        <v>9.5000000000000001E-2</v>
      </c>
      <c r="U814" s="121">
        <f t="shared" si="498"/>
        <v>10</v>
      </c>
      <c r="V814" s="121">
        <v>252</v>
      </c>
      <c r="W814" s="120">
        <f t="shared" si="484"/>
        <v>1.0036078559999999</v>
      </c>
      <c r="X814" s="113">
        <f t="shared" si="485"/>
        <v>3.4680926699999999</v>
      </c>
      <c r="Y814" s="113">
        <f t="shared" si="486"/>
        <v>0</v>
      </c>
      <c r="Z814" s="125" t="str">
        <f t="shared" si="495"/>
        <v>A+J=</v>
      </c>
      <c r="AA814" s="118">
        <f t="shared" si="496"/>
        <v>45280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87"/>
        <v>45264</v>
      </c>
      <c r="B815" s="113">
        <f t="shared" si="479"/>
        <v>964.72948341000006</v>
      </c>
      <c r="C815" s="176">
        <f t="shared" si="478"/>
        <v>826.81171825722913</v>
      </c>
      <c r="D815" s="114">
        <f t="shared" si="488"/>
        <v>6700.66</v>
      </c>
      <c r="E815" s="115">
        <f t="shared" si="500"/>
        <v>6716.74</v>
      </c>
      <c r="F815" s="116">
        <f t="shared" si="501"/>
        <v>45219</v>
      </c>
      <c r="G815" s="117">
        <f t="shared" si="480"/>
        <v>2.3997636053760818E-3</v>
      </c>
      <c r="H815" s="118">
        <f t="shared" si="493"/>
        <v>45280</v>
      </c>
      <c r="I815" s="118">
        <f t="shared" si="481"/>
        <v>45280</v>
      </c>
      <c r="J815" s="119">
        <f t="shared" si="489"/>
        <v>22</v>
      </c>
      <c r="K815" s="119">
        <f t="shared" si="502"/>
        <v>10</v>
      </c>
      <c r="L815" s="8">
        <f t="shared" si="490"/>
        <v>1.00109008</v>
      </c>
      <c r="M815" s="120">
        <f t="shared" si="503"/>
        <v>1.0026005099999999</v>
      </c>
      <c r="N815" s="120">
        <f t="shared" si="497"/>
        <v>1.1613462452010799</v>
      </c>
      <c r="O815" s="113">
        <f t="shared" si="499"/>
        <v>1.1626122000000001</v>
      </c>
      <c r="P815" s="113">
        <f t="shared" si="482"/>
        <v>961.26139074000002</v>
      </c>
      <c r="Q815" s="11">
        <f t="shared" si="494"/>
        <v>0</v>
      </c>
      <c r="R815" s="30">
        <f t="shared" si="491"/>
        <v>0</v>
      </c>
      <c r="S815" s="8">
        <f t="shared" si="483"/>
        <v>0</v>
      </c>
      <c r="T815" s="122">
        <f t="shared" si="492"/>
        <v>9.5000000000000001E-2</v>
      </c>
      <c r="U815" s="121">
        <f t="shared" si="498"/>
        <v>10</v>
      </c>
      <c r="V815" s="121">
        <v>252</v>
      </c>
      <c r="W815" s="120">
        <f t="shared" si="484"/>
        <v>1.0036078559999999</v>
      </c>
      <c r="X815" s="113">
        <f t="shared" si="485"/>
        <v>3.4680926699999999</v>
      </c>
      <c r="Y815" s="113">
        <f t="shared" si="486"/>
        <v>0</v>
      </c>
      <c r="Z815" s="125" t="str">
        <f t="shared" si="495"/>
        <v>A+J=</v>
      </c>
      <c r="AA815" s="118">
        <f t="shared" si="496"/>
        <v>45280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87"/>
        <v>45265</v>
      </c>
      <c r="B816" s="113">
        <f t="shared" si="479"/>
        <v>965.18213662999995</v>
      </c>
      <c r="C816" s="176">
        <f t="shared" si="478"/>
        <v>826.81171825722913</v>
      </c>
      <c r="D816" s="114">
        <f t="shared" si="488"/>
        <v>6700.66</v>
      </c>
      <c r="E816" s="115">
        <f t="shared" si="500"/>
        <v>6716.74</v>
      </c>
      <c r="F816" s="116">
        <f t="shared" si="501"/>
        <v>45219</v>
      </c>
      <c r="G816" s="117">
        <f t="shared" si="480"/>
        <v>2.3997636053760818E-3</v>
      </c>
      <c r="H816" s="118">
        <f t="shared" si="493"/>
        <v>45280</v>
      </c>
      <c r="I816" s="118">
        <f t="shared" si="481"/>
        <v>45280</v>
      </c>
      <c r="J816" s="119">
        <f t="shared" si="489"/>
        <v>22</v>
      </c>
      <c r="K816" s="119">
        <f t="shared" si="502"/>
        <v>11</v>
      </c>
      <c r="L816" s="8">
        <f t="shared" si="490"/>
        <v>1.0011991600000001</v>
      </c>
      <c r="M816" s="120">
        <f t="shared" si="503"/>
        <v>1.0026005099999999</v>
      </c>
      <c r="N816" s="120">
        <f t="shared" si="497"/>
        <v>1.1613462452010799</v>
      </c>
      <c r="O816" s="113">
        <f t="shared" si="499"/>
        <v>1.16273888</v>
      </c>
      <c r="P816" s="113">
        <f t="shared" si="482"/>
        <v>961.36613124999997</v>
      </c>
      <c r="Q816" s="11">
        <f t="shared" si="494"/>
        <v>0</v>
      </c>
      <c r="R816" s="30">
        <f t="shared" si="491"/>
        <v>0</v>
      </c>
      <c r="S816" s="8">
        <f t="shared" si="483"/>
        <v>0</v>
      </c>
      <c r="T816" s="122">
        <f t="shared" si="492"/>
        <v>9.5000000000000001E-2</v>
      </c>
      <c r="U816" s="121">
        <f t="shared" si="498"/>
        <v>11</v>
      </c>
      <c r="V816" s="121">
        <v>252</v>
      </c>
      <c r="W816" s="120">
        <f t="shared" si="484"/>
        <v>1.0039693569999999</v>
      </c>
      <c r="X816" s="113">
        <f t="shared" si="485"/>
        <v>3.81600538</v>
      </c>
      <c r="Y816" s="113">
        <f t="shared" si="486"/>
        <v>0</v>
      </c>
      <c r="Z816" s="125" t="str">
        <f t="shared" si="495"/>
        <v>A+J=</v>
      </c>
      <c r="AA816" s="118">
        <f t="shared" si="496"/>
        <v>45280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87"/>
        <v>45266</v>
      </c>
      <c r="B817" s="113">
        <f t="shared" si="479"/>
        <v>965.63499056000001</v>
      </c>
      <c r="C817" s="176">
        <f t="shared" si="478"/>
        <v>826.81171825722913</v>
      </c>
      <c r="D817" s="114">
        <f t="shared" si="488"/>
        <v>6700.66</v>
      </c>
      <c r="E817" s="115">
        <f t="shared" si="500"/>
        <v>6716.74</v>
      </c>
      <c r="F817" s="116">
        <f t="shared" si="501"/>
        <v>45219</v>
      </c>
      <c r="G817" s="117">
        <f t="shared" si="480"/>
        <v>2.3997636053760818E-3</v>
      </c>
      <c r="H817" s="118">
        <f t="shared" si="493"/>
        <v>45280</v>
      </c>
      <c r="I817" s="118">
        <f t="shared" si="481"/>
        <v>45280</v>
      </c>
      <c r="J817" s="119">
        <f t="shared" si="489"/>
        <v>22</v>
      </c>
      <c r="K817" s="119">
        <f t="shared" si="502"/>
        <v>12</v>
      </c>
      <c r="L817" s="8">
        <f t="shared" si="490"/>
        <v>1.00130824</v>
      </c>
      <c r="M817" s="120">
        <f t="shared" si="503"/>
        <v>1.0026005099999999</v>
      </c>
      <c r="N817" s="120">
        <f t="shared" si="497"/>
        <v>1.1613462452010799</v>
      </c>
      <c r="O817" s="113">
        <f t="shared" si="499"/>
        <v>1.16286556</v>
      </c>
      <c r="P817" s="113">
        <f t="shared" si="482"/>
        <v>961.47087176000002</v>
      </c>
      <c r="Q817" s="11">
        <f t="shared" si="494"/>
        <v>0</v>
      </c>
      <c r="R817" s="30">
        <f t="shared" si="491"/>
        <v>0</v>
      </c>
      <c r="S817" s="8">
        <f t="shared" si="483"/>
        <v>0</v>
      </c>
      <c r="T817" s="122">
        <f t="shared" si="492"/>
        <v>9.5000000000000001E-2</v>
      </c>
      <c r="U817" s="121">
        <f t="shared" si="498"/>
        <v>12</v>
      </c>
      <c r="V817" s="121">
        <v>252</v>
      </c>
      <c r="W817" s="120">
        <f t="shared" si="484"/>
        <v>1.004330988</v>
      </c>
      <c r="X817" s="113">
        <f t="shared" si="485"/>
        <v>4.1641187999999998</v>
      </c>
      <c r="Y817" s="113">
        <f t="shared" si="486"/>
        <v>0</v>
      </c>
      <c r="Z817" s="125" t="str">
        <f t="shared" si="495"/>
        <v>A+J=</v>
      </c>
      <c r="AA817" s="118">
        <f t="shared" si="496"/>
        <v>45280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87"/>
        <v>45267</v>
      </c>
      <c r="B818" s="113">
        <f t="shared" si="479"/>
        <v>966.08806188000005</v>
      </c>
      <c r="C818" s="176">
        <f t="shared" si="478"/>
        <v>826.81171825722913</v>
      </c>
      <c r="D818" s="114">
        <f t="shared" si="488"/>
        <v>6700.66</v>
      </c>
      <c r="E818" s="115">
        <f t="shared" si="500"/>
        <v>6716.74</v>
      </c>
      <c r="F818" s="116">
        <f t="shared" si="501"/>
        <v>45219</v>
      </c>
      <c r="G818" s="117">
        <f t="shared" si="480"/>
        <v>2.3997636053760818E-3</v>
      </c>
      <c r="H818" s="118">
        <f t="shared" si="493"/>
        <v>45280</v>
      </c>
      <c r="I818" s="118">
        <f t="shared" si="481"/>
        <v>45280</v>
      </c>
      <c r="J818" s="119">
        <f t="shared" si="489"/>
        <v>22</v>
      </c>
      <c r="K818" s="119">
        <f t="shared" si="502"/>
        <v>13</v>
      </c>
      <c r="L818" s="8">
        <f t="shared" si="490"/>
        <v>1.0014173399999999</v>
      </c>
      <c r="M818" s="120">
        <f t="shared" si="503"/>
        <v>1.0026005099999999</v>
      </c>
      <c r="N818" s="120">
        <f t="shared" si="497"/>
        <v>1.1613462452010799</v>
      </c>
      <c r="O818" s="113">
        <f t="shared" si="499"/>
        <v>1.16299226</v>
      </c>
      <c r="P818" s="113">
        <f t="shared" si="482"/>
        <v>961.57562881000001</v>
      </c>
      <c r="Q818" s="11">
        <f t="shared" si="494"/>
        <v>0</v>
      </c>
      <c r="R818" s="30">
        <f t="shared" si="491"/>
        <v>0</v>
      </c>
      <c r="S818" s="8">
        <f t="shared" si="483"/>
        <v>0</v>
      </c>
      <c r="T818" s="122">
        <f t="shared" si="492"/>
        <v>9.5000000000000001E-2</v>
      </c>
      <c r="U818" s="121">
        <f t="shared" si="498"/>
        <v>13</v>
      </c>
      <c r="V818" s="121">
        <v>252</v>
      </c>
      <c r="W818" s="120">
        <f t="shared" si="484"/>
        <v>1.0046927489999999</v>
      </c>
      <c r="X818" s="113">
        <f t="shared" si="485"/>
        <v>4.5124330700000002</v>
      </c>
      <c r="Y818" s="113">
        <f t="shared" si="486"/>
        <v>0</v>
      </c>
      <c r="Z818" s="125" t="str">
        <f t="shared" si="495"/>
        <v>A+J=</v>
      </c>
      <c r="AA818" s="118">
        <f t="shared" si="496"/>
        <v>45280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87"/>
        <v>45268</v>
      </c>
      <c r="B819" s="113">
        <f t="shared" si="479"/>
        <v>966.54135158000008</v>
      </c>
      <c r="C819" s="176">
        <f t="shared" si="478"/>
        <v>826.81171825722913</v>
      </c>
      <c r="D819" s="114">
        <f t="shared" si="488"/>
        <v>6700.66</v>
      </c>
      <c r="E819" s="115">
        <f t="shared" si="500"/>
        <v>6716.74</v>
      </c>
      <c r="F819" s="116">
        <f t="shared" si="501"/>
        <v>45219</v>
      </c>
      <c r="G819" s="117">
        <f t="shared" si="480"/>
        <v>2.3997636053760818E-3</v>
      </c>
      <c r="H819" s="118">
        <f t="shared" si="493"/>
        <v>45280</v>
      </c>
      <c r="I819" s="118">
        <f t="shared" si="481"/>
        <v>45280</v>
      </c>
      <c r="J819" s="119">
        <f t="shared" si="489"/>
        <v>22</v>
      </c>
      <c r="K819" s="119">
        <f t="shared" si="502"/>
        <v>14</v>
      </c>
      <c r="L819" s="8">
        <f t="shared" si="490"/>
        <v>1.0015264500000001</v>
      </c>
      <c r="M819" s="120">
        <f t="shared" si="503"/>
        <v>1.0026005099999999</v>
      </c>
      <c r="N819" s="120">
        <f t="shared" si="497"/>
        <v>1.1613462452010799</v>
      </c>
      <c r="O819" s="113">
        <f t="shared" si="499"/>
        <v>1.1631189799999999</v>
      </c>
      <c r="P819" s="113">
        <f t="shared" si="482"/>
        <v>961.68040239000004</v>
      </c>
      <c r="Q819" s="11">
        <f t="shared" si="494"/>
        <v>0</v>
      </c>
      <c r="R819" s="30">
        <f t="shared" si="491"/>
        <v>0</v>
      </c>
      <c r="S819" s="8">
        <f t="shared" si="483"/>
        <v>0</v>
      </c>
      <c r="T819" s="122">
        <f t="shared" si="492"/>
        <v>9.5000000000000001E-2</v>
      </c>
      <c r="U819" s="121">
        <f t="shared" si="498"/>
        <v>14</v>
      </c>
      <c r="V819" s="121">
        <v>252</v>
      </c>
      <c r="W819" s="120">
        <f t="shared" si="484"/>
        <v>1.0050546410000001</v>
      </c>
      <c r="X819" s="113">
        <f t="shared" si="485"/>
        <v>4.8609491900000004</v>
      </c>
      <c r="Y819" s="113">
        <f t="shared" si="486"/>
        <v>0</v>
      </c>
      <c r="Z819" s="125" t="str">
        <f t="shared" si="495"/>
        <v>A+J=</v>
      </c>
      <c r="AA819" s="118">
        <f t="shared" si="496"/>
        <v>45280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87"/>
        <v>45269</v>
      </c>
      <c r="B820" s="113">
        <f t="shared" si="479"/>
        <v>966.99484213999995</v>
      </c>
      <c r="C820" s="176">
        <f t="shared" si="478"/>
        <v>826.81171825722913</v>
      </c>
      <c r="D820" s="114">
        <f t="shared" si="488"/>
        <v>6700.66</v>
      </c>
      <c r="E820" s="115">
        <f t="shared" si="500"/>
        <v>6716.74</v>
      </c>
      <c r="F820" s="116">
        <f t="shared" si="501"/>
        <v>45219</v>
      </c>
      <c r="G820" s="117">
        <f t="shared" si="480"/>
        <v>2.3997636053760818E-3</v>
      </c>
      <c r="H820" s="118">
        <f t="shared" si="493"/>
        <v>45280</v>
      </c>
      <c r="I820" s="118">
        <f t="shared" si="481"/>
        <v>45280</v>
      </c>
      <c r="J820" s="119">
        <f t="shared" si="489"/>
        <v>22</v>
      </c>
      <c r="K820" s="119">
        <f t="shared" si="502"/>
        <v>15</v>
      </c>
      <c r="L820" s="8">
        <f t="shared" si="490"/>
        <v>1.0016355699999999</v>
      </c>
      <c r="M820" s="120">
        <f t="shared" si="503"/>
        <v>1.0026005099999999</v>
      </c>
      <c r="N820" s="120">
        <f t="shared" si="497"/>
        <v>1.1613462452010799</v>
      </c>
      <c r="O820" s="113">
        <f t="shared" si="499"/>
        <v>1.1632457</v>
      </c>
      <c r="P820" s="113">
        <f t="shared" si="482"/>
        <v>961.78517596999995</v>
      </c>
      <c r="Q820" s="11">
        <f t="shared" si="494"/>
        <v>0</v>
      </c>
      <c r="R820" s="30">
        <f t="shared" si="491"/>
        <v>0</v>
      </c>
      <c r="S820" s="8">
        <f t="shared" si="483"/>
        <v>0</v>
      </c>
      <c r="T820" s="122">
        <f t="shared" si="492"/>
        <v>9.5000000000000001E-2</v>
      </c>
      <c r="U820" s="121">
        <f t="shared" si="498"/>
        <v>15</v>
      </c>
      <c r="V820" s="121">
        <v>252</v>
      </c>
      <c r="W820" s="120">
        <f t="shared" si="484"/>
        <v>1.0054166630000001</v>
      </c>
      <c r="X820" s="113">
        <f t="shared" si="485"/>
        <v>5.2096661700000002</v>
      </c>
      <c r="Y820" s="113">
        <f t="shared" si="486"/>
        <v>0</v>
      </c>
      <c r="Z820" s="125" t="str">
        <f t="shared" si="495"/>
        <v>A+J=</v>
      </c>
      <c r="AA820" s="118">
        <f t="shared" si="496"/>
        <v>45280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87"/>
        <v>45270</v>
      </c>
      <c r="B821" s="113">
        <f t="shared" si="479"/>
        <v>966.99484213999995</v>
      </c>
      <c r="C821" s="176">
        <f t="shared" si="478"/>
        <v>826.81171825722913</v>
      </c>
      <c r="D821" s="114">
        <f t="shared" si="488"/>
        <v>6700.66</v>
      </c>
      <c r="E821" s="115">
        <f t="shared" si="500"/>
        <v>6716.74</v>
      </c>
      <c r="F821" s="116">
        <f t="shared" si="501"/>
        <v>45219</v>
      </c>
      <c r="G821" s="117">
        <f t="shared" si="480"/>
        <v>2.3997636053760818E-3</v>
      </c>
      <c r="H821" s="118">
        <f t="shared" si="493"/>
        <v>45280</v>
      </c>
      <c r="I821" s="118">
        <f t="shared" si="481"/>
        <v>45280</v>
      </c>
      <c r="J821" s="119">
        <f t="shared" si="489"/>
        <v>22</v>
      </c>
      <c r="K821" s="119">
        <f t="shared" si="502"/>
        <v>15</v>
      </c>
      <c r="L821" s="8">
        <f t="shared" si="490"/>
        <v>1.0016355699999999</v>
      </c>
      <c r="M821" s="120">
        <f t="shared" si="503"/>
        <v>1.0026005099999999</v>
      </c>
      <c r="N821" s="120">
        <f t="shared" si="497"/>
        <v>1.1613462452010799</v>
      </c>
      <c r="O821" s="113">
        <f t="shared" si="499"/>
        <v>1.1632457</v>
      </c>
      <c r="P821" s="113">
        <f t="shared" si="482"/>
        <v>961.78517596999995</v>
      </c>
      <c r="Q821" s="11">
        <f t="shared" si="494"/>
        <v>0</v>
      </c>
      <c r="R821" s="30">
        <f t="shared" si="491"/>
        <v>0</v>
      </c>
      <c r="S821" s="8">
        <f t="shared" si="483"/>
        <v>0</v>
      </c>
      <c r="T821" s="122">
        <f t="shared" si="492"/>
        <v>9.5000000000000001E-2</v>
      </c>
      <c r="U821" s="121">
        <f t="shared" si="498"/>
        <v>15</v>
      </c>
      <c r="V821" s="121">
        <v>252</v>
      </c>
      <c r="W821" s="120">
        <f t="shared" si="484"/>
        <v>1.0054166630000001</v>
      </c>
      <c r="X821" s="113">
        <f t="shared" si="485"/>
        <v>5.2096661700000002</v>
      </c>
      <c r="Y821" s="113">
        <f t="shared" si="486"/>
        <v>0</v>
      </c>
      <c r="Z821" s="125" t="str">
        <f t="shared" si="495"/>
        <v>A+J=</v>
      </c>
      <c r="AA821" s="118">
        <f t="shared" si="496"/>
        <v>45280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87"/>
        <v>45271</v>
      </c>
      <c r="B822" s="113">
        <f t="shared" si="479"/>
        <v>966.99484213999995</v>
      </c>
      <c r="C822" s="176">
        <f t="shared" si="478"/>
        <v>826.81171825722913</v>
      </c>
      <c r="D822" s="114">
        <f t="shared" si="488"/>
        <v>6700.66</v>
      </c>
      <c r="E822" s="115">
        <f t="shared" si="500"/>
        <v>6716.74</v>
      </c>
      <c r="F822" s="116">
        <f t="shared" si="501"/>
        <v>45219</v>
      </c>
      <c r="G822" s="117">
        <f t="shared" si="480"/>
        <v>2.3997636053760818E-3</v>
      </c>
      <c r="H822" s="118">
        <f t="shared" si="493"/>
        <v>45280</v>
      </c>
      <c r="I822" s="118">
        <f t="shared" si="481"/>
        <v>45280</v>
      </c>
      <c r="J822" s="119">
        <f t="shared" si="489"/>
        <v>22</v>
      </c>
      <c r="K822" s="119">
        <f t="shared" si="502"/>
        <v>15</v>
      </c>
      <c r="L822" s="8">
        <f t="shared" si="490"/>
        <v>1.0016355699999999</v>
      </c>
      <c r="M822" s="120">
        <f t="shared" si="503"/>
        <v>1.0026005099999999</v>
      </c>
      <c r="N822" s="120">
        <f t="shared" si="497"/>
        <v>1.1613462452010799</v>
      </c>
      <c r="O822" s="113">
        <f t="shared" si="499"/>
        <v>1.1632457</v>
      </c>
      <c r="P822" s="113">
        <f t="shared" si="482"/>
        <v>961.78517596999995</v>
      </c>
      <c r="Q822" s="11">
        <f t="shared" si="494"/>
        <v>0</v>
      </c>
      <c r="R822" s="30">
        <f t="shared" si="491"/>
        <v>0</v>
      </c>
      <c r="S822" s="8">
        <f t="shared" si="483"/>
        <v>0</v>
      </c>
      <c r="T822" s="122">
        <f t="shared" si="492"/>
        <v>9.5000000000000001E-2</v>
      </c>
      <c r="U822" s="121">
        <f t="shared" si="498"/>
        <v>15</v>
      </c>
      <c r="V822" s="121">
        <v>252</v>
      </c>
      <c r="W822" s="120">
        <f t="shared" si="484"/>
        <v>1.0054166630000001</v>
      </c>
      <c r="X822" s="113">
        <f t="shared" si="485"/>
        <v>5.2096661700000002</v>
      </c>
      <c r="Y822" s="113">
        <f t="shared" si="486"/>
        <v>0</v>
      </c>
      <c r="Z822" s="125" t="str">
        <f t="shared" si="495"/>
        <v>A+J=</v>
      </c>
      <c r="AA822" s="118">
        <f t="shared" si="496"/>
        <v>45280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87"/>
        <v>45272</v>
      </c>
      <c r="B823" s="113">
        <f t="shared" si="479"/>
        <v>967.44855856000004</v>
      </c>
      <c r="C823" s="176">
        <f t="shared" si="478"/>
        <v>826.81171825722913</v>
      </c>
      <c r="D823" s="114">
        <f t="shared" si="488"/>
        <v>6700.66</v>
      </c>
      <c r="E823" s="115">
        <f t="shared" si="500"/>
        <v>6716.74</v>
      </c>
      <c r="F823" s="116">
        <f t="shared" si="501"/>
        <v>45219</v>
      </c>
      <c r="G823" s="117">
        <f t="shared" si="480"/>
        <v>2.3997636053760818E-3</v>
      </c>
      <c r="H823" s="118">
        <f t="shared" si="493"/>
        <v>45280</v>
      </c>
      <c r="I823" s="118">
        <f t="shared" si="481"/>
        <v>45280</v>
      </c>
      <c r="J823" s="119">
        <f t="shared" si="489"/>
        <v>22</v>
      </c>
      <c r="K823" s="119">
        <f t="shared" si="502"/>
        <v>16</v>
      </c>
      <c r="L823" s="8">
        <f t="shared" si="490"/>
        <v>1.0017447100000001</v>
      </c>
      <c r="M823" s="120">
        <f t="shared" si="503"/>
        <v>1.0026005099999999</v>
      </c>
      <c r="N823" s="120">
        <f t="shared" si="497"/>
        <v>1.1613462452010799</v>
      </c>
      <c r="O823" s="113">
        <f t="shared" si="499"/>
        <v>1.16337245</v>
      </c>
      <c r="P823" s="113">
        <f t="shared" si="482"/>
        <v>961.88997434999999</v>
      </c>
      <c r="Q823" s="11">
        <f t="shared" si="494"/>
        <v>0</v>
      </c>
      <c r="R823" s="30">
        <f t="shared" si="491"/>
        <v>0</v>
      </c>
      <c r="S823" s="8">
        <f t="shared" si="483"/>
        <v>0</v>
      </c>
      <c r="T823" s="122">
        <f t="shared" si="492"/>
        <v>9.5000000000000001E-2</v>
      </c>
      <c r="U823" s="121">
        <f t="shared" si="498"/>
        <v>16</v>
      </c>
      <c r="V823" s="121">
        <v>252</v>
      </c>
      <c r="W823" s="120">
        <f t="shared" si="484"/>
        <v>1.005778815</v>
      </c>
      <c r="X823" s="113">
        <f t="shared" si="485"/>
        <v>5.5585842100000002</v>
      </c>
      <c r="Y823" s="113">
        <f t="shared" si="486"/>
        <v>0</v>
      </c>
      <c r="Z823" s="125" t="str">
        <f t="shared" si="495"/>
        <v>A+J=</v>
      </c>
      <c r="AA823" s="118">
        <f t="shared" si="496"/>
        <v>45280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87"/>
        <v>45273</v>
      </c>
      <c r="B824" s="113">
        <f t="shared" si="479"/>
        <v>967.90247691000002</v>
      </c>
      <c r="C824" s="176">
        <f t="shared" si="478"/>
        <v>826.81171825722913</v>
      </c>
      <c r="D824" s="114">
        <f t="shared" si="488"/>
        <v>6700.66</v>
      </c>
      <c r="E824" s="115">
        <f t="shared" si="500"/>
        <v>6716.74</v>
      </c>
      <c r="F824" s="116">
        <f t="shared" si="501"/>
        <v>45219</v>
      </c>
      <c r="G824" s="117">
        <f t="shared" si="480"/>
        <v>2.3997636053760818E-3</v>
      </c>
      <c r="H824" s="118">
        <f t="shared" si="493"/>
        <v>45280</v>
      </c>
      <c r="I824" s="118">
        <f t="shared" si="481"/>
        <v>45280</v>
      </c>
      <c r="J824" s="119">
        <f t="shared" si="489"/>
        <v>22</v>
      </c>
      <c r="K824" s="119">
        <f t="shared" si="502"/>
        <v>17</v>
      </c>
      <c r="L824" s="8">
        <f t="shared" si="490"/>
        <v>1.00185385</v>
      </c>
      <c r="M824" s="120">
        <f t="shared" si="503"/>
        <v>1.0026005099999999</v>
      </c>
      <c r="N824" s="120">
        <f t="shared" si="497"/>
        <v>1.1613462452010799</v>
      </c>
      <c r="O824" s="113">
        <f t="shared" si="499"/>
        <v>1.1634992</v>
      </c>
      <c r="P824" s="113">
        <f t="shared" si="482"/>
        <v>961.99477274000003</v>
      </c>
      <c r="Q824" s="11">
        <f t="shared" si="494"/>
        <v>0</v>
      </c>
      <c r="R824" s="30">
        <f t="shared" si="491"/>
        <v>0</v>
      </c>
      <c r="S824" s="8">
        <f t="shared" si="483"/>
        <v>0</v>
      </c>
      <c r="T824" s="122">
        <f t="shared" si="492"/>
        <v>9.5000000000000001E-2</v>
      </c>
      <c r="U824" s="121">
        <f t="shared" si="498"/>
        <v>17</v>
      </c>
      <c r="V824" s="121">
        <v>252</v>
      </c>
      <c r="W824" s="120">
        <f t="shared" si="484"/>
        <v>1.0061410980000001</v>
      </c>
      <c r="X824" s="113">
        <f t="shared" si="485"/>
        <v>5.9077041699999997</v>
      </c>
      <c r="Y824" s="113">
        <f t="shared" si="486"/>
        <v>0</v>
      </c>
      <c r="Z824" s="125" t="str">
        <f t="shared" si="495"/>
        <v>A+J=</v>
      </c>
      <c r="AA824" s="118">
        <f t="shared" si="496"/>
        <v>45280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87"/>
        <v>45274</v>
      </c>
      <c r="B825" s="113">
        <f t="shared" si="479"/>
        <v>968.35661290999997</v>
      </c>
      <c r="C825" s="176">
        <f t="shared" si="478"/>
        <v>826.81171825722913</v>
      </c>
      <c r="D825" s="114">
        <f t="shared" si="488"/>
        <v>6700.66</v>
      </c>
      <c r="E825" s="115">
        <f t="shared" si="500"/>
        <v>6716.74</v>
      </c>
      <c r="F825" s="116">
        <f t="shared" si="501"/>
        <v>45219</v>
      </c>
      <c r="G825" s="117">
        <f t="shared" si="480"/>
        <v>2.3997636053760818E-3</v>
      </c>
      <c r="H825" s="118">
        <f t="shared" si="493"/>
        <v>45280</v>
      </c>
      <c r="I825" s="118">
        <f t="shared" si="481"/>
        <v>45280</v>
      </c>
      <c r="J825" s="119">
        <f t="shared" si="489"/>
        <v>22</v>
      </c>
      <c r="K825" s="119">
        <f t="shared" si="502"/>
        <v>18</v>
      </c>
      <c r="L825" s="8">
        <f t="shared" si="490"/>
        <v>1.0019630100000001</v>
      </c>
      <c r="M825" s="120">
        <f t="shared" si="503"/>
        <v>1.0026005099999999</v>
      </c>
      <c r="N825" s="120">
        <f t="shared" si="497"/>
        <v>1.1613462452010799</v>
      </c>
      <c r="O825" s="113">
        <f t="shared" si="499"/>
        <v>1.16362597</v>
      </c>
      <c r="P825" s="113">
        <f t="shared" si="482"/>
        <v>962.09958766</v>
      </c>
      <c r="Q825" s="11">
        <f t="shared" si="494"/>
        <v>0</v>
      </c>
      <c r="R825" s="30">
        <f t="shared" si="491"/>
        <v>0</v>
      </c>
      <c r="S825" s="8">
        <f t="shared" si="483"/>
        <v>0</v>
      </c>
      <c r="T825" s="122">
        <f t="shared" si="492"/>
        <v>9.5000000000000001E-2</v>
      </c>
      <c r="U825" s="121">
        <f t="shared" si="498"/>
        <v>18</v>
      </c>
      <c r="V825" s="121">
        <v>252</v>
      </c>
      <c r="W825" s="120">
        <f t="shared" si="484"/>
        <v>1.006503511</v>
      </c>
      <c r="X825" s="113">
        <f t="shared" si="485"/>
        <v>6.2570252499999999</v>
      </c>
      <c r="Y825" s="113">
        <f t="shared" si="486"/>
        <v>0</v>
      </c>
      <c r="Z825" s="125" t="str">
        <f t="shared" si="495"/>
        <v>A+J=</v>
      </c>
      <c r="AA825" s="118">
        <f t="shared" si="496"/>
        <v>45280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87"/>
        <v>45275</v>
      </c>
      <c r="B826" s="113">
        <f t="shared" si="479"/>
        <v>968.81096758000001</v>
      </c>
      <c r="C826" s="176">
        <f t="shared" si="478"/>
        <v>826.81171825722913</v>
      </c>
      <c r="D826" s="114">
        <f t="shared" si="488"/>
        <v>6700.66</v>
      </c>
      <c r="E826" s="115">
        <f t="shared" si="500"/>
        <v>6716.74</v>
      </c>
      <c r="F826" s="116">
        <f t="shared" si="501"/>
        <v>45219</v>
      </c>
      <c r="G826" s="117">
        <f t="shared" si="480"/>
        <v>2.3997636053760818E-3</v>
      </c>
      <c r="H826" s="118">
        <f t="shared" si="493"/>
        <v>45280</v>
      </c>
      <c r="I826" s="118">
        <f t="shared" si="481"/>
        <v>45280</v>
      </c>
      <c r="J826" s="119">
        <f t="shared" si="489"/>
        <v>22</v>
      </c>
      <c r="K826" s="119">
        <f t="shared" si="502"/>
        <v>19</v>
      </c>
      <c r="L826" s="8">
        <f t="shared" si="490"/>
        <v>1.0020721800000001</v>
      </c>
      <c r="M826" s="120">
        <f t="shared" si="503"/>
        <v>1.0026005099999999</v>
      </c>
      <c r="N826" s="120">
        <f t="shared" si="497"/>
        <v>1.1613462452010799</v>
      </c>
      <c r="O826" s="113">
        <f t="shared" si="499"/>
        <v>1.1637527599999999</v>
      </c>
      <c r="P826" s="113">
        <f t="shared" si="482"/>
        <v>962.20441912000001</v>
      </c>
      <c r="Q826" s="11">
        <f t="shared" si="494"/>
        <v>0</v>
      </c>
      <c r="R826" s="30">
        <f t="shared" si="491"/>
        <v>0</v>
      </c>
      <c r="S826" s="8">
        <f t="shared" si="483"/>
        <v>0</v>
      </c>
      <c r="T826" s="122">
        <f t="shared" si="492"/>
        <v>9.5000000000000001E-2</v>
      </c>
      <c r="U826" s="121">
        <f t="shared" si="498"/>
        <v>19</v>
      </c>
      <c r="V826" s="121">
        <v>252</v>
      </c>
      <c r="W826" s="120">
        <f t="shared" si="484"/>
        <v>1.0068660549999999</v>
      </c>
      <c r="X826" s="113">
        <f t="shared" si="485"/>
        <v>6.60654846</v>
      </c>
      <c r="Y826" s="113">
        <f t="shared" si="486"/>
        <v>0</v>
      </c>
      <c r="Z826" s="125" t="str">
        <f t="shared" si="495"/>
        <v>A+J=</v>
      </c>
      <c r="AA826" s="118">
        <f t="shared" si="496"/>
        <v>45280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87"/>
        <v>45276</v>
      </c>
      <c r="B827" s="113">
        <f t="shared" si="479"/>
        <v>969.26552334999997</v>
      </c>
      <c r="C827" s="176">
        <f t="shared" si="478"/>
        <v>826.81171825722913</v>
      </c>
      <c r="D827" s="114">
        <f t="shared" si="488"/>
        <v>6700.66</v>
      </c>
      <c r="E827" s="115">
        <f t="shared" si="500"/>
        <v>6716.74</v>
      </c>
      <c r="F827" s="116">
        <f t="shared" si="501"/>
        <v>45219</v>
      </c>
      <c r="G827" s="117">
        <f t="shared" si="480"/>
        <v>2.3997636053760818E-3</v>
      </c>
      <c r="H827" s="118">
        <f t="shared" si="493"/>
        <v>45280</v>
      </c>
      <c r="I827" s="118">
        <f t="shared" si="481"/>
        <v>45280</v>
      </c>
      <c r="J827" s="119">
        <f t="shared" si="489"/>
        <v>22</v>
      </c>
      <c r="K827" s="119">
        <f t="shared" si="502"/>
        <v>20</v>
      </c>
      <c r="L827" s="8">
        <f t="shared" si="490"/>
        <v>1.00218136</v>
      </c>
      <c r="M827" s="120">
        <f t="shared" si="503"/>
        <v>1.0026005099999999</v>
      </c>
      <c r="N827" s="120">
        <f t="shared" si="497"/>
        <v>1.1613462452010799</v>
      </c>
      <c r="O827" s="113">
        <f t="shared" si="499"/>
        <v>1.1638795500000001</v>
      </c>
      <c r="P827" s="113">
        <f t="shared" si="482"/>
        <v>962.30925057000002</v>
      </c>
      <c r="Q827" s="11">
        <f t="shared" si="494"/>
        <v>0</v>
      </c>
      <c r="R827" s="30">
        <f t="shared" si="491"/>
        <v>0</v>
      </c>
      <c r="S827" s="8">
        <f t="shared" si="483"/>
        <v>0</v>
      </c>
      <c r="T827" s="122">
        <f t="shared" si="492"/>
        <v>9.5000000000000001E-2</v>
      </c>
      <c r="U827" s="121">
        <f t="shared" si="498"/>
        <v>20</v>
      </c>
      <c r="V827" s="121">
        <v>252</v>
      </c>
      <c r="W827" s="120">
        <f t="shared" si="484"/>
        <v>1.0072287289999999</v>
      </c>
      <c r="X827" s="113">
        <f t="shared" si="485"/>
        <v>6.9562727799999999</v>
      </c>
      <c r="Y827" s="113">
        <f t="shared" si="486"/>
        <v>0</v>
      </c>
      <c r="Z827" s="125" t="str">
        <f t="shared" si="495"/>
        <v>A+J=</v>
      </c>
      <c r="AA827" s="118">
        <f t="shared" si="496"/>
        <v>45280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87"/>
        <v>45277</v>
      </c>
      <c r="B828" s="113">
        <f t="shared" si="479"/>
        <v>969.26552334999997</v>
      </c>
      <c r="C828" s="176">
        <f t="shared" ref="C828:C891" si="504">C827-(S827/O827)</f>
        <v>826.81171825722913</v>
      </c>
      <c r="D828" s="114">
        <f t="shared" si="488"/>
        <v>6700.66</v>
      </c>
      <c r="E828" s="115">
        <f t="shared" si="500"/>
        <v>6716.74</v>
      </c>
      <c r="F828" s="116">
        <f t="shared" si="501"/>
        <v>45219</v>
      </c>
      <c r="G828" s="117">
        <f t="shared" si="480"/>
        <v>2.3997636053760818E-3</v>
      </c>
      <c r="H828" s="118">
        <f t="shared" si="493"/>
        <v>45280</v>
      </c>
      <c r="I828" s="118">
        <f t="shared" si="481"/>
        <v>45280</v>
      </c>
      <c r="J828" s="119">
        <f t="shared" si="489"/>
        <v>22</v>
      </c>
      <c r="K828" s="119">
        <f t="shared" si="502"/>
        <v>20</v>
      </c>
      <c r="L828" s="8">
        <f t="shared" si="490"/>
        <v>1.00218136</v>
      </c>
      <c r="M828" s="120">
        <f t="shared" si="503"/>
        <v>1.0026005099999999</v>
      </c>
      <c r="N828" s="120">
        <f t="shared" si="497"/>
        <v>1.1613462452010799</v>
      </c>
      <c r="O828" s="113">
        <f t="shared" si="499"/>
        <v>1.1638795500000001</v>
      </c>
      <c r="P828" s="113">
        <f t="shared" si="482"/>
        <v>962.30925057000002</v>
      </c>
      <c r="Q828" s="11">
        <f t="shared" si="494"/>
        <v>0</v>
      </c>
      <c r="R828" s="30">
        <f t="shared" si="491"/>
        <v>0</v>
      </c>
      <c r="S828" s="8">
        <f t="shared" si="483"/>
        <v>0</v>
      </c>
      <c r="T828" s="122">
        <f t="shared" si="492"/>
        <v>9.5000000000000001E-2</v>
      </c>
      <c r="U828" s="121">
        <f t="shared" si="498"/>
        <v>20</v>
      </c>
      <c r="V828" s="121">
        <v>252</v>
      </c>
      <c r="W828" s="120">
        <f t="shared" si="484"/>
        <v>1.0072287289999999</v>
      </c>
      <c r="X828" s="113">
        <f t="shared" si="485"/>
        <v>6.9562727799999999</v>
      </c>
      <c r="Y828" s="113">
        <f t="shared" si="486"/>
        <v>0</v>
      </c>
      <c r="Z828" s="125" t="str">
        <f t="shared" si="495"/>
        <v>A+J=</v>
      </c>
      <c r="AA828" s="118">
        <f t="shared" si="496"/>
        <v>45280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87"/>
        <v>45278</v>
      </c>
      <c r="B829" s="113">
        <f t="shared" si="479"/>
        <v>969.26552334999997</v>
      </c>
      <c r="C829" s="176">
        <f t="shared" si="504"/>
        <v>826.81171825722913</v>
      </c>
      <c r="D829" s="114">
        <f t="shared" si="488"/>
        <v>6700.66</v>
      </c>
      <c r="E829" s="115">
        <f t="shared" si="500"/>
        <v>6716.74</v>
      </c>
      <c r="F829" s="116">
        <f t="shared" si="501"/>
        <v>45219</v>
      </c>
      <c r="G829" s="117">
        <f t="shared" si="480"/>
        <v>2.3997636053760818E-3</v>
      </c>
      <c r="H829" s="118">
        <f t="shared" si="493"/>
        <v>45280</v>
      </c>
      <c r="I829" s="118">
        <f t="shared" si="481"/>
        <v>45280</v>
      </c>
      <c r="J829" s="119">
        <f t="shared" si="489"/>
        <v>22</v>
      </c>
      <c r="K829" s="119">
        <f t="shared" si="502"/>
        <v>20</v>
      </c>
      <c r="L829" s="8">
        <f t="shared" si="490"/>
        <v>1.00218136</v>
      </c>
      <c r="M829" s="120">
        <f t="shared" si="503"/>
        <v>1.0026005099999999</v>
      </c>
      <c r="N829" s="120">
        <f t="shared" si="497"/>
        <v>1.1613462452010799</v>
      </c>
      <c r="O829" s="113">
        <f t="shared" si="499"/>
        <v>1.1638795500000001</v>
      </c>
      <c r="P829" s="113">
        <f t="shared" si="482"/>
        <v>962.30925057000002</v>
      </c>
      <c r="Q829" s="11">
        <f t="shared" si="494"/>
        <v>0</v>
      </c>
      <c r="R829" s="30">
        <f t="shared" si="491"/>
        <v>0</v>
      </c>
      <c r="S829" s="8">
        <f t="shared" si="483"/>
        <v>0</v>
      </c>
      <c r="T829" s="122">
        <f t="shared" si="492"/>
        <v>9.5000000000000001E-2</v>
      </c>
      <c r="U829" s="121">
        <f t="shared" si="498"/>
        <v>20</v>
      </c>
      <c r="V829" s="121">
        <v>252</v>
      </c>
      <c r="W829" s="120">
        <f t="shared" si="484"/>
        <v>1.0072287289999999</v>
      </c>
      <c r="X829" s="113">
        <f t="shared" si="485"/>
        <v>6.9562727799999999</v>
      </c>
      <c r="Y829" s="113">
        <f t="shared" si="486"/>
        <v>0</v>
      </c>
      <c r="Z829" s="125" t="str">
        <f t="shared" si="495"/>
        <v>A+J=</v>
      </c>
      <c r="AA829" s="118">
        <f t="shared" si="496"/>
        <v>45280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87"/>
        <v>45279</v>
      </c>
      <c r="B830" s="113">
        <f t="shared" si="479"/>
        <v>969.72029792000001</v>
      </c>
      <c r="C830" s="176">
        <f t="shared" si="504"/>
        <v>826.81171825722913</v>
      </c>
      <c r="D830" s="114">
        <f t="shared" si="488"/>
        <v>6700.66</v>
      </c>
      <c r="E830" s="115">
        <f t="shared" si="500"/>
        <v>6716.74</v>
      </c>
      <c r="F830" s="116">
        <f t="shared" si="501"/>
        <v>45219</v>
      </c>
      <c r="G830" s="117">
        <f t="shared" si="480"/>
        <v>2.3997636053760818E-3</v>
      </c>
      <c r="H830" s="118">
        <f t="shared" si="493"/>
        <v>45280</v>
      </c>
      <c r="I830" s="118">
        <f t="shared" si="481"/>
        <v>45280</v>
      </c>
      <c r="J830" s="119">
        <f t="shared" si="489"/>
        <v>22</v>
      </c>
      <c r="K830" s="119">
        <f t="shared" si="502"/>
        <v>21</v>
      </c>
      <c r="L830" s="8">
        <f t="shared" si="490"/>
        <v>1.0022905499999999</v>
      </c>
      <c r="M830" s="120">
        <f t="shared" si="503"/>
        <v>1.0026005099999999</v>
      </c>
      <c r="N830" s="120">
        <f t="shared" si="497"/>
        <v>1.1613462452010799</v>
      </c>
      <c r="O830" s="113">
        <f t="shared" si="499"/>
        <v>1.1640063599999999</v>
      </c>
      <c r="P830" s="113">
        <f t="shared" si="482"/>
        <v>962.41409856999996</v>
      </c>
      <c r="Q830" s="11">
        <f t="shared" si="494"/>
        <v>0</v>
      </c>
      <c r="R830" s="30">
        <f t="shared" si="491"/>
        <v>0</v>
      </c>
      <c r="S830" s="8">
        <f t="shared" si="483"/>
        <v>0</v>
      </c>
      <c r="T830" s="122">
        <f t="shared" si="492"/>
        <v>9.5000000000000001E-2</v>
      </c>
      <c r="U830" s="121">
        <f t="shared" si="498"/>
        <v>21</v>
      </c>
      <c r="V830" s="121">
        <v>252</v>
      </c>
      <c r="W830" s="120">
        <f t="shared" si="484"/>
        <v>1.0075915339999999</v>
      </c>
      <c r="X830" s="113">
        <f t="shared" si="485"/>
        <v>7.30619935</v>
      </c>
      <c r="Y830" s="113">
        <f t="shared" si="486"/>
        <v>0</v>
      </c>
      <c r="Z830" s="125" t="str">
        <f t="shared" si="495"/>
        <v>A+J=</v>
      </c>
      <c r="AA830" s="118">
        <f t="shared" si="496"/>
        <v>45280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87"/>
        <v>45280</v>
      </c>
      <c r="B831" s="113">
        <f t="shared" si="479"/>
        <v>970.17529130999992</v>
      </c>
      <c r="C831" s="176">
        <f t="shared" si="504"/>
        <v>826.81171825722913</v>
      </c>
      <c r="D831" s="114">
        <f t="shared" si="488"/>
        <v>6700.66</v>
      </c>
      <c r="E831" s="115">
        <f t="shared" si="500"/>
        <v>6716.74</v>
      </c>
      <c r="F831" s="116">
        <f t="shared" si="501"/>
        <v>45219</v>
      </c>
      <c r="G831" s="117">
        <f t="shared" si="480"/>
        <v>2.3997636053760818E-3</v>
      </c>
      <c r="H831" s="118">
        <f t="shared" si="493"/>
        <v>45313</v>
      </c>
      <c r="I831" s="118">
        <f t="shared" si="481"/>
        <v>45280</v>
      </c>
      <c r="J831" s="119">
        <f t="shared" si="489"/>
        <v>22</v>
      </c>
      <c r="K831" s="119">
        <f t="shared" si="502"/>
        <v>22</v>
      </c>
      <c r="L831" s="8">
        <f t="shared" si="490"/>
        <v>1.0023997600000001</v>
      </c>
      <c r="M831" s="120">
        <f t="shared" si="503"/>
        <v>1.0026005099999999</v>
      </c>
      <c r="N831" s="120">
        <f t="shared" si="497"/>
        <v>1.1613462452010799</v>
      </c>
      <c r="O831" s="113">
        <f t="shared" si="499"/>
        <v>1.16413319</v>
      </c>
      <c r="P831" s="113">
        <f t="shared" si="482"/>
        <v>962.51896309999995</v>
      </c>
      <c r="Q831" s="11">
        <f t="shared" si="494"/>
        <v>27</v>
      </c>
      <c r="R831" s="30">
        <f t="shared" si="491"/>
        <v>9.2543428664631586E-3</v>
      </c>
      <c r="S831" s="8">
        <f t="shared" si="483"/>
        <v>8.9074805000000001</v>
      </c>
      <c r="T831" s="122">
        <f t="shared" si="492"/>
        <v>9.5000000000000001E-2</v>
      </c>
      <c r="U831" s="121">
        <f t="shared" si="498"/>
        <v>22</v>
      </c>
      <c r="V831" s="121">
        <v>252</v>
      </c>
      <c r="W831" s="120">
        <f t="shared" si="484"/>
        <v>1.00795447</v>
      </c>
      <c r="X831" s="113">
        <f t="shared" si="485"/>
        <v>7.6563282099999999</v>
      </c>
      <c r="Y831" s="113">
        <f t="shared" si="486"/>
        <v>16.56380871</v>
      </c>
      <c r="Z831" s="125" t="str">
        <f t="shared" si="495"/>
        <v>A+J=</v>
      </c>
      <c r="AA831" s="118">
        <f t="shared" si="496"/>
        <v>45280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87"/>
        <v>45281</v>
      </c>
      <c r="B832" s="113">
        <f t="shared" si="479"/>
        <v>954.08201453999993</v>
      </c>
      <c r="C832" s="176">
        <f t="shared" si="504"/>
        <v>819.16011913050033</v>
      </c>
      <c r="D832" s="114">
        <f t="shared" si="488"/>
        <v>6716.74</v>
      </c>
      <c r="E832" s="115">
        <f t="shared" si="500"/>
        <v>6735.55</v>
      </c>
      <c r="F832" s="116">
        <f t="shared" si="501"/>
        <v>45250</v>
      </c>
      <c r="G832" s="117">
        <f t="shared" si="480"/>
        <v>2.8004657021114543E-3</v>
      </c>
      <c r="H832" s="118">
        <f t="shared" si="493"/>
        <v>45313</v>
      </c>
      <c r="I832" s="118">
        <f t="shared" si="481"/>
        <v>45313</v>
      </c>
      <c r="J832" s="119">
        <f t="shared" si="489"/>
        <v>21</v>
      </c>
      <c r="K832" s="119">
        <f t="shared" si="502"/>
        <v>1</v>
      </c>
      <c r="L832" s="8">
        <f t="shared" si="490"/>
        <v>1.00013317</v>
      </c>
      <c r="M832" s="120">
        <f t="shared" si="503"/>
        <v>1.0023997600000001</v>
      </c>
      <c r="N832" s="120">
        <f t="shared" si="497"/>
        <v>1.1641331974664637</v>
      </c>
      <c r="O832" s="113">
        <f t="shared" si="499"/>
        <v>1.16428822</v>
      </c>
      <c r="P832" s="113">
        <f t="shared" si="482"/>
        <v>953.73847698999998</v>
      </c>
      <c r="Q832" s="11">
        <f t="shared" si="494"/>
        <v>0</v>
      </c>
      <c r="R832" s="30">
        <f t="shared" si="491"/>
        <v>0</v>
      </c>
      <c r="S832" s="8">
        <f t="shared" si="483"/>
        <v>0</v>
      </c>
      <c r="T832" s="122">
        <f t="shared" si="492"/>
        <v>9.5000000000000001E-2</v>
      </c>
      <c r="U832" s="121">
        <f t="shared" si="498"/>
        <v>1</v>
      </c>
      <c r="V832" s="121">
        <v>252</v>
      </c>
      <c r="W832" s="120">
        <f t="shared" si="484"/>
        <v>1.0003602009999999</v>
      </c>
      <c r="X832" s="113">
        <f t="shared" si="485"/>
        <v>0.34353755000000002</v>
      </c>
      <c r="Y832" s="113">
        <f t="shared" si="486"/>
        <v>0</v>
      </c>
      <c r="Z832" s="125" t="str">
        <f t="shared" si="495"/>
        <v>A+J=</v>
      </c>
      <c r="AA832" s="118">
        <f t="shared" si="496"/>
        <v>45313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87"/>
        <v>45282</v>
      </c>
      <c r="B833" s="113">
        <f t="shared" si="479"/>
        <v>954.55278656999997</v>
      </c>
      <c r="C833" s="176">
        <f t="shared" si="504"/>
        <v>819.16011913050033</v>
      </c>
      <c r="D833" s="114">
        <f t="shared" si="488"/>
        <v>6716.74</v>
      </c>
      <c r="E833" s="115">
        <f t="shared" si="500"/>
        <v>6735.55</v>
      </c>
      <c r="F833" s="116">
        <f t="shared" si="501"/>
        <v>45250</v>
      </c>
      <c r="G833" s="117">
        <f t="shared" si="480"/>
        <v>2.8004657021114543E-3</v>
      </c>
      <c r="H833" s="118">
        <f t="shared" si="493"/>
        <v>45313</v>
      </c>
      <c r="I833" s="118">
        <f t="shared" si="481"/>
        <v>45313</v>
      </c>
      <c r="J833" s="119">
        <f t="shared" si="489"/>
        <v>21</v>
      </c>
      <c r="K833" s="119">
        <f t="shared" si="502"/>
        <v>2</v>
      </c>
      <c r="L833" s="8">
        <f t="shared" si="490"/>
        <v>1.0002663700000001</v>
      </c>
      <c r="M833" s="120">
        <f t="shared" si="503"/>
        <v>1.0023997600000001</v>
      </c>
      <c r="N833" s="120">
        <f t="shared" si="497"/>
        <v>1.1641331974664637</v>
      </c>
      <c r="O833" s="113">
        <f t="shared" si="499"/>
        <v>1.16444328</v>
      </c>
      <c r="P833" s="113">
        <f t="shared" si="482"/>
        <v>953.86549595999998</v>
      </c>
      <c r="Q833" s="11">
        <f t="shared" si="494"/>
        <v>0</v>
      </c>
      <c r="R833" s="30">
        <f t="shared" si="491"/>
        <v>0</v>
      </c>
      <c r="S833" s="8">
        <f t="shared" si="483"/>
        <v>0</v>
      </c>
      <c r="T833" s="122">
        <f t="shared" si="492"/>
        <v>9.5000000000000001E-2</v>
      </c>
      <c r="U833" s="121">
        <f t="shared" si="498"/>
        <v>2</v>
      </c>
      <c r="V833" s="121">
        <v>252</v>
      </c>
      <c r="W833" s="120">
        <f t="shared" si="484"/>
        <v>1.0007205320000001</v>
      </c>
      <c r="X833" s="113">
        <f t="shared" si="485"/>
        <v>0.68729061000000002</v>
      </c>
      <c r="Y833" s="113">
        <f t="shared" si="486"/>
        <v>0</v>
      </c>
      <c r="Z833" s="125" t="str">
        <f t="shared" si="495"/>
        <v>A+J=</v>
      </c>
      <c r="AA833" s="118">
        <f t="shared" si="496"/>
        <v>45313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87"/>
        <v>45283</v>
      </c>
      <c r="B834" s="113">
        <f t="shared" si="479"/>
        <v>955.02379055000006</v>
      </c>
      <c r="C834" s="176">
        <f t="shared" si="504"/>
        <v>819.16011913050033</v>
      </c>
      <c r="D834" s="114">
        <f t="shared" si="488"/>
        <v>6716.74</v>
      </c>
      <c r="E834" s="115">
        <f t="shared" si="500"/>
        <v>6735.55</v>
      </c>
      <c r="F834" s="116">
        <f t="shared" si="501"/>
        <v>45250</v>
      </c>
      <c r="G834" s="117">
        <f t="shared" si="480"/>
        <v>2.8004657021114543E-3</v>
      </c>
      <c r="H834" s="118">
        <f t="shared" si="493"/>
        <v>45313</v>
      </c>
      <c r="I834" s="118">
        <f t="shared" si="481"/>
        <v>45313</v>
      </c>
      <c r="J834" s="119">
        <f t="shared" si="489"/>
        <v>21</v>
      </c>
      <c r="K834" s="119">
        <f t="shared" si="502"/>
        <v>3</v>
      </c>
      <c r="L834" s="8">
        <f t="shared" si="490"/>
        <v>1.0003995800000001</v>
      </c>
      <c r="M834" s="120">
        <f t="shared" si="503"/>
        <v>1.0023997600000001</v>
      </c>
      <c r="N834" s="120">
        <f t="shared" si="497"/>
        <v>1.1641331974664637</v>
      </c>
      <c r="O834" s="113">
        <f t="shared" si="499"/>
        <v>1.1645983600000001</v>
      </c>
      <c r="P834" s="113">
        <f t="shared" si="482"/>
        <v>953.99253131</v>
      </c>
      <c r="Q834" s="11">
        <f t="shared" si="494"/>
        <v>0</v>
      </c>
      <c r="R834" s="30">
        <f t="shared" si="491"/>
        <v>0</v>
      </c>
      <c r="S834" s="8">
        <f t="shared" si="483"/>
        <v>0</v>
      </c>
      <c r="T834" s="122">
        <f t="shared" si="492"/>
        <v>9.5000000000000001E-2</v>
      </c>
      <c r="U834" s="121">
        <f t="shared" si="498"/>
        <v>3</v>
      </c>
      <c r="V834" s="121">
        <v>252</v>
      </c>
      <c r="W834" s="120">
        <f t="shared" si="484"/>
        <v>1.001080993</v>
      </c>
      <c r="X834" s="113">
        <f t="shared" si="485"/>
        <v>1.03125924</v>
      </c>
      <c r="Y834" s="113">
        <f t="shared" si="486"/>
        <v>0</v>
      </c>
      <c r="Z834" s="125" t="str">
        <f t="shared" si="495"/>
        <v>A+J=</v>
      </c>
      <c r="AA834" s="118">
        <f t="shared" si="496"/>
        <v>45313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87"/>
        <v>45284</v>
      </c>
      <c r="B835" s="113">
        <f t="shared" si="479"/>
        <v>955.02379055000006</v>
      </c>
      <c r="C835" s="176">
        <f t="shared" si="504"/>
        <v>819.16011913050033</v>
      </c>
      <c r="D835" s="114">
        <f t="shared" si="488"/>
        <v>6716.74</v>
      </c>
      <c r="E835" s="115">
        <f t="shared" si="500"/>
        <v>6735.55</v>
      </c>
      <c r="F835" s="116">
        <f t="shared" si="501"/>
        <v>45250</v>
      </c>
      <c r="G835" s="117">
        <f t="shared" si="480"/>
        <v>2.8004657021114543E-3</v>
      </c>
      <c r="H835" s="118">
        <f t="shared" si="493"/>
        <v>45313</v>
      </c>
      <c r="I835" s="118">
        <f t="shared" si="481"/>
        <v>45313</v>
      </c>
      <c r="J835" s="119">
        <f t="shared" si="489"/>
        <v>21</v>
      </c>
      <c r="K835" s="119">
        <f t="shared" si="502"/>
        <v>3</v>
      </c>
      <c r="L835" s="8">
        <f t="shared" si="490"/>
        <v>1.0003995800000001</v>
      </c>
      <c r="M835" s="120">
        <f t="shared" si="503"/>
        <v>1.0023997600000001</v>
      </c>
      <c r="N835" s="120">
        <f t="shared" si="497"/>
        <v>1.1641331974664637</v>
      </c>
      <c r="O835" s="113">
        <f t="shared" si="499"/>
        <v>1.1645983600000001</v>
      </c>
      <c r="P835" s="113">
        <f t="shared" si="482"/>
        <v>953.99253131</v>
      </c>
      <c r="Q835" s="11">
        <f t="shared" si="494"/>
        <v>0</v>
      </c>
      <c r="R835" s="30">
        <f t="shared" si="491"/>
        <v>0</v>
      </c>
      <c r="S835" s="8">
        <f t="shared" si="483"/>
        <v>0</v>
      </c>
      <c r="T835" s="122">
        <f t="shared" si="492"/>
        <v>9.5000000000000001E-2</v>
      </c>
      <c r="U835" s="121">
        <f t="shared" si="498"/>
        <v>3</v>
      </c>
      <c r="V835" s="121">
        <v>252</v>
      </c>
      <c r="W835" s="120">
        <f t="shared" si="484"/>
        <v>1.001080993</v>
      </c>
      <c r="X835" s="113">
        <f t="shared" si="485"/>
        <v>1.03125924</v>
      </c>
      <c r="Y835" s="113">
        <f t="shared" si="486"/>
        <v>0</v>
      </c>
      <c r="Z835" s="125" t="str">
        <f t="shared" si="495"/>
        <v>A+J=</v>
      </c>
      <c r="AA835" s="118">
        <f t="shared" si="496"/>
        <v>45313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87"/>
        <v>45285</v>
      </c>
      <c r="B836" s="113">
        <f t="shared" si="479"/>
        <v>955.02379055000006</v>
      </c>
      <c r="C836" s="176">
        <f t="shared" si="504"/>
        <v>819.16011913050033</v>
      </c>
      <c r="D836" s="114">
        <f t="shared" si="488"/>
        <v>6716.74</v>
      </c>
      <c r="E836" s="115">
        <f t="shared" si="500"/>
        <v>6735.55</v>
      </c>
      <c r="F836" s="116">
        <f t="shared" si="501"/>
        <v>45250</v>
      </c>
      <c r="G836" s="117">
        <f t="shared" si="480"/>
        <v>2.8004657021114543E-3</v>
      </c>
      <c r="H836" s="118">
        <f t="shared" si="493"/>
        <v>45313</v>
      </c>
      <c r="I836" s="118">
        <f t="shared" si="481"/>
        <v>45313</v>
      </c>
      <c r="J836" s="119">
        <f t="shared" si="489"/>
        <v>21</v>
      </c>
      <c r="K836" s="119">
        <f t="shared" si="502"/>
        <v>3</v>
      </c>
      <c r="L836" s="8">
        <f t="shared" si="490"/>
        <v>1.0003995800000001</v>
      </c>
      <c r="M836" s="120">
        <f t="shared" si="503"/>
        <v>1.0023997600000001</v>
      </c>
      <c r="N836" s="120">
        <f t="shared" si="497"/>
        <v>1.1641331974664637</v>
      </c>
      <c r="O836" s="113">
        <f t="shared" si="499"/>
        <v>1.1645983600000001</v>
      </c>
      <c r="P836" s="113">
        <f t="shared" si="482"/>
        <v>953.99253131</v>
      </c>
      <c r="Q836" s="11">
        <f t="shared" si="494"/>
        <v>0</v>
      </c>
      <c r="R836" s="30">
        <f t="shared" si="491"/>
        <v>0</v>
      </c>
      <c r="S836" s="8">
        <f t="shared" si="483"/>
        <v>0</v>
      </c>
      <c r="T836" s="122">
        <f t="shared" si="492"/>
        <v>9.5000000000000001E-2</v>
      </c>
      <c r="U836" s="121">
        <f t="shared" si="498"/>
        <v>3</v>
      </c>
      <c r="V836" s="121">
        <v>252</v>
      </c>
      <c r="W836" s="120">
        <f t="shared" si="484"/>
        <v>1.001080993</v>
      </c>
      <c r="X836" s="113">
        <f t="shared" si="485"/>
        <v>1.03125924</v>
      </c>
      <c r="Y836" s="113">
        <f t="shared" si="486"/>
        <v>0</v>
      </c>
      <c r="Z836" s="125" t="str">
        <f t="shared" si="495"/>
        <v>A+J=</v>
      </c>
      <c r="AA836" s="118">
        <f t="shared" si="496"/>
        <v>45313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87"/>
        <v>45286</v>
      </c>
      <c r="B837" s="113">
        <f t="shared" si="479"/>
        <v>955.02379055000006</v>
      </c>
      <c r="C837" s="176">
        <f t="shared" si="504"/>
        <v>819.16011913050033</v>
      </c>
      <c r="D837" s="114">
        <f t="shared" si="488"/>
        <v>6716.74</v>
      </c>
      <c r="E837" s="115">
        <f t="shared" si="500"/>
        <v>6735.55</v>
      </c>
      <c r="F837" s="116">
        <f t="shared" si="501"/>
        <v>45250</v>
      </c>
      <c r="G837" s="117">
        <f t="shared" si="480"/>
        <v>2.8004657021114543E-3</v>
      </c>
      <c r="H837" s="118">
        <f t="shared" si="493"/>
        <v>45313</v>
      </c>
      <c r="I837" s="118">
        <f t="shared" si="481"/>
        <v>45313</v>
      </c>
      <c r="J837" s="119">
        <f t="shared" si="489"/>
        <v>21</v>
      </c>
      <c r="K837" s="119">
        <f t="shared" si="502"/>
        <v>3</v>
      </c>
      <c r="L837" s="8">
        <f t="shared" si="490"/>
        <v>1.0003995800000001</v>
      </c>
      <c r="M837" s="120">
        <f t="shared" si="503"/>
        <v>1.0023997600000001</v>
      </c>
      <c r="N837" s="120">
        <f t="shared" si="497"/>
        <v>1.1641331974664637</v>
      </c>
      <c r="O837" s="113">
        <f t="shared" si="499"/>
        <v>1.1645983600000001</v>
      </c>
      <c r="P837" s="113">
        <f t="shared" si="482"/>
        <v>953.99253131</v>
      </c>
      <c r="Q837" s="11">
        <f t="shared" si="494"/>
        <v>0</v>
      </c>
      <c r="R837" s="30">
        <f t="shared" si="491"/>
        <v>0</v>
      </c>
      <c r="S837" s="8">
        <f t="shared" si="483"/>
        <v>0</v>
      </c>
      <c r="T837" s="122">
        <f t="shared" si="492"/>
        <v>9.5000000000000001E-2</v>
      </c>
      <c r="U837" s="121">
        <f t="shared" si="498"/>
        <v>3</v>
      </c>
      <c r="V837" s="121">
        <v>252</v>
      </c>
      <c r="W837" s="120">
        <f t="shared" si="484"/>
        <v>1.001080993</v>
      </c>
      <c r="X837" s="113">
        <f t="shared" si="485"/>
        <v>1.03125924</v>
      </c>
      <c r="Y837" s="113">
        <f t="shared" si="486"/>
        <v>0</v>
      </c>
      <c r="Z837" s="125" t="str">
        <f t="shared" si="495"/>
        <v>A+J=</v>
      </c>
      <c r="AA837" s="118">
        <f t="shared" si="496"/>
        <v>45313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87"/>
        <v>45287</v>
      </c>
      <c r="B838" s="113">
        <f t="shared" si="479"/>
        <v>955.49501740000005</v>
      </c>
      <c r="C838" s="176">
        <f t="shared" si="504"/>
        <v>819.16011913050033</v>
      </c>
      <c r="D838" s="114">
        <f t="shared" si="488"/>
        <v>6716.74</v>
      </c>
      <c r="E838" s="115">
        <f t="shared" si="500"/>
        <v>6735.55</v>
      </c>
      <c r="F838" s="116">
        <f t="shared" si="501"/>
        <v>45250</v>
      </c>
      <c r="G838" s="117">
        <f t="shared" si="480"/>
        <v>2.8004657021114543E-3</v>
      </c>
      <c r="H838" s="118">
        <f t="shared" si="493"/>
        <v>45313</v>
      </c>
      <c r="I838" s="118">
        <f t="shared" si="481"/>
        <v>45313</v>
      </c>
      <c r="J838" s="119">
        <f t="shared" si="489"/>
        <v>21</v>
      </c>
      <c r="K838" s="119">
        <f t="shared" si="502"/>
        <v>4</v>
      </c>
      <c r="L838" s="8">
        <f t="shared" si="490"/>
        <v>1.0005328099999999</v>
      </c>
      <c r="M838" s="120">
        <f t="shared" si="503"/>
        <v>1.0023997600000001</v>
      </c>
      <c r="N838" s="120">
        <f t="shared" si="497"/>
        <v>1.1641331974664637</v>
      </c>
      <c r="O838" s="113">
        <f t="shared" si="499"/>
        <v>1.1647534500000001</v>
      </c>
      <c r="P838" s="113">
        <f t="shared" si="482"/>
        <v>954.11957485000005</v>
      </c>
      <c r="Q838" s="11">
        <f t="shared" si="494"/>
        <v>0</v>
      </c>
      <c r="R838" s="30">
        <f t="shared" si="491"/>
        <v>0</v>
      </c>
      <c r="S838" s="8">
        <f t="shared" si="483"/>
        <v>0</v>
      </c>
      <c r="T838" s="122">
        <f t="shared" si="492"/>
        <v>9.5000000000000001E-2</v>
      </c>
      <c r="U838" s="121">
        <f t="shared" si="498"/>
        <v>4</v>
      </c>
      <c r="V838" s="121">
        <v>252</v>
      </c>
      <c r="W838" s="120">
        <f t="shared" si="484"/>
        <v>1.0014415830000001</v>
      </c>
      <c r="X838" s="113">
        <f t="shared" si="485"/>
        <v>1.37544255</v>
      </c>
      <c r="Y838" s="113">
        <f t="shared" si="486"/>
        <v>0</v>
      </c>
      <c r="Z838" s="125" t="str">
        <f t="shared" si="495"/>
        <v>A+J=</v>
      </c>
      <c r="AA838" s="118">
        <f t="shared" si="496"/>
        <v>45313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87"/>
        <v>45288</v>
      </c>
      <c r="B839" s="113">
        <f t="shared" si="479"/>
        <v>955.96649371000001</v>
      </c>
      <c r="C839" s="176">
        <f t="shared" si="504"/>
        <v>819.16011913050033</v>
      </c>
      <c r="D839" s="114">
        <f t="shared" si="488"/>
        <v>6716.74</v>
      </c>
      <c r="E839" s="115">
        <f t="shared" si="500"/>
        <v>6735.55</v>
      </c>
      <c r="F839" s="116">
        <f t="shared" si="501"/>
        <v>45250</v>
      </c>
      <c r="G839" s="117">
        <f t="shared" si="480"/>
        <v>2.8004657021114543E-3</v>
      </c>
      <c r="H839" s="118">
        <f t="shared" si="493"/>
        <v>45313</v>
      </c>
      <c r="I839" s="118">
        <f t="shared" si="481"/>
        <v>45313</v>
      </c>
      <c r="J839" s="119">
        <f t="shared" si="489"/>
        <v>21</v>
      </c>
      <c r="K839" s="119">
        <f t="shared" si="502"/>
        <v>5</v>
      </c>
      <c r="L839" s="8">
        <f t="shared" si="490"/>
        <v>1.0006660599999999</v>
      </c>
      <c r="M839" s="120">
        <f t="shared" si="503"/>
        <v>1.0023997600000001</v>
      </c>
      <c r="N839" s="120">
        <f t="shared" si="497"/>
        <v>1.1641331974664637</v>
      </c>
      <c r="O839" s="113">
        <f t="shared" si="499"/>
        <v>1.1649085800000001</v>
      </c>
      <c r="P839" s="113">
        <f t="shared" si="482"/>
        <v>954.24665116000006</v>
      </c>
      <c r="Q839" s="11">
        <f t="shared" si="494"/>
        <v>0</v>
      </c>
      <c r="R839" s="30">
        <f t="shared" si="491"/>
        <v>0</v>
      </c>
      <c r="S839" s="8">
        <f t="shared" si="483"/>
        <v>0</v>
      </c>
      <c r="T839" s="122">
        <f t="shared" si="492"/>
        <v>9.5000000000000001E-2</v>
      </c>
      <c r="U839" s="121">
        <f t="shared" si="498"/>
        <v>5</v>
      </c>
      <c r="V839" s="121">
        <v>252</v>
      </c>
      <c r="W839" s="120">
        <f t="shared" si="484"/>
        <v>1.0018023039999999</v>
      </c>
      <c r="X839" s="113">
        <f t="shared" si="485"/>
        <v>1.7198425500000001</v>
      </c>
      <c r="Y839" s="113">
        <f t="shared" si="486"/>
        <v>0</v>
      </c>
      <c r="Z839" s="125" t="str">
        <f t="shared" si="495"/>
        <v>A+J=</v>
      </c>
      <c r="AA839" s="118">
        <f t="shared" si="496"/>
        <v>45313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87"/>
        <v>45289</v>
      </c>
      <c r="B840" s="113">
        <f t="shared" si="479"/>
        <v>956.43819301999997</v>
      </c>
      <c r="C840" s="176">
        <f t="shared" si="504"/>
        <v>819.16011913050033</v>
      </c>
      <c r="D840" s="114">
        <f t="shared" si="488"/>
        <v>6716.74</v>
      </c>
      <c r="E840" s="115">
        <f t="shared" si="500"/>
        <v>6735.55</v>
      </c>
      <c r="F840" s="116">
        <f t="shared" si="501"/>
        <v>45250</v>
      </c>
      <c r="G840" s="117">
        <f t="shared" si="480"/>
        <v>2.8004657021114543E-3</v>
      </c>
      <c r="H840" s="118">
        <f t="shared" si="493"/>
        <v>45313</v>
      </c>
      <c r="I840" s="118">
        <f t="shared" si="481"/>
        <v>45313</v>
      </c>
      <c r="J840" s="119">
        <f t="shared" si="489"/>
        <v>21</v>
      </c>
      <c r="K840" s="119">
        <f t="shared" si="502"/>
        <v>6</v>
      </c>
      <c r="L840" s="8">
        <f t="shared" si="490"/>
        <v>1.00079933</v>
      </c>
      <c r="M840" s="120">
        <f t="shared" si="503"/>
        <v>1.0023997600000001</v>
      </c>
      <c r="N840" s="120">
        <f t="shared" si="497"/>
        <v>1.1641331974664637</v>
      </c>
      <c r="O840" s="113">
        <f t="shared" si="499"/>
        <v>1.16506372</v>
      </c>
      <c r="P840" s="113">
        <f t="shared" si="482"/>
        <v>954.37373565999997</v>
      </c>
      <c r="Q840" s="11">
        <f t="shared" si="494"/>
        <v>0</v>
      </c>
      <c r="R840" s="30">
        <f t="shared" si="491"/>
        <v>0</v>
      </c>
      <c r="S840" s="8">
        <f t="shared" si="483"/>
        <v>0</v>
      </c>
      <c r="T840" s="122">
        <f t="shared" si="492"/>
        <v>9.5000000000000001E-2</v>
      </c>
      <c r="U840" s="121">
        <f t="shared" si="498"/>
        <v>6</v>
      </c>
      <c r="V840" s="121">
        <v>252</v>
      </c>
      <c r="W840" s="120">
        <f t="shared" si="484"/>
        <v>1.002163154</v>
      </c>
      <c r="X840" s="113">
        <f t="shared" si="485"/>
        <v>2.06445736</v>
      </c>
      <c r="Y840" s="113">
        <f t="shared" si="486"/>
        <v>0</v>
      </c>
      <c r="Z840" s="125" t="str">
        <f t="shared" si="495"/>
        <v>A+J=</v>
      </c>
      <c r="AA840" s="118">
        <f t="shared" si="496"/>
        <v>45313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87"/>
        <v>45290</v>
      </c>
      <c r="B841" s="113">
        <f t="shared" si="479"/>
        <v>956.91011730000002</v>
      </c>
      <c r="C841" s="176">
        <f t="shared" si="504"/>
        <v>819.16011913050033</v>
      </c>
      <c r="D841" s="114">
        <f t="shared" si="488"/>
        <v>6716.74</v>
      </c>
      <c r="E841" s="115">
        <f t="shared" si="500"/>
        <v>6735.55</v>
      </c>
      <c r="F841" s="116">
        <f t="shared" si="501"/>
        <v>45250</v>
      </c>
      <c r="G841" s="117">
        <f t="shared" si="480"/>
        <v>2.8004657021114543E-3</v>
      </c>
      <c r="H841" s="118">
        <f t="shared" si="493"/>
        <v>45313</v>
      </c>
      <c r="I841" s="118">
        <f t="shared" si="481"/>
        <v>45313</v>
      </c>
      <c r="J841" s="119">
        <f t="shared" si="489"/>
        <v>21</v>
      </c>
      <c r="K841" s="119">
        <f t="shared" si="502"/>
        <v>7</v>
      </c>
      <c r="L841" s="8">
        <f t="shared" si="490"/>
        <v>1.00093261</v>
      </c>
      <c r="M841" s="120">
        <f t="shared" si="503"/>
        <v>1.0023997600000001</v>
      </c>
      <c r="N841" s="120">
        <f t="shared" si="497"/>
        <v>1.1641331974664637</v>
      </c>
      <c r="O841" s="113">
        <f t="shared" si="499"/>
        <v>1.1652188699999999</v>
      </c>
      <c r="P841" s="113">
        <f t="shared" si="482"/>
        <v>954.50082836000001</v>
      </c>
      <c r="Q841" s="11">
        <f t="shared" si="494"/>
        <v>0</v>
      </c>
      <c r="R841" s="30">
        <f t="shared" si="491"/>
        <v>0</v>
      </c>
      <c r="S841" s="8">
        <f t="shared" si="483"/>
        <v>0</v>
      </c>
      <c r="T841" s="122">
        <f t="shared" si="492"/>
        <v>9.5000000000000001E-2</v>
      </c>
      <c r="U841" s="121">
        <f t="shared" si="498"/>
        <v>7</v>
      </c>
      <c r="V841" s="121">
        <v>252</v>
      </c>
      <c r="W841" s="120">
        <f t="shared" si="484"/>
        <v>1.002524135</v>
      </c>
      <c r="X841" s="113">
        <f t="shared" si="485"/>
        <v>2.4092889400000002</v>
      </c>
      <c r="Y841" s="113">
        <f t="shared" si="486"/>
        <v>0</v>
      </c>
      <c r="Z841" s="125" t="str">
        <f t="shared" si="495"/>
        <v>A+J=</v>
      </c>
      <c r="AA841" s="118">
        <f t="shared" si="496"/>
        <v>45313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87"/>
        <v>45291</v>
      </c>
      <c r="B842" s="113">
        <f t="shared" ref="B842:B905" si="505">(P842+X842)</f>
        <v>956.91011730000002</v>
      </c>
      <c r="C842" s="176">
        <f t="shared" si="504"/>
        <v>819.16011913050033</v>
      </c>
      <c r="D842" s="114">
        <f t="shared" si="488"/>
        <v>6716.74</v>
      </c>
      <c r="E842" s="115">
        <f t="shared" si="500"/>
        <v>6735.55</v>
      </c>
      <c r="F842" s="116">
        <f t="shared" si="501"/>
        <v>45250</v>
      </c>
      <c r="G842" s="117">
        <f t="shared" ref="G842:G905" si="506">(E842/D842)-1</f>
        <v>2.8004657021114543E-3</v>
      </c>
      <c r="H842" s="118">
        <f t="shared" si="493"/>
        <v>45313</v>
      </c>
      <c r="I842" s="118">
        <f t="shared" ref="I842:I905" si="507">IF(A842&gt;I841,H842,I841)</f>
        <v>45313</v>
      </c>
      <c r="J842" s="119">
        <f t="shared" si="489"/>
        <v>21</v>
      </c>
      <c r="K842" s="119">
        <f t="shared" si="502"/>
        <v>7</v>
      </c>
      <c r="L842" s="8">
        <f t="shared" si="490"/>
        <v>1.00093261</v>
      </c>
      <c r="M842" s="120">
        <f t="shared" si="503"/>
        <v>1.0023997600000001</v>
      </c>
      <c r="N842" s="120">
        <f t="shared" si="497"/>
        <v>1.1641331974664637</v>
      </c>
      <c r="O842" s="113">
        <f t="shared" si="499"/>
        <v>1.1652188699999999</v>
      </c>
      <c r="P842" s="113">
        <f t="shared" ref="P842:P905" si="508">TRUNC(C842*O842,8)</f>
        <v>954.50082836000001</v>
      </c>
      <c r="Q842" s="11">
        <f t="shared" si="494"/>
        <v>0</v>
      </c>
      <c r="R842" s="30">
        <f t="shared" si="491"/>
        <v>0</v>
      </c>
      <c r="S842" s="8">
        <f t="shared" ref="S842:S905" si="509">IF(R842&gt;0,TRUNC(R842*P842,8),0)</f>
        <v>0</v>
      </c>
      <c r="T842" s="122">
        <f t="shared" si="492"/>
        <v>9.5000000000000001E-2</v>
      </c>
      <c r="U842" s="121">
        <f t="shared" si="498"/>
        <v>7</v>
      </c>
      <c r="V842" s="121">
        <v>252</v>
      </c>
      <c r="W842" s="120">
        <f t="shared" ref="W842:W905" si="510">ROUND((1+T842)^TRUNC((U842/V842),9),9)</f>
        <v>1.002524135</v>
      </c>
      <c r="X842" s="113">
        <f t="shared" ref="X842:X905" si="511">TRUNC((P842*(W842-1)),8)</f>
        <v>2.4092889400000002</v>
      </c>
      <c r="Y842" s="113">
        <f t="shared" ref="Y842:Y905" si="512">IF(Q842&gt;0,S842+X842,0)</f>
        <v>0</v>
      </c>
      <c r="Z842" s="125" t="str">
        <f t="shared" si="495"/>
        <v>A+J=</v>
      </c>
      <c r="AA842" s="118">
        <f t="shared" si="496"/>
        <v>45313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13">(A842+1)</f>
        <v>45292</v>
      </c>
      <c r="B843" s="113">
        <f t="shared" si="505"/>
        <v>956.91011730000002</v>
      </c>
      <c r="C843" s="176">
        <f t="shared" si="504"/>
        <v>819.16011913050033</v>
      </c>
      <c r="D843" s="114">
        <f t="shared" ref="D843:D906" si="514">IF(E843=E842,D842,E842)</f>
        <v>6716.74</v>
      </c>
      <c r="E843" s="115">
        <f t="shared" si="500"/>
        <v>6735.55</v>
      </c>
      <c r="F843" s="116">
        <f t="shared" si="501"/>
        <v>45250</v>
      </c>
      <c r="G843" s="117">
        <f t="shared" si="506"/>
        <v>2.8004657021114543E-3</v>
      </c>
      <c r="H843" s="118">
        <f t="shared" si="493"/>
        <v>45313</v>
      </c>
      <c r="I843" s="118">
        <f t="shared" si="507"/>
        <v>45313</v>
      </c>
      <c r="J843" s="119">
        <f t="shared" ref="J843:J906" si="515">IF(I843=I842,J842,NETWORKDAYS(I842,I843,$AD$176:$AD$502)-1)</f>
        <v>21</v>
      </c>
      <c r="K843" s="119">
        <f t="shared" si="502"/>
        <v>7</v>
      </c>
      <c r="L843" s="8">
        <f t="shared" ref="L843:L906" si="516">IF(E843&lt;D843,1,TRUNC((E843/D843)^TRUNC((K843/J843),9),8))</f>
        <v>1.00093261</v>
      </c>
      <c r="M843" s="120">
        <f t="shared" si="503"/>
        <v>1.0023997600000001</v>
      </c>
      <c r="N843" s="120">
        <f t="shared" si="497"/>
        <v>1.1641331974664637</v>
      </c>
      <c r="O843" s="113">
        <f t="shared" si="499"/>
        <v>1.1652188699999999</v>
      </c>
      <c r="P843" s="113">
        <f t="shared" si="508"/>
        <v>954.50082836000001</v>
      </c>
      <c r="Q843" s="11">
        <f t="shared" si="494"/>
        <v>0</v>
      </c>
      <c r="R843" s="30">
        <f t="shared" ref="R843:R906" si="517">IF(Q843&gt;0,VLOOKUP($A843,$AD$10:$AI$170,6),0)</f>
        <v>0</v>
      </c>
      <c r="S843" s="8">
        <f t="shared" si="509"/>
        <v>0</v>
      </c>
      <c r="T843" s="122">
        <f t="shared" ref="T843:T906" si="518">(T842)</f>
        <v>9.5000000000000001E-2</v>
      </c>
      <c r="U843" s="121">
        <f t="shared" si="498"/>
        <v>7</v>
      </c>
      <c r="V843" s="121">
        <v>252</v>
      </c>
      <c r="W843" s="120">
        <f t="shared" si="510"/>
        <v>1.002524135</v>
      </c>
      <c r="X843" s="113">
        <f t="shared" si="511"/>
        <v>2.4092889400000002</v>
      </c>
      <c r="Y843" s="113">
        <f t="shared" si="512"/>
        <v>0</v>
      </c>
      <c r="Z843" s="125" t="str">
        <f t="shared" si="495"/>
        <v>A+J=</v>
      </c>
      <c r="AA843" s="118">
        <f t="shared" si="496"/>
        <v>45313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13"/>
        <v>45293</v>
      </c>
      <c r="B844" s="113">
        <f t="shared" si="505"/>
        <v>956.91011730000002</v>
      </c>
      <c r="C844" s="176">
        <f t="shared" si="504"/>
        <v>819.16011913050033</v>
      </c>
      <c r="D844" s="114">
        <f t="shared" si="514"/>
        <v>6716.74</v>
      </c>
      <c r="E844" s="115">
        <f t="shared" si="500"/>
        <v>6735.55</v>
      </c>
      <c r="F844" s="116">
        <f t="shared" si="501"/>
        <v>45250</v>
      </c>
      <c r="G844" s="117">
        <f t="shared" si="506"/>
        <v>2.8004657021114543E-3</v>
      </c>
      <c r="H844" s="118">
        <f t="shared" ref="H844:H907" si="519">IF(DAY(A844)=H$9,VLOOKUP(A844,AH$118:AN$450,4),H843)</f>
        <v>45313</v>
      </c>
      <c r="I844" s="118">
        <f t="shared" si="507"/>
        <v>45313</v>
      </c>
      <c r="J844" s="119">
        <f t="shared" si="515"/>
        <v>21</v>
      </c>
      <c r="K844" s="119">
        <f t="shared" si="502"/>
        <v>7</v>
      </c>
      <c r="L844" s="8">
        <f t="shared" si="516"/>
        <v>1.00093261</v>
      </c>
      <c r="M844" s="120">
        <f t="shared" si="503"/>
        <v>1.0023997600000001</v>
      </c>
      <c r="N844" s="120">
        <f t="shared" si="497"/>
        <v>1.1641331974664637</v>
      </c>
      <c r="O844" s="113">
        <f t="shared" si="499"/>
        <v>1.1652188699999999</v>
      </c>
      <c r="P844" s="113">
        <f t="shared" si="508"/>
        <v>954.50082836000001</v>
      </c>
      <c r="Q844" s="11">
        <f t="shared" ref="Q844:Q907" si="520">IF(VLOOKUP(A844,AD$10:AK$170,8)=VLOOKUP(A843,AD$10:AK$170,8),0,VLOOKUP(A844,AD$10:AK$170,8))</f>
        <v>0</v>
      </c>
      <c r="R844" s="30">
        <f t="shared" si="517"/>
        <v>0</v>
      </c>
      <c r="S844" s="8">
        <f t="shared" si="509"/>
        <v>0</v>
      </c>
      <c r="T844" s="122">
        <f t="shared" si="518"/>
        <v>9.5000000000000001E-2</v>
      </c>
      <c r="U844" s="121">
        <f t="shared" si="498"/>
        <v>7</v>
      </c>
      <c r="V844" s="121">
        <v>252</v>
      </c>
      <c r="W844" s="120">
        <f t="shared" si="510"/>
        <v>1.002524135</v>
      </c>
      <c r="X844" s="113">
        <f t="shared" si="511"/>
        <v>2.4092889400000002</v>
      </c>
      <c r="Y844" s="113">
        <f t="shared" si="512"/>
        <v>0</v>
      </c>
      <c r="Z844" s="125" t="str">
        <f t="shared" ref="Z844:Z907" si="521">IF($Q843&gt;0,VLOOKUP($A843,$AD$10:$AM$170,9),Z843)</f>
        <v>A+J=</v>
      </c>
      <c r="AA844" s="118">
        <f t="shared" ref="AA844:AA907" si="522">IF($Q843&gt;0,VLOOKUP($A843,$AD$10:$AM$170,10),AA843)</f>
        <v>45313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13"/>
        <v>45294</v>
      </c>
      <c r="B845" s="113">
        <f t="shared" si="505"/>
        <v>957.38229755999998</v>
      </c>
      <c r="C845" s="176">
        <f t="shared" si="504"/>
        <v>819.16011913050033</v>
      </c>
      <c r="D845" s="114">
        <f t="shared" si="514"/>
        <v>6716.74</v>
      </c>
      <c r="E845" s="115">
        <f t="shared" si="500"/>
        <v>6735.55</v>
      </c>
      <c r="F845" s="116">
        <f t="shared" si="501"/>
        <v>45250</v>
      </c>
      <c r="G845" s="117">
        <f t="shared" si="506"/>
        <v>2.8004657021114543E-3</v>
      </c>
      <c r="H845" s="118">
        <f t="shared" si="519"/>
        <v>45313</v>
      </c>
      <c r="I845" s="118">
        <f t="shared" si="507"/>
        <v>45313</v>
      </c>
      <c r="J845" s="119">
        <f t="shared" si="515"/>
        <v>21</v>
      </c>
      <c r="K845" s="119">
        <f t="shared" si="502"/>
        <v>8</v>
      </c>
      <c r="L845" s="8">
        <f t="shared" si="516"/>
        <v>1.0010659200000001</v>
      </c>
      <c r="M845" s="120">
        <f t="shared" si="503"/>
        <v>1.0023997600000001</v>
      </c>
      <c r="N845" s="120">
        <f t="shared" si="497"/>
        <v>1.1641331974664637</v>
      </c>
      <c r="O845" s="113">
        <f t="shared" si="499"/>
        <v>1.1653740699999999</v>
      </c>
      <c r="P845" s="113">
        <f t="shared" si="508"/>
        <v>954.62796201000003</v>
      </c>
      <c r="Q845" s="11">
        <f t="shared" si="520"/>
        <v>0</v>
      </c>
      <c r="R845" s="30">
        <f t="shared" si="517"/>
        <v>0</v>
      </c>
      <c r="S845" s="8">
        <f t="shared" si="509"/>
        <v>0</v>
      </c>
      <c r="T845" s="122">
        <f t="shared" si="518"/>
        <v>9.5000000000000001E-2</v>
      </c>
      <c r="U845" s="121">
        <f t="shared" si="498"/>
        <v>8</v>
      </c>
      <c r="V845" s="121">
        <v>252</v>
      </c>
      <c r="W845" s="120">
        <f t="shared" si="510"/>
        <v>1.0028852450000001</v>
      </c>
      <c r="X845" s="113">
        <f t="shared" si="511"/>
        <v>2.75433555</v>
      </c>
      <c r="Y845" s="113">
        <f t="shared" si="512"/>
        <v>0</v>
      </c>
      <c r="Z845" s="125" t="str">
        <f t="shared" si="521"/>
        <v>A+J=</v>
      </c>
      <c r="AA845" s="118">
        <f t="shared" si="522"/>
        <v>45313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13"/>
        <v>45295</v>
      </c>
      <c r="B846" s="113">
        <f t="shared" si="505"/>
        <v>957.8546947100001</v>
      </c>
      <c r="C846" s="176">
        <f t="shared" si="504"/>
        <v>819.16011913050033</v>
      </c>
      <c r="D846" s="114">
        <f t="shared" si="514"/>
        <v>6716.74</v>
      </c>
      <c r="E846" s="115">
        <f t="shared" si="500"/>
        <v>6735.55</v>
      </c>
      <c r="F846" s="116">
        <f t="shared" si="501"/>
        <v>45250</v>
      </c>
      <c r="G846" s="117">
        <f t="shared" si="506"/>
        <v>2.8004657021114543E-3</v>
      </c>
      <c r="H846" s="118">
        <f t="shared" si="519"/>
        <v>45313</v>
      </c>
      <c r="I846" s="118">
        <f t="shared" si="507"/>
        <v>45313</v>
      </c>
      <c r="J846" s="119">
        <f t="shared" si="515"/>
        <v>21</v>
      </c>
      <c r="K846" s="119">
        <f t="shared" si="502"/>
        <v>9</v>
      </c>
      <c r="L846" s="8">
        <f t="shared" si="516"/>
        <v>1.00119924</v>
      </c>
      <c r="M846" s="120">
        <f t="shared" si="503"/>
        <v>1.0023997600000001</v>
      </c>
      <c r="N846" s="120">
        <f t="shared" si="497"/>
        <v>1.1641331974664637</v>
      </c>
      <c r="O846" s="113">
        <f t="shared" si="499"/>
        <v>1.16552927</v>
      </c>
      <c r="P846" s="113">
        <f t="shared" si="508"/>
        <v>954.75509566000005</v>
      </c>
      <c r="Q846" s="11">
        <f t="shared" si="520"/>
        <v>0</v>
      </c>
      <c r="R846" s="30">
        <f t="shared" si="517"/>
        <v>0</v>
      </c>
      <c r="S846" s="8">
        <f t="shared" si="509"/>
        <v>0</v>
      </c>
      <c r="T846" s="122">
        <f t="shared" si="518"/>
        <v>9.5000000000000001E-2</v>
      </c>
      <c r="U846" s="121">
        <f t="shared" si="498"/>
        <v>9</v>
      </c>
      <c r="V846" s="121">
        <v>252</v>
      </c>
      <c r="W846" s="120">
        <f t="shared" si="510"/>
        <v>1.0032464860000001</v>
      </c>
      <c r="X846" s="113">
        <f t="shared" si="511"/>
        <v>3.0995990500000001</v>
      </c>
      <c r="Y846" s="113">
        <f t="shared" si="512"/>
        <v>0</v>
      </c>
      <c r="Z846" s="125" t="str">
        <f t="shared" si="521"/>
        <v>A+J=</v>
      </c>
      <c r="AA846" s="118">
        <f t="shared" si="522"/>
        <v>45313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13"/>
        <v>45296</v>
      </c>
      <c r="B847" s="113">
        <f t="shared" si="505"/>
        <v>958.32731509999996</v>
      </c>
      <c r="C847" s="176">
        <f t="shared" si="504"/>
        <v>819.16011913050033</v>
      </c>
      <c r="D847" s="114">
        <f t="shared" si="514"/>
        <v>6716.74</v>
      </c>
      <c r="E847" s="115">
        <f t="shared" si="500"/>
        <v>6735.55</v>
      </c>
      <c r="F847" s="116">
        <f t="shared" si="501"/>
        <v>45250</v>
      </c>
      <c r="G847" s="117">
        <f t="shared" si="506"/>
        <v>2.8004657021114543E-3</v>
      </c>
      <c r="H847" s="118">
        <f t="shared" si="519"/>
        <v>45313</v>
      </c>
      <c r="I847" s="118">
        <f t="shared" si="507"/>
        <v>45313</v>
      </c>
      <c r="J847" s="119">
        <f t="shared" si="515"/>
        <v>21</v>
      </c>
      <c r="K847" s="119">
        <f t="shared" si="502"/>
        <v>10</v>
      </c>
      <c r="L847" s="8">
        <f t="shared" si="516"/>
        <v>1.00133257</v>
      </c>
      <c r="M847" s="120">
        <f t="shared" si="503"/>
        <v>1.0023997600000001</v>
      </c>
      <c r="N847" s="120">
        <f t="shared" si="497"/>
        <v>1.1641331974664637</v>
      </c>
      <c r="O847" s="113">
        <f t="shared" si="499"/>
        <v>1.1656844799999999</v>
      </c>
      <c r="P847" s="113">
        <f t="shared" si="508"/>
        <v>954.88223749999997</v>
      </c>
      <c r="Q847" s="11">
        <f t="shared" si="520"/>
        <v>0</v>
      </c>
      <c r="R847" s="30">
        <f t="shared" si="517"/>
        <v>0</v>
      </c>
      <c r="S847" s="8">
        <f t="shared" si="509"/>
        <v>0</v>
      </c>
      <c r="T847" s="122">
        <f t="shared" si="518"/>
        <v>9.5000000000000001E-2</v>
      </c>
      <c r="U847" s="121">
        <f t="shared" si="498"/>
        <v>10</v>
      </c>
      <c r="V847" s="121">
        <v>252</v>
      </c>
      <c r="W847" s="120">
        <f t="shared" si="510"/>
        <v>1.0036078559999999</v>
      </c>
      <c r="X847" s="113">
        <f t="shared" si="511"/>
        <v>3.4450775999999999</v>
      </c>
      <c r="Y847" s="113">
        <f t="shared" si="512"/>
        <v>0</v>
      </c>
      <c r="Z847" s="125" t="str">
        <f t="shared" si="521"/>
        <v>A+J=</v>
      </c>
      <c r="AA847" s="118">
        <f t="shared" si="522"/>
        <v>45313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13"/>
        <v>45297</v>
      </c>
      <c r="B848" s="113">
        <f t="shared" si="505"/>
        <v>958.80018539999992</v>
      </c>
      <c r="C848" s="176">
        <f t="shared" si="504"/>
        <v>819.16011913050033</v>
      </c>
      <c r="D848" s="114">
        <f t="shared" si="514"/>
        <v>6716.74</v>
      </c>
      <c r="E848" s="115">
        <f t="shared" si="500"/>
        <v>6735.55</v>
      </c>
      <c r="F848" s="116">
        <f t="shared" si="501"/>
        <v>45250</v>
      </c>
      <c r="G848" s="117">
        <f t="shared" si="506"/>
        <v>2.8004657021114543E-3</v>
      </c>
      <c r="H848" s="118">
        <f t="shared" si="519"/>
        <v>45313</v>
      </c>
      <c r="I848" s="118">
        <f t="shared" si="507"/>
        <v>45313</v>
      </c>
      <c r="J848" s="119">
        <f t="shared" si="515"/>
        <v>21</v>
      </c>
      <c r="K848" s="119">
        <f t="shared" si="502"/>
        <v>11</v>
      </c>
      <c r="L848" s="8">
        <f t="shared" si="516"/>
        <v>1.0014659299999999</v>
      </c>
      <c r="M848" s="120">
        <f t="shared" si="503"/>
        <v>1.0023997600000001</v>
      </c>
      <c r="N848" s="120">
        <f t="shared" si="497"/>
        <v>1.1641331974664637</v>
      </c>
      <c r="O848" s="113">
        <f t="shared" si="499"/>
        <v>1.1658397300000001</v>
      </c>
      <c r="P848" s="113">
        <f t="shared" si="508"/>
        <v>955.00941210999997</v>
      </c>
      <c r="Q848" s="11">
        <f t="shared" si="520"/>
        <v>0</v>
      </c>
      <c r="R848" s="30">
        <f t="shared" si="517"/>
        <v>0</v>
      </c>
      <c r="S848" s="8">
        <f t="shared" si="509"/>
        <v>0</v>
      </c>
      <c r="T848" s="122">
        <f t="shared" si="518"/>
        <v>9.5000000000000001E-2</v>
      </c>
      <c r="U848" s="121">
        <f t="shared" si="498"/>
        <v>11</v>
      </c>
      <c r="V848" s="121">
        <v>252</v>
      </c>
      <c r="W848" s="120">
        <f t="shared" si="510"/>
        <v>1.0039693569999999</v>
      </c>
      <c r="X848" s="113">
        <f t="shared" si="511"/>
        <v>3.7907732900000002</v>
      </c>
      <c r="Y848" s="113">
        <f t="shared" si="512"/>
        <v>0</v>
      </c>
      <c r="Z848" s="125" t="str">
        <f t="shared" si="521"/>
        <v>A+J=</v>
      </c>
      <c r="AA848" s="118">
        <f t="shared" si="522"/>
        <v>45313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13"/>
        <v>45298</v>
      </c>
      <c r="B849" s="113">
        <f t="shared" si="505"/>
        <v>958.80018539999992</v>
      </c>
      <c r="C849" s="176">
        <f t="shared" si="504"/>
        <v>819.16011913050033</v>
      </c>
      <c r="D849" s="114">
        <f t="shared" si="514"/>
        <v>6716.74</v>
      </c>
      <c r="E849" s="115">
        <f t="shared" si="500"/>
        <v>6735.55</v>
      </c>
      <c r="F849" s="116">
        <f t="shared" si="501"/>
        <v>45250</v>
      </c>
      <c r="G849" s="117">
        <f t="shared" si="506"/>
        <v>2.8004657021114543E-3</v>
      </c>
      <c r="H849" s="118">
        <f t="shared" si="519"/>
        <v>45313</v>
      </c>
      <c r="I849" s="118">
        <f t="shared" si="507"/>
        <v>45313</v>
      </c>
      <c r="J849" s="119">
        <f t="shared" si="515"/>
        <v>21</v>
      </c>
      <c r="K849" s="119">
        <f t="shared" si="502"/>
        <v>11</v>
      </c>
      <c r="L849" s="8">
        <f t="shared" si="516"/>
        <v>1.0014659299999999</v>
      </c>
      <c r="M849" s="120">
        <f t="shared" si="503"/>
        <v>1.0023997600000001</v>
      </c>
      <c r="N849" s="120">
        <f t="shared" si="497"/>
        <v>1.1641331974664637</v>
      </c>
      <c r="O849" s="113">
        <f t="shared" si="499"/>
        <v>1.1658397300000001</v>
      </c>
      <c r="P849" s="113">
        <f t="shared" si="508"/>
        <v>955.00941210999997</v>
      </c>
      <c r="Q849" s="11">
        <f t="shared" si="520"/>
        <v>0</v>
      </c>
      <c r="R849" s="30">
        <f t="shared" si="517"/>
        <v>0</v>
      </c>
      <c r="S849" s="8">
        <f t="shared" si="509"/>
        <v>0</v>
      </c>
      <c r="T849" s="122">
        <f t="shared" si="518"/>
        <v>9.5000000000000001E-2</v>
      </c>
      <c r="U849" s="121">
        <f t="shared" si="498"/>
        <v>11</v>
      </c>
      <c r="V849" s="121">
        <v>252</v>
      </c>
      <c r="W849" s="120">
        <f t="shared" si="510"/>
        <v>1.0039693569999999</v>
      </c>
      <c r="X849" s="113">
        <f t="shared" si="511"/>
        <v>3.7907732900000002</v>
      </c>
      <c r="Y849" s="113">
        <f t="shared" si="512"/>
        <v>0</v>
      </c>
      <c r="Z849" s="125" t="str">
        <f t="shared" si="521"/>
        <v>A+J=</v>
      </c>
      <c r="AA849" s="118">
        <f t="shared" si="522"/>
        <v>45313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13"/>
        <v>45299</v>
      </c>
      <c r="B850" s="113">
        <f t="shared" si="505"/>
        <v>958.80018539999992</v>
      </c>
      <c r="C850" s="176">
        <f t="shared" si="504"/>
        <v>819.16011913050033</v>
      </c>
      <c r="D850" s="114">
        <f t="shared" si="514"/>
        <v>6716.74</v>
      </c>
      <c r="E850" s="115">
        <f t="shared" si="500"/>
        <v>6735.55</v>
      </c>
      <c r="F850" s="116">
        <f t="shared" si="501"/>
        <v>45250</v>
      </c>
      <c r="G850" s="117">
        <f t="shared" si="506"/>
        <v>2.8004657021114543E-3</v>
      </c>
      <c r="H850" s="118">
        <f t="shared" si="519"/>
        <v>45313</v>
      </c>
      <c r="I850" s="118">
        <f t="shared" si="507"/>
        <v>45313</v>
      </c>
      <c r="J850" s="119">
        <f t="shared" si="515"/>
        <v>21</v>
      </c>
      <c r="K850" s="119">
        <f t="shared" si="502"/>
        <v>11</v>
      </c>
      <c r="L850" s="8">
        <f t="shared" si="516"/>
        <v>1.0014659299999999</v>
      </c>
      <c r="M850" s="120">
        <f t="shared" si="503"/>
        <v>1.0023997600000001</v>
      </c>
      <c r="N850" s="120">
        <f t="shared" si="497"/>
        <v>1.1641331974664637</v>
      </c>
      <c r="O850" s="113">
        <f t="shared" si="499"/>
        <v>1.1658397300000001</v>
      </c>
      <c r="P850" s="113">
        <f t="shared" si="508"/>
        <v>955.00941210999997</v>
      </c>
      <c r="Q850" s="11">
        <f t="shared" si="520"/>
        <v>0</v>
      </c>
      <c r="R850" s="30">
        <f t="shared" si="517"/>
        <v>0</v>
      </c>
      <c r="S850" s="8">
        <f t="shared" si="509"/>
        <v>0</v>
      </c>
      <c r="T850" s="122">
        <f t="shared" si="518"/>
        <v>9.5000000000000001E-2</v>
      </c>
      <c r="U850" s="121">
        <f t="shared" si="498"/>
        <v>11</v>
      </c>
      <c r="V850" s="121">
        <v>252</v>
      </c>
      <c r="W850" s="120">
        <f t="shared" si="510"/>
        <v>1.0039693569999999</v>
      </c>
      <c r="X850" s="113">
        <f t="shared" si="511"/>
        <v>3.7907732900000002</v>
      </c>
      <c r="Y850" s="113">
        <f t="shared" si="512"/>
        <v>0</v>
      </c>
      <c r="Z850" s="125" t="str">
        <f t="shared" si="521"/>
        <v>A+J=</v>
      </c>
      <c r="AA850" s="118">
        <f t="shared" si="522"/>
        <v>45313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13"/>
        <v>45300</v>
      </c>
      <c r="B851" s="113">
        <f t="shared" si="505"/>
        <v>959.27328004000003</v>
      </c>
      <c r="C851" s="176">
        <f t="shared" si="504"/>
        <v>819.16011913050033</v>
      </c>
      <c r="D851" s="114">
        <f t="shared" si="514"/>
        <v>6716.74</v>
      </c>
      <c r="E851" s="115">
        <f t="shared" si="500"/>
        <v>6735.55</v>
      </c>
      <c r="F851" s="116">
        <f t="shared" si="501"/>
        <v>45250</v>
      </c>
      <c r="G851" s="117">
        <f t="shared" si="506"/>
        <v>2.8004657021114543E-3</v>
      </c>
      <c r="H851" s="118">
        <f t="shared" si="519"/>
        <v>45313</v>
      </c>
      <c r="I851" s="118">
        <f t="shared" si="507"/>
        <v>45313</v>
      </c>
      <c r="J851" s="119">
        <f t="shared" si="515"/>
        <v>21</v>
      </c>
      <c r="K851" s="119">
        <f t="shared" si="502"/>
        <v>12</v>
      </c>
      <c r="L851" s="8">
        <f t="shared" si="516"/>
        <v>1.0015993000000001</v>
      </c>
      <c r="M851" s="120">
        <f t="shared" si="503"/>
        <v>1.0023997600000001</v>
      </c>
      <c r="N851" s="120">
        <f t="shared" si="497"/>
        <v>1.1641331974664637</v>
      </c>
      <c r="O851" s="113">
        <f t="shared" si="499"/>
        <v>1.16599499</v>
      </c>
      <c r="P851" s="113">
        <f t="shared" si="508"/>
        <v>955.13659490999999</v>
      </c>
      <c r="Q851" s="11">
        <f t="shared" si="520"/>
        <v>0</v>
      </c>
      <c r="R851" s="30">
        <f t="shared" si="517"/>
        <v>0</v>
      </c>
      <c r="S851" s="8">
        <f t="shared" si="509"/>
        <v>0</v>
      </c>
      <c r="T851" s="122">
        <f t="shared" si="518"/>
        <v>9.5000000000000001E-2</v>
      </c>
      <c r="U851" s="121">
        <f t="shared" si="498"/>
        <v>12</v>
      </c>
      <c r="V851" s="121">
        <v>252</v>
      </c>
      <c r="W851" s="120">
        <f t="shared" si="510"/>
        <v>1.004330988</v>
      </c>
      <c r="X851" s="113">
        <f t="shared" si="511"/>
        <v>4.13668513</v>
      </c>
      <c r="Y851" s="113">
        <f t="shared" si="512"/>
        <v>0</v>
      </c>
      <c r="Z851" s="125" t="str">
        <f t="shared" si="521"/>
        <v>A+J=</v>
      </c>
      <c r="AA851" s="118">
        <f t="shared" si="522"/>
        <v>45313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13"/>
        <v>45301</v>
      </c>
      <c r="B852" s="113">
        <f t="shared" si="505"/>
        <v>959.74660730000005</v>
      </c>
      <c r="C852" s="176">
        <f t="shared" si="504"/>
        <v>819.16011913050033</v>
      </c>
      <c r="D852" s="114">
        <f t="shared" si="514"/>
        <v>6716.74</v>
      </c>
      <c r="E852" s="115">
        <f t="shared" si="500"/>
        <v>6735.55</v>
      </c>
      <c r="F852" s="116">
        <f t="shared" si="501"/>
        <v>45250</v>
      </c>
      <c r="G852" s="117">
        <f t="shared" si="506"/>
        <v>2.8004657021114543E-3</v>
      </c>
      <c r="H852" s="118">
        <f t="shared" si="519"/>
        <v>45313</v>
      </c>
      <c r="I852" s="118">
        <f t="shared" si="507"/>
        <v>45313</v>
      </c>
      <c r="J852" s="119">
        <f t="shared" si="515"/>
        <v>21</v>
      </c>
      <c r="K852" s="119">
        <f t="shared" si="502"/>
        <v>13</v>
      </c>
      <c r="L852" s="8">
        <f t="shared" si="516"/>
        <v>1.0017326900000001</v>
      </c>
      <c r="M852" s="120">
        <f t="shared" si="503"/>
        <v>1.0023997600000001</v>
      </c>
      <c r="N852" s="120">
        <f t="shared" si="497"/>
        <v>1.1641331974664637</v>
      </c>
      <c r="O852" s="113">
        <f t="shared" si="499"/>
        <v>1.1661502699999999</v>
      </c>
      <c r="P852" s="113">
        <f t="shared" si="508"/>
        <v>955.26379409000003</v>
      </c>
      <c r="Q852" s="11">
        <f t="shared" si="520"/>
        <v>0</v>
      </c>
      <c r="R852" s="30">
        <f t="shared" si="517"/>
        <v>0</v>
      </c>
      <c r="S852" s="8">
        <f t="shared" si="509"/>
        <v>0</v>
      </c>
      <c r="T852" s="122">
        <f t="shared" si="518"/>
        <v>9.5000000000000001E-2</v>
      </c>
      <c r="U852" s="121">
        <f t="shared" si="498"/>
        <v>13</v>
      </c>
      <c r="V852" s="121">
        <v>252</v>
      </c>
      <c r="W852" s="120">
        <f t="shared" si="510"/>
        <v>1.0046927489999999</v>
      </c>
      <c r="X852" s="113">
        <f t="shared" si="511"/>
        <v>4.4828132099999998</v>
      </c>
      <c r="Y852" s="113">
        <f t="shared" si="512"/>
        <v>0</v>
      </c>
      <c r="Z852" s="125" t="str">
        <f t="shared" si="521"/>
        <v>A+J=</v>
      </c>
      <c r="AA852" s="118">
        <f t="shared" si="522"/>
        <v>45313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13"/>
        <v>45302</v>
      </c>
      <c r="B853" s="113">
        <f t="shared" si="505"/>
        <v>960.22017645000005</v>
      </c>
      <c r="C853" s="176">
        <f t="shared" si="504"/>
        <v>819.16011913050033</v>
      </c>
      <c r="D853" s="114">
        <f t="shared" si="514"/>
        <v>6716.74</v>
      </c>
      <c r="E853" s="115">
        <f t="shared" si="500"/>
        <v>6735.55</v>
      </c>
      <c r="F853" s="116">
        <f t="shared" si="501"/>
        <v>45250</v>
      </c>
      <c r="G853" s="117">
        <f t="shared" si="506"/>
        <v>2.8004657021114543E-3</v>
      </c>
      <c r="H853" s="118">
        <f t="shared" si="519"/>
        <v>45313</v>
      </c>
      <c r="I853" s="118">
        <f t="shared" si="507"/>
        <v>45313</v>
      </c>
      <c r="J853" s="119">
        <f t="shared" si="515"/>
        <v>21</v>
      </c>
      <c r="K853" s="119">
        <f t="shared" si="502"/>
        <v>14</v>
      </c>
      <c r="L853" s="8">
        <f t="shared" si="516"/>
        <v>1.0018661</v>
      </c>
      <c r="M853" s="120">
        <f t="shared" si="503"/>
        <v>1.0023997600000001</v>
      </c>
      <c r="N853" s="120">
        <f t="shared" si="497"/>
        <v>1.1641331974664637</v>
      </c>
      <c r="O853" s="113">
        <f t="shared" si="499"/>
        <v>1.16630558</v>
      </c>
      <c r="P853" s="113">
        <f t="shared" si="508"/>
        <v>955.39101785000003</v>
      </c>
      <c r="Q853" s="11">
        <f t="shared" si="520"/>
        <v>0</v>
      </c>
      <c r="R853" s="30">
        <f t="shared" si="517"/>
        <v>0</v>
      </c>
      <c r="S853" s="8">
        <f t="shared" si="509"/>
        <v>0</v>
      </c>
      <c r="T853" s="122">
        <f t="shared" si="518"/>
        <v>9.5000000000000001E-2</v>
      </c>
      <c r="U853" s="121">
        <f t="shared" si="498"/>
        <v>14</v>
      </c>
      <c r="V853" s="121">
        <v>252</v>
      </c>
      <c r="W853" s="120">
        <f t="shared" si="510"/>
        <v>1.0050546410000001</v>
      </c>
      <c r="X853" s="113">
        <f t="shared" si="511"/>
        <v>4.8291586000000004</v>
      </c>
      <c r="Y853" s="113">
        <f t="shared" si="512"/>
        <v>0</v>
      </c>
      <c r="Z853" s="125" t="str">
        <f t="shared" si="521"/>
        <v>A+J=</v>
      </c>
      <c r="AA853" s="118">
        <f t="shared" si="522"/>
        <v>45313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13"/>
        <v>45303</v>
      </c>
      <c r="B854" s="113">
        <f t="shared" si="505"/>
        <v>960.69397838000009</v>
      </c>
      <c r="C854" s="176">
        <f t="shared" si="504"/>
        <v>819.16011913050033</v>
      </c>
      <c r="D854" s="114">
        <f t="shared" si="514"/>
        <v>6716.74</v>
      </c>
      <c r="E854" s="115">
        <f t="shared" si="500"/>
        <v>6735.55</v>
      </c>
      <c r="F854" s="116">
        <f t="shared" si="501"/>
        <v>45250</v>
      </c>
      <c r="G854" s="117">
        <f t="shared" si="506"/>
        <v>2.8004657021114543E-3</v>
      </c>
      <c r="H854" s="118">
        <f t="shared" si="519"/>
        <v>45313</v>
      </c>
      <c r="I854" s="118">
        <f t="shared" si="507"/>
        <v>45313</v>
      </c>
      <c r="J854" s="119">
        <f t="shared" si="515"/>
        <v>21</v>
      </c>
      <c r="K854" s="119">
        <f t="shared" si="502"/>
        <v>15</v>
      </c>
      <c r="L854" s="8">
        <f t="shared" si="516"/>
        <v>1.00199953</v>
      </c>
      <c r="M854" s="120">
        <f t="shared" si="503"/>
        <v>1.0023997600000001</v>
      </c>
      <c r="N854" s="120">
        <f t="shared" si="497"/>
        <v>1.1641331974664637</v>
      </c>
      <c r="O854" s="113">
        <f t="shared" si="499"/>
        <v>1.1664609100000001</v>
      </c>
      <c r="P854" s="113">
        <f t="shared" si="508"/>
        <v>955.51825799000005</v>
      </c>
      <c r="Q854" s="11">
        <f t="shared" si="520"/>
        <v>0</v>
      </c>
      <c r="R854" s="30">
        <f t="shared" si="517"/>
        <v>0</v>
      </c>
      <c r="S854" s="8">
        <f t="shared" si="509"/>
        <v>0</v>
      </c>
      <c r="T854" s="122">
        <f t="shared" si="518"/>
        <v>9.5000000000000001E-2</v>
      </c>
      <c r="U854" s="121">
        <f t="shared" si="498"/>
        <v>15</v>
      </c>
      <c r="V854" s="121">
        <v>252</v>
      </c>
      <c r="W854" s="120">
        <f t="shared" si="510"/>
        <v>1.0054166630000001</v>
      </c>
      <c r="X854" s="113">
        <f t="shared" si="511"/>
        <v>5.1757203900000004</v>
      </c>
      <c r="Y854" s="113">
        <f t="shared" si="512"/>
        <v>0</v>
      </c>
      <c r="Z854" s="125" t="str">
        <f t="shared" si="521"/>
        <v>A+J=</v>
      </c>
      <c r="AA854" s="118">
        <f t="shared" si="522"/>
        <v>45313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13"/>
        <v>45304</v>
      </c>
      <c r="B855" s="113">
        <f t="shared" si="505"/>
        <v>961.16800490000003</v>
      </c>
      <c r="C855" s="176">
        <f t="shared" si="504"/>
        <v>819.16011913050033</v>
      </c>
      <c r="D855" s="114">
        <f t="shared" si="514"/>
        <v>6716.74</v>
      </c>
      <c r="E855" s="115">
        <f t="shared" si="500"/>
        <v>6735.55</v>
      </c>
      <c r="F855" s="116">
        <f t="shared" si="501"/>
        <v>45250</v>
      </c>
      <c r="G855" s="117">
        <f t="shared" si="506"/>
        <v>2.8004657021114543E-3</v>
      </c>
      <c r="H855" s="118">
        <f t="shared" si="519"/>
        <v>45313</v>
      </c>
      <c r="I855" s="118">
        <f t="shared" si="507"/>
        <v>45313</v>
      </c>
      <c r="J855" s="119">
        <f t="shared" si="515"/>
        <v>21</v>
      </c>
      <c r="K855" s="119">
        <f t="shared" si="502"/>
        <v>16</v>
      </c>
      <c r="L855" s="8">
        <f t="shared" si="516"/>
        <v>1.0021329699999999</v>
      </c>
      <c r="M855" s="120">
        <f t="shared" si="503"/>
        <v>1.0023997600000001</v>
      </c>
      <c r="N855" s="120">
        <f t="shared" si="497"/>
        <v>1.1641331974664637</v>
      </c>
      <c r="O855" s="113">
        <f t="shared" si="499"/>
        <v>1.1666162499999999</v>
      </c>
      <c r="P855" s="113">
        <f t="shared" si="508"/>
        <v>955.64550631999998</v>
      </c>
      <c r="Q855" s="11">
        <f t="shared" si="520"/>
        <v>0</v>
      </c>
      <c r="R855" s="30">
        <f t="shared" si="517"/>
        <v>0</v>
      </c>
      <c r="S855" s="8">
        <f t="shared" si="509"/>
        <v>0</v>
      </c>
      <c r="T855" s="122">
        <f t="shared" si="518"/>
        <v>9.5000000000000001E-2</v>
      </c>
      <c r="U855" s="121">
        <f t="shared" si="498"/>
        <v>16</v>
      </c>
      <c r="V855" s="121">
        <v>252</v>
      </c>
      <c r="W855" s="120">
        <f t="shared" si="510"/>
        <v>1.005778815</v>
      </c>
      <c r="X855" s="113">
        <f t="shared" si="511"/>
        <v>5.5224985799999997</v>
      </c>
      <c r="Y855" s="113">
        <f t="shared" si="512"/>
        <v>0</v>
      </c>
      <c r="Z855" s="125" t="str">
        <f t="shared" si="521"/>
        <v>A+J=</v>
      </c>
      <c r="AA855" s="118">
        <f t="shared" si="522"/>
        <v>45313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13"/>
        <v>45305</v>
      </c>
      <c r="B856" s="113">
        <f t="shared" si="505"/>
        <v>961.16800490000003</v>
      </c>
      <c r="C856" s="176">
        <f t="shared" si="504"/>
        <v>819.16011913050033</v>
      </c>
      <c r="D856" s="114">
        <f t="shared" si="514"/>
        <v>6716.74</v>
      </c>
      <c r="E856" s="115">
        <f t="shared" si="500"/>
        <v>6735.55</v>
      </c>
      <c r="F856" s="116">
        <f t="shared" si="501"/>
        <v>45250</v>
      </c>
      <c r="G856" s="117">
        <f t="shared" si="506"/>
        <v>2.8004657021114543E-3</v>
      </c>
      <c r="H856" s="118">
        <f t="shared" si="519"/>
        <v>45313</v>
      </c>
      <c r="I856" s="118">
        <f t="shared" si="507"/>
        <v>45313</v>
      </c>
      <c r="J856" s="119">
        <f t="shared" si="515"/>
        <v>21</v>
      </c>
      <c r="K856" s="119">
        <f t="shared" si="502"/>
        <v>16</v>
      </c>
      <c r="L856" s="8">
        <f t="shared" si="516"/>
        <v>1.0021329699999999</v>
      </c>
      <c r="M856" s="120">
        <f t="shared" si="503"/>
        <v>1.0023997600000001</v>
      </c>
      <c r="N856" s="120">
        <f t="shared" si="497"/>
        <v>1.1641331974664637</v>
      </c>
      <c r="O856" s="113">
        <f t="shared" si="499"/>
        <v>1.1666162499999999</v>
      </c>
      <c r="P856" s="113">
        <f t="shared" si="508"/>
        <v>955.64550631999998</v>
      </c>
      <c r="Q856" s="11">
        <f t="shared" si="520"/>
        <v>0</v>
      </c>
      <c r="R856" s="30">
        <f t="shared" si="517"/>
        <v>0</v>
      </c>
      <c r="S856" s="8">
        <f t="shared" si="509"/>
        <v>0</v>
      </c>
      <c r="T856" s="122">
        <f t="shared" si="518"/>
        <v>9.5000000000000001E-2</v>
      </c>
      <c r="U856" s="121">
        <f t="shared" si="498"/>
        <v>16</v>
      </c>
      <c r="V856" s="121">
        <v>252</v>
      </c>
      <c r="W856" s="120">
        <f t="shared" si="510"/>
        <v>1.005778815</v>
      </c>
      <c r="X856" s="113">
        <f t="shared" si="511"/>
        <v>5.5224985799999997</v>
      </c>
      <c r="Y856" s="113">
        <f t="shared" si="512"/>
        <v>0</v>
      </c>
      <c r="Z856" s="125" t="str">
        <f t="shared" si="521"/>
        <v>A+J=</v>
      </c>
      <c r="AA856" s="118">
        <f t="shared" si="522"/>
        <v>45313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13"/>
        <v>45306</v>
      </c>
      <c r="B857" s="113">
        <f t="shared" si="505"/>
        <v>961.16800490000003</v>
      </c>
      <c r="C857" s="176">
        <f t="shared" si="504"/>
        <v>819.16011913050033</v>
      </c>
      <c r="D857" s="114">
        <f t="shared" si="514"/>
        <v>6716.74</v>
      </c>
      <c r="E857" s="115">
        <f t="shared" si="500"/>
        <v>6735.55</v>
      </c>
      <c r="F857" s="116">
        <f t="shared" si="501"/>
        <v>45250</v>
      </c>
      <c r="G857" s="117">
        <f t="shared" si="506"/>
        <v>2.8004657021114543E-3</v>
      </c>
      <c r="H857" s="118">
        <f t="shared" si="519"/>
        <v>45313</v>
      </c>
      <c r="I857" s="118">
        <f t="shared" si="507"/>
        <v>45313</v>
      </c>
      <c r="J857" s="119">
        <f t="shared" si="515"/>
        <v>21</v>
      </c>
      <c r="K857" s="119">
        <f t="shared" si="502"/>
        <v>16</v>
      </c>
      <c r="L857" s="8">
        <f t="shared" si="516"/>
        <v>1.0021329699999999</v>
      </c>
      <c r="M857" s="120">
        <f t="shared" si="503"/>
        <v>1.0023997600000001</v>
      </c>
      <c r="N857" s="120">
        <f t="shared" si="497"/>
        <v>1.1641331974664637</v>
      </c>
      <c r="O857" s="113">
        <f t="shared" si="499"/>
        <v>1.1666162499999999</v>
      </c>
      <c r="P857" s="113">
        <f t="shared" si="508"/>
        <v>955.64550631999998</v>
      </c>
      <c r="Q857" s="11">
        <f t="shared" si="520"/>
        <v>0</v>
      </c>
      <c r="R857" s="30">
        <f t="shared" si="517"/>
        <v>0</v>
      </c>
      <c r="S857" s="8">
        <f t="shared" si="509"/>
        <v>0</v>
      </c>
      <c r="T857" s="122">
        <f t="shared" si="518"/>
        <v>9.5000000000000001E-2</v>
      </c>
      <c r="U857" s="121">
        <f t="shared" si="498"/>
        <v>16</v>
      </c>
      <c r="V857" s="121">
        <v>252</v>
      </c>
      <c r="W857" s="120">
        <f t="shared" si="510"/>
        <v>1.005778815</v>
      </c>
      <c r="X857" s="113">
        <f t="shared" si="511"/>
        <v>5.5224985799999997</v>
      </c>
      <c r="Y857" s="113">
        <f t="shared" si="512"/>
        <v>0</v>
      </c>
      <c r="Z857" s="125" t="str">
        <f t="shared" si="521"/>
        <v>A+J=</v>
      </c>
      <c r="AA857" s="118">
        <f t="shared" si="522"/>
        <v>45313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13"/>
        <v>45307</v>
      </c>
      <c r="B858" s="113">
        <f t="shared" si="505"/>
        <v>961.64227353000001</v>
      </c>
      <c r="C858" s="176">
        <f t="shared" si="504"/>
        <v>819.16011913050033</v>
      </c>
      <c r="D858" s="114">
        <f t="shared" si="514"/>
        <v>6716.74</v>
      </c>
      <c r="E858" s="115">
        <f t="shared" si="500"/>
        <v>6735.55</v>
      </c>
      <c r="F858" s="116">
        <f t="shared" si="501"/>
        <v>45250</v>
      </c>
      <c r="G858" s="117">
        <f t="shared" si="506"/>
        <v>2.8004657021114543E-3</v>
      </c>
      <c r="H858" s="118">
        <f t="shared" si="519"/>
        <v>45313</v>
      </c>
      <c r="I858" s="118">
        <f t="shared" si="507"/>
        <v>45313</v>
      </c>
      <c r="J858" s="119">
        <f t="shared" si="515"/>
        <v>21</v>
      </c>
      <c r="K858" s="119">
        <f t="shared" si="502"/>
        <v>17</v>
      </c>
      <c r="L858" s="8">
        <f t="shared" si="516"/>
        <v>1.0022664299999999</v>
      </c>
      <c r="M858" s="120">
        <f t="shared" si="503"/>
        <v>1.0023997600000001</v>
      </c>
      <c r="N858" s="120">
        <f t="shared" si="497"/>
        <v>1.1641331974664637</v>
      </c>
      <c r="O858" s="113">
        <f t="shared" si="499"/>
        <v>1.16677162</v>
      </c>
      <c r="P858" s="113">
        <f t="shared" si="508"/>
        <v>955.77277922999997</v>
      </c>
      <c r="Q858" s="11">
        <f t="shared" si="520"/>
        <v>0</v>
      </c>
      <c r="R858" s="30">
        <f t="shared" si="517"/>
        <v>0</v>
      </c>
      <c r="S858" s="8">
        <f t="shared" si="509"/>
        <v>0</v>
      </c>
      <c r="T858" s="122">
        <f t="shared" si="518"/>
        <v>9.5000000000000001E-2</v>
      </c>
      <c r="U858" s="121">
        <f t="shared" si="498"/>
        <v>17</v>
      </c>
      <c r="V858" s="121">
        <v>252</v>
      </c>
      <c r="W858" s="120">
        <f t="shared" si="510"/>
        <v>1.0061410980000001</v>
      </c>
      <c r="X858" s="113">
        <f t="shared" si="511"/>
        <v>5.8694943000000004</v>
      </c>
      <c r="Y858" s="113">
        <f t="shared" si="512"/>
        <v>0</v>
      </c>
      <c r="Z858" s="125" t="str">
        <f t="shared" si="521"/>
        <v>A+J=</v>
      </c>
      <c r="AA858" s="118">
        <f t="shared" si="522"/>
        <v>45313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13"/>
        <v>45308</v>
      </c>
      <c r="B859" s="113">
        <f t="shared" si="505"/>
        <v>962.11677512999995</v>
      </c>
      <c r="C859" s="176">
        <f t="shared" si="504"/>
        <v>819.16011913050033</v>
      </c>
      <c r="D859" s="114">
        <f t="shared" si="514"/>
        <v>6716.74</v>
      </c>
      <c r="E859" s="115">
        <f t="shared" si="500"/>
        <v>6735.55</v>
      </c>
      <c r="F859" s="116">
        <f t="shared" si="501"/>
        <v>45250</v>
      </c>
      <c r="G859" s="117">
        <f t="shared" si="506"/>
        <v>2.8004657021114543E-3</v>
      </c>
      <c r="H859" s="118">
        <f t="shared" si="519"/>
        <v>45313</v>
      </c>
      <c r="I859" s="118">
        <f t="shared" si="507"/>
        <v>45313</v>
      </c>
      <c r="J859" s="119">
        <f t="shared" si="515"/>
        <v>21</v>
      </c>
      <c r="K859" s="119">
        <f t="shared" si="502"/>
        <v>18</v>
      </c>
      <c r="L859" s="8">
        <f t="shared" si="516"/>
        <v>1.0023999100000001</v>
      </c>
      <c r="M859" s="120">
        <f t="shared" si="503"/>
        <v>1.0023997600000001</v>
      </c>
      <c r="N859" s="120">
        <f t="shared" si="497"/>
        <v>1.1641331974664637</v>
      </c>
      <c r="O859" s="113">
        <f t="shared" si="499"/>
        <v>1.16692701</v>
      </c>
      <c r="P859" s="113">
        <f t="shared" si="508"/>
        <v>955.90006851999999</v>
      </c>
      <c r="Q859" s="11">
        <f t="shared" si="520"/>
        <v>0</v>
      </c>
      <c r="R859" s="30">
        <f t="shared" si="517"/>
        <v>0</v>
      </c>
      <c r="S859" s="8">
        <f t="shared" si="509"/>
        <v>0</v>
      </c>
      <c r="T859" s="122">
        <f t="shared" si="518"/>
        <v>9.5000000000000001E-2</v>
      </c>
      <c r="U859" s="121">
        <f t="shared" si="498"/>
        <v>18</v>
      </c>
      <c r="V859" s="121">
        <v>252</v>
      </c>
      <c r="W859" s="120">
        <f t="shared" si="510"/>
        <v>1.006503511</v>
      </c>
      <c r="X859" s="113">
        <f t="shared" si="511"/>
        <v>6.2167066100000001</v>
      </c>
      <c r="Y859" s="113">
        <f t="shared" si="512"/>
        <v>0</v>
      </c>
      <c r="Z859" s="125" t="str">
        <f t="shared" si="521"/>
        <v>A+J=</v>
      </c>
      <c r="AA859" s="118">
        <f t="shared" si="522"/>
        <v>45313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13"/>
        <v>45309</v>
      </c>
      <c r="B860" s="113">
        <f t="shared" si="505"/>
        <v>962.5915107300001</v>
      </c>
      <c r="C860" s="176">
        <f t="shared" si="504"/>
        <v>819.16011913050033</v>
      </c>
      <c r="D860" s="114">
        <f t="shared" si="514"/>
        <v>6716.74</v>
      </c>
      <c r="E860" s="115">
        <f t="shared" si="500"/>
        <v>6735.55</v>
      </c>
      <c r="F860" s="116">
        <f t="shared" si="501"/>
        <v>45250</v>
      </c>
      <c r="G860" s="117">
        <f t="shared" si="506"/>
        <v>2.8004657021114543E-3</v>
      </c>
      <c r="H860" s="118">
        <f t="shared" si="519"/>
        <v>45313</v>
      </c>
      <c r="I860" s="118">
        <f t="shared" si="507"/>
        <v>45313</v>
      </c>
      <c r="J860" s="119">
        <f t="shared" si="515"/>
        <v>21</v>
      </c>
      <c r="K860" s="119">
        <f t="shared" si="502"/>
        <v>19</v>
      </c>
      <c r="L860" s="8">
        <f t="shared" si="516"/>
        <v>1.0025334100000001</v>
      </c>
      <c r="M860" s="120">
        <f t="shared" si="503"/>
        <v>1.0023997600000001</v>
      </c>
      <c r="N860" s="120">
        <f t="shared" si="497"/>
        <v>1.1641331974664637</v>
      </c>
      <c r="O860" s="113">
        <f t="shared" si="499"/>
        <v>1.1670824200000001</v>
      </c>
      <c r="P860" s="113">
        <f t="shared" si="508"/>
        <v>956.02737420000005</v>
      </c>
      <c r="Q860" s="11">
        <f t="shared" si="520"/>
        <v>0</v>
      </c>
      <c r="R860" s="30">
        <f t="shared" si="517"/>
        <v>0</v>
      </c>
      <c r="S860" s="8">
        <f t="shared" si="509"/>
        <v>0</v>
      </c>
      <c r="T860" s="122">
        <f t="shared" si="518"/>
        <v>9.5000000000000001E-2</v>
      </c>
      <c r="U860" s="121">
        <f t="shared" si="498"/>
        <v>19</v>
      </c>
      <c r="V860" s="121">
        <v>252</v>
      </c>
      <c r="W860" s="120">
        <f t="shared" si="510"/>
        <v>1.0068660549999999</v>
      </c>
      <c r="X860" s="113">
        <f t="shared" si="511"/>
        <v>6.5641365299999999</v>
      </c>
      <c r="Y860" s="113">
        <f t="shared" si="512"/>
        <v>0</v>
      </c>
      <c r="Z860" s="125" t="str">
        <f t="shared" si="521"/>
        <v>A+J=</v>
      </c>
      <c r="AA860" s="118">
        <f t="shared" si="522"/>
        <v>45313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13"/>
        <v>45310</v>
      </c>
      <c r="B861" s="113">
        <f t="shared" si="505"/>
        <v>963.06647943000007</v>
      </c>
      <c r="C861" s="176">
        <f t="shared" si="504"/>
        <v>819.16011913050033</v>
      </c>
      <c r="D861" s="114">
        <f t="shared" si="514"/>
        <v>6716.74</v>
      </c>
      <c r="E861" s="115">
        <f t="shared" si="500"/>
        <v>6735.55</v>
      </c>
      <c r="F861" s="116">
        <f t="shared" si="501"/>
        <v>45250</v>
      </c>
      <c r="G861" s="117">
        <f t="shared" si="506"/>
        <v>2.8004657021114543E-3</v>
      </c>
      <c r="H861" s="118">
        <f t="shared" si="519"/>
        <v>45313</v>
      </c>
      <c r="I861" s="118">
        <f t="shared" si="507"/>
        <v>45313</v>
      </c>
      <c r="J861" s="119">
        <f t="shared" si="515"/>
        <v>21</v>
      </c>
      <c r="K861" s="119">
        <f t="shared" si="502"/>
        <v>20</v>
      </c>
      <c r="L861" s="8">
        <f t="shared" si="516"/>
        <v>1.00266693</v>
      </c>
      <c r="M861" s="120">
        <f t="shared" si="503"/>
        <v>1.0023997600000001</v>
      </c>
      <c r="N861" s="120">
        <f t="shared" si="497"/>
        <v>1.1641331974664637</v>
      </c>
      <c r="O861" s="113">
        <f t="shared" si="499"/>
        <v>1.16723785</v>
      </c>
      <c r="P861" s="113">
        <f t="shared" si="508"/>
        <v>956.15469625000003</v>
      </c>
      <c r="Q861" s="11">
        <f t="shared" si="520"/>
        <v>0</v>
      </c>
      <c r="R861" s="30">
        <f t="shared" si="517"/>
        <v>0</v>
      </c>
      <c r="S861" s="8">
        <f t="shared" si="509"/>
        <v>0</v>
      </c>
      <c r="T861" s="122">
        <f t="shared" si="518"/>
        <v>9.5000000000000001E-2</v>
      </c>
      <c r="U861" s="121">
        <f t="shared" si="498"/>
        <v>20</v>
      </c>
      <c r="V861" s="121">
        <v>252</v>
      </c>
      <c r="W861" s="120">
        <f t="shared" si="510"/>
        <v>1.0072287289999999</v>
      </c>
      <c r="X861" s="113">
        <f t="shared" si="511"/>
        <v>6.9117831799999996</v>
      </c>
      <c r="Y861" s="113">
        <f t="shared" si="512"/>
        <v>0</v>
      </c>
      <c r="Z861" s="125" t="str">
        <f t="shared" si="521"/>
        <v>A+J=</v>
      </c>
      <c r="AA861" s="118">
        <f t="shared" si="522"/>
        <v>45313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13"/>
        <v>45311</v>
      </c>
      <c r="B862" s="113">
        <f t="shared" si="505"/>
        <v>963.54168228000003</v>
      </c>
      <c r="C862" s="176">
        <f t="shared" si="504"/>
        <v>819.16011913050033</v>
      </c>
      <c r="D862" s="114">
        <f t="shared" si="514"/>
        <v>6716.74</v>
      </c>
      <c r="E862" s="115">
        <f t="shared" si="500"/>
        <v>6735.55</v>
      </c>
      <c r="F862" s="116">
        <f t="shared" si="501"/>
        <v>45250</v>
      </c>
      <c r="G862" s="117">
        <f t="shared" si="506"/>
        <v>2.8004657021114543E-3</v>
      </c>
      <c r="H862" s="118">
        <f t="shared" si="519"/>
        <v>45342</v>
      </c>
      <c r="I862" s="118">
        <f t="shared" si="507"/>
        <v>45313</v>
      </c>
      <c r="J862" s="119">
        <f t="shared" si="515"/>
        <v>21</v>
      </c>
      <c r="K862" s="119">
        <f t="shared" si="502"/>
        <v>21</v>
      </c>
      <c r="L862" s="8">
        <f t="shared" si="516"/>
        <v>1.00280046</v>
      </c>
      <c r="M862" s="120">
        <f t="shared" si="503"/>
        <v>1.0023997600000001</v>
      </c>
      <c r="N862" s="120">
        <f t="shared" si="497"/>
        <v>1.1641331974664637</v>
      </c>
      <c r="O862" s="113">
        <f t="shared" si="499"/>
        <v>1.1673933000000001</v>
      </c>
      <c r="P862" s="113">
        <f t="shared" si="508"/>
        <v>956.28203470000005</v>
      </c>
      <c r="Q862" s="11">
        <f t="shared" si="520"/>
        <v>0</v>
      </c>
      <c r="R862" s="30">
        <f t="shared" si="517"/>
        <v>0</v>
      </c>
      <c r="S862" s="8">
        <f t="shared" si="509"/>
        <v>0</v>
      </c>
      <c r="T862" s="122">
        <f t="shared" si="518"/>
        <v>9.5000000000000001E-2</v>
      </c>
      <c r="U862" s="121">
        <f t="shared" si="498"/>
        <v>21</v>
      </c>
      <c r="V862" s="121">
        <v>252</v>
      </c>
      <c r="W862" s="120">
        <f t="shared" si="510"/>
        <v>1.0075915339999999</v>
      </c>
      <c r="X862" s="113">
        <f t="shared" si="511"/>
        <v>7.2596475800000002</v>
      </c>
      <c r="Y862" s="113">
        <f t="shared" si="512"/>
        <v>0</v>
      </c>
      <c r="Z862" s="125" t="str">
        <f t="shared" si="521"/>
        <v>A+J=</v>
      </c>
      <c r="AA862" s="118">
        <f t="shared" si="522"/>
        <v>45313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13"/>
        <v>45312</v>
      </c>
      <c r="B863" s="113">
        <f t="shared" si="505"/>
        <v>963.54168228000003</v>
      </c>
      <c r="C863" s="176">
        <f t="shared" si="504"/>
        <v>819.16011913050033</v>
      </c>
      <c r="D863" s="114">
        <f t="shared" si="514"/>
        <v>6716.74</v>
      </c>
      <c r="E863" s="115">
        <f t="shared" si="500"/>
        <v>6735.55</v>
      </c>
      <c r="F863" s="116">
        <f t="shared" si="501"/>
        <v>45250</v>
      </c>
      <c r="G863" s="117">
        <f t="shared" si="506"/>
        <v>2.8004657021114543E-3</v>
      </c>
      <c r="H863" s="118">
        <f t="shared" si="519"/>
        <v>45342</v>
      </c>
      <c r="I863" s="118">
        <f t="shared" si="507"/>
        <v>45313</v>
      </c>
      <c r="J863" s="119">
        <f t="shared" si="515"/>
        <v>21</v>
      </c>
      <c r="K863" s="119">
        <f t="shared" si="502"/>
        <v>21</v>
      </c>
      <c r="L863" s="8">
        <f t="shared" si="516"/>
        <v>1.00280046</v>
      </c>
      <c r="M863" s="120">
        <f t="shared" si="503"/>
        <v>1.0023997600000001</v>
      </c>
      <c r="N863" s="120">
        <f t="shared" ref="N863:N926" si="523">IF(I863&gt;I862,N862*M863,N862)</f>
        <v>1.1641331974664637</v>
      </c>
      <c r="O863" s="113">
        <f t="shared" si="499"/>
        <v>1.1673933000000001</v>
      </c>
      <c r="P863" s="113">
        <f t="shared" si="508"/>
        <v>956.28203470000005</v>
      </c>
      <c r="Q863" s="11">
        <f t="shared" si="520"/>
        <v>0</v>
      </c>
      <c r="R863" s="30">
        <f t="shared" si="517"/>
        <v>0</v>
      </c>
      <c r="S863" s="8">
        <f t="shared" si="509"/>
        <v>0</v>
      </c>
      <c r="T863" s="122">
        <f t="shared" si="518"/>
        <v>9.5000000000000001E-2</v>
      </c>
      <c r="U863" s="121">
        <f t="shared" si="498"/>
        <v>21</v>
      </c>
      <c r="V863" s="121">
        <v>252</v>
      </c>
      <c r="W863" s="120">
        <f t="shared" si="510"/>
        <v>1.0075915339999999</v>
      </c>
      <c r="X863" s="113">
        <f t="shared" si="511"/>
        <v>7.2596475800000002</v>
      </c>
      <c r="Y863" s="113">
        <f t="shared" si="512"/>
        <v>0</v>
      </c>
      <c r="Z863" s="125" t="str">
        <f t="shared" si="521"/>
        <v>A+J=</v>
      </c>
      <c r="AA863" s="118">
        <f t="shared" si="522"/>
        <v>45313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13"/>
        <v>45313</v>
      </c>
      <c r="B864" s="113">
        <f t="shared" si="505"/>
        <v>963.54168228000003</v>
      </c>
      <c r="C864" s="176">
        <f t="shared" si="504"/>
        <v>819.16011913050033</v>
      </c>
      <c r="D864" s="114">
        <f t="shared" si="514"/>
        <v>6716.74</v>
      </c>
      <c r="E864" s="115">
        <f t="shared" si="500"/>
        <v>6735.55</v>
      </c>
      <c r="F864" s="116">
        <f t="shared" si="501"/>
        <v>45250</v>
      </c>
      <c r="G864" s="117">
        <f t="shared" si="506"/>
        <v>2.8004657021114543E-3</v>
      </c>
      <c r="H864" s="118">
        <f t="shared" si="519"/>
        <v>45342</v>
      </c>
      <c r="I864" s="118">
        <f t="shared" si="507"/>
        <v>45313</v>
      </c>
      <c r="J864" s="119">
        <f t="shared" si="515"/>
        <v>21</v>
      </c>
      <c r="K864" s="119">
        <f t="shared" si="502"/>
        <v>21</v>
      </c>
      <c r="L864" s="8">
        <f t="shared" si="516"/>
        <v>1.00280046</v>
      </c>
      <c r="M864" s="120">
        <f t="shared" si="503"/>
        <v>1.0023997600000001</v>
      </c>
      <c r="N864" s="120">
        <f t="shared" si="523"/>
        <v>1.1641331974664637</v>
      </c>
      <c r="O864" s="113">
        <f t="shared" si="499"/>
        <v>1.1673933000000001</v>
      </c>
      <c r="P864" s="113">
        <f t="shared" si="508"/>
        <v>956.28203470000005</v>
      </c>
      <c r="Q864" s="11">
        <f t="shared" si="520"/>
        <v>28</v>
      </c>
      <c r="R864" s="30">
        <f t="shared" si="517"/>
        <v>8.7795017425312729E-3</v>
      </c>
      <c r="S864" s="8">
        <f t="shared" si="509"/>
        <v>8.3956797900000009</v>
      </c>
      <c r="T864" s="122">
        <f t="shared" si="518"/>
        <v>9.5000000000000001E-2</v>
      </c>
      <c r="U864" s="121">
        <f t="shared" si="498"/>
        <v>21</v>
      </c>
      <c r="V864" s="121">
        <v>252</v>
      </c>
      <c r="W864" s="120">
        <f t="shared" si="510"/>
        <v>1.0075915339999999</v>
      </c>
      <c r="X864" s="113">
        <f t="shared" si="511"/>
        <v>7.2596475800000002</v>
      </c>
      <c r="Y864" s="113">
        <f t="shared" si="512"/>
        <v>15.655327370000002</v>
      </c>
      <c r="Z864" s="125" t="str">
        <f t="shared" si="521"/>
        <v>A+J=</v>
      </c>
      <c r="AA864" s="118">
        <f t="shared" si="522"/>
        <v>45313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13"/>
        <v>45314</v>
      </c>
      <c r="B865" s="113">
        <f t="shared" si="505"/>
        <v>948.50652805000004</v>
      </c>
      <c r="C865" s="176">
        <f t="shared" si="504"/>
        <v>811.96830143718307</v>
      </c>
      <c r="D865" s="114">
        <f t="shared" si="514"/>
        <v>6735.55</v>
      </c>
      <c r="E865" s="115">
        <f t="shared" si="500"/>
        <v>6773.27</v>
      </c>
      <c r="F865" s="116">
        <f t="shared" si="501"/>
        <v>45282</v>
      </c>
      <c r="G865" s="117">
        <f t="shared" si="506"/>
        <v>5.6001365886972909E-3</v>
      </c>
      <c r="H865" s="118">
        <f t="shared" si="519"/>
        <v>45342</v>
      </c>
      <c r="I865" s="118">
        <f t="shared" si="507"/>
        <v>45342</v>
      </c>
      <c r="J865" s="119">
        <f t="shared" si="515"/>
        <v>19</v>
      </c>
      <c r="K865" s="119">
        <f t="shared" si="502"/>
        <v>1</v>
      </c>
      <c r="L865" s="8">
        <f t="shared" si="516"/>
        <v>1.00029396</v>
      </c>
      <c r="M865" s="120">
        <f t="shared" si="503"/>
        <v>1.00280046</v>
      </c>
      <c r="N865" s="120">
        <f t="shared" si="523"/>
        <v>1.1673933059206407</v>
      </c>
      <c r="O865" s="113">
        <f t="shared" si="499"/>
        <v>1.1677364699999999</v>
      </c>
      <c r="P865" s="113">
        <f t="shared" si="508"/>
        <v>948.16499807000002</v>
      </c>
      <c r="Q865" s="11">
        <f t="shared" si="520"/>
        <v>0</v>
      </c>
      <c r="R865" s="30">
        <f t="shared" si="517"/>
        <v>0</v>
      </c>
      <c r="S865" s="8">
        <f t="shared" si="509"/>
        <v>0</v>
      </c>
      <c r="T865" s="122">
        <f t="shared" si="518"/>
        <v>9.5000000000000001E-2</v>
      </c>
      <c r="U865" s="121">
        <f t="shared" si="498"/>
        <v>1</v>
      </c>
      <c r="V865" s="121">
        <v>252</v>
      </c>
      <c r="W865" s="120">
        <f t="shared" si="510"/>
        <v>1.0003602009999999</v>
      </c>
      <c r="X865" s="113">
        <f t="shared" si="511"/>
        <v>0.34152998000000001</v>
      </c>
      <c r="Y865" s="113">
        <f t="shared" si="512"/>
        <v>0</v>
      </c>
      <c r="Z865" s="125" t="str">
        <f t="shared" si="521"/>
        <v>A+J=</v>
      </c>
      <c r="AA865" s="118">
        <f t="shared" si="522"/>
        <v>45342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13"/>
        <v>45315</v>
      </c>
      <c r="B866" s="113">
        <f t="shared" si="505"/>
        <v>949.12710647999995</v>
      </c>
      <c r="C866" s="176">
        <f t="shared" si="504"/>
        <v>811.96830143718307</v>
      </c>
      <c r="D866" s="114">
        <f t="shared" si="514"/>
        <v>6735.55</v>
      </c>
      <c r="E866" s="115">
        <f t="shared" si="500"/>
        <v>6773.27</v>
      </c>
      <c r="F866" s="116">
        <f t="shared" si="501"/>
        <v>45282</v>
      </c>
      <c r="G866" s="117">
        <f t="shared" si="506"/>
        <v>5.6001365886972909E-3</v>
      </c>
      <c r="H866" s="118">
        <f t="shared" si="519"/>
        <v>45342</v>
      </c>
      <c r="I866" s="118">
        <f t="shared" si="507"/>
        <v>45342</v>
      </c>
      <c r="J866" s="119">
        <f t="shared" si="515"/>
        <v>19</v>
      </c>
      <c r="K866" s="119">
        <f t="shared" si="502"/>
        <v>2</v>
      </c>
      <c r="L866" s="8">
        <f t="shared" si="516"/>
        <v>1.00058801</v>
      </c>
      <c r="M866" s="120">
        <f t="shared" si="503"/>
        <v>1.00280046</v>
      </c>
      <c r="N866" s="120">
        <f t="shared" si="523"/>
        <v>1.1673933059206407</v>
      </c>
      <c r="O866" s="113">
        <f t="shared" si="499"/>
        <v>1.16807974</v>
      </c>
      <c r="P866" s="113">
        <f t="shared" si="508"/>
        <v>948.44372242999998</v>
      </c>
      <c r="Q866" s="11">
        <f t="shared" si="520"/>
        <v>0</v>
      </c>
      <c r="R866" s="30">
        <f t="shared" si="517"/>
        <v>0</v>
      </c>
      <c r="S866" s="8">
        <f t="shared" si="509"/>
        <v>0</v>
      </c>
      <c r="T866" s="122">
        <f t="shared" si="518"/>
        <v>9.5000000000000001E-2</v>
      </c>
      <c r="U866" s="121">
        <f t="shared" si="498"/>
        <v>2</v>
      </c>
      <c r="V866" s="121">
        <v>252</v>
      </c>
      <c r="W866" s="120">
        <f t="shared" si="510"/>
        <v>1.0007205320000001</v>
      </c>
      <c r="X866" s="113">
        <f t="shared" si="511"/>
        <v>0.68338405000000002</v>
      </c>
      <c r="Y866" s="113">
        <f t="shared" si="512"/>
        <v>0</v>
      </c>
      <c r="Z866" s="125" t="str">
        <f t="shared" si="521"/>
        <v>A+J=</v>
      </c>
      <c r="AA866" s="118">
        <f t="shared" si="522"/>
        <v>45342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13"/>
        <v>45316</v>
      </c>
      <c r="B867" s="113">
        <f t="shared" si="505"/>
        <v>949.74809851999999</v>
      </c>
      <c r="C867" s="176">
        <f t="shared" si="504"/>
        <v>811.96830143718307</v>
      </c>
      <c r="D867" s="114">
        <f t="shared" si="514"/>
        <v>6735.55</v>
      </c>
      <c r="E867" s="115">
        <f t="shared" si="500"/>
        <v>6773.27</v>
      </c>
      <c r="F867" s="116">
        <f t="shared" si="501"/>
        <v>45282</v>
      </c>
      <c r="G867" s="117">
        <f t="shared" si="506"/>
        <v>5.6001365886972909E-3</v>
      </c>
      <c r="H867" s="118">
        <f t="shared" si="519"/>
        <v>45342</v>
      </c>
      <c r="I867" s="118">
        <f t="shared" si="507"/>
        <v>45342</v>
      </c>
      <c r="J867" s="119">
        <f t="shared" si="515"/>
        <v>19</v>
      </c>
      <c r="K867" s="119">
        <f t="shared" si="502"/>
        <v>3</v>
      </c>
      <c r="L867" s="8">
        <f t="shared" si="516"/>
        <v>1.00088215</v>
      </c>
      <c r="M867" s="120">
        <f t="shared" si="503"/>
        <v>1.00280046</v>
      </c>
      <c r="N867" s="120">
        <f t="shared" si="523"/>
        <v>1.1673933059206407</v>
      </c>
      <c r="O867" s="113">
        <f t="shared" si="499"/>
        <v>1.1684231199999999</v>
      </c>
      <c r="P867" s="113">
        <f t="shared" si="508"/>
        <v>948.72253609999996</v>
      </c>
      <c r="Q867" s="11">
        <f t="shared" si="520"/>
        <v>0</v>
      </c>
      <c r="R867" s="30">
        <f t="shared" si="517"/>
        <v>0</v>
      </c>
      <c r="S867" s="8">
        <f t="shared" si="509"/>
        <v>0</v>
      </c>
      <c r="T867" s="122">
        <f t="shared" si="518"/>
        <v>9.5000000000000001E-2</v>
      </c>
      <c r="U867" s="121">
        <f t="shared" si="498"/>
        <v>3</v>
      </c>
      <c r="V867" s="121">
        <v>252</v>
      </c>
      <c r="W867" s="120">
        <f t="shared" si="510"/>
        <v>1.001080993</v>
      </c>
      <c r="X867" s="113">
        <f t="shared" si="511"/>
        <v>1.02556242</v>
      </c>
      <c r="Y867" s="113">
        <f t="shared" si="512"/>
        <v>0</v>
      </c>
      <c r="Z867" s="125" t="str">
        <f t="shared" si="521"/>
        <v>A+J=</v>
      </c>
      <c r="AA867" s="118">
        <f t="shared" si="522"/>
        <v>45342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13"/>
        <v>45317</v>
      </c>
      <c r="B868" s="113">
        <f t="shared" si="505"/>
        <v>950.36948716000006</v>
      </c>
      <c r="C868" s="176">
        <f t="shared" si="504"/>
        <v>811.96830143718307</v>
      </c>
      <c r="D868" s="114">
        <f t="shared" si="514"/>
        <v>6735.55</v>
      </c>
      <c r="E868" s="115">
        <f t="shared" si="500"/>
        <v>6773.27</v>
      </c>
      <c r="F868" s="116">
        <f t="shared" si="501"/>
        <v>45282</v>
      </c>
      <c r="G868" s="117">
        <f t="shared" si="506"/>
        <v>5.6001365886972909E-3</v>
      </c>
      <c r="H868" s="118">
        <f t="shared" si="519"/>
        <v>45342</v>
      </c>
      <c r="I868" s="118">
        <f t="shared" si="507"/>
        <v>45342</v>
      </c>
      <c r="J868" s="119">
        <f t="shared" si="515"/>
        <v>19</v>
      </c>
      <c r="K868" s="119">
        <f t="shared" si="502"/>
        <v>4</v>
      </c>
      <c r="L868" s="8">
        <f t="shared" si="516"/>
        <v>1.00117637</v>
      </c>
      <c r="M868" s="120">
        <f t="shared" si="503"/>
        <v>1.00280046</v>
      </c>
      <c r="N868" s="120">
        <f t="shared" si="523"/>
        <v>1.1673933059206407</v>
      </c>
      <c r="O868" s="113">
        <f t="shared" si="499"/>
        <v>1.1687665899999999</v>
      </c>
      <c r="P868" s="113">
        <f t="shared" si="508"/>
        <v>949.00142285000004</v>
      </c>
      <c r="Q868" s="11">
        <f t="shared" si="520"/>
        <v>0</v>
      </c>
      <c r="R868" s="30">
        <f t="shared" si="517"/>
        <v>0</v>
      </c>
      <c r="S868" s="8">
        <f t="shared" si="509"/>
        <v>0</v>
      </c>
      <c r="T868" s="122">
        <f t="shared" si="518"/>
        <v>9.5000000000000001E-2</v>
      </c>
      <c r="U868" s="121">
        <f t="shared" si="498"/>
        <v>4</v>
      </c>
      <c r="V868" s="121">
        <v>252</v>
      </c>
      <c r="W868" s="120">
        <f t="shared" si="510"/>
        <v>1.0014415830000001</v>
      </c>
      <c r="X868" s="113">
        <f t="shared" si="511"/>
        <v>1.3680643100000001</v>
      </c>
      <c r="Y868" s="113">
        <f t="shared" si="512"/>
        <v>0</v>
      </c>
      <c r="Z868" s="125" t="str">
        <f t="shared" si="521"/>
        <v>A+J=</v>
      </c>
      <c r="AA868" s="118">
        <f t="shared" si="522"/>
        <v>45342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13"/>
        <v>45318</v>
      </c>
      <c r="B869" s="113">
        <f t="shared" si="505"/>
        <v>950.99128264000001</v>
      </c>
      <c r="C869" s="176">
        <f t="shared" si="504"/>
        <v>811.96830143718307</v>
      </c>
      <c r="D869" s="114">
        <f t="shared" si="514"/>
        <v>6735.55</v>
      </c>
      <c r="E869" s="115">
        <f t="shared" si="500"/>
        <v>6773.27</v>
      </c>
      <c r="F869" s="116">
        <f t="shared" si="501"/>
        <v>45282</v>
      </c>
      <c r="G869" s="117">
        <f t="shared" si="506"/>
        <v>5.6001365886972909E-3</v>
      </c>
      <c r="H869" s="118">
        <f t="shared" si="519"/>
        <v>45342</v>
      </c>
      <c r="I869" s="118">
        <f t="shared" si="507"/>
        <v>45342</v>
      </c>
      <c r="J869" s="119">
        <f t="shared" si="515"/>
        <v>19</v>
      </c>
      <c r="K869" s="119">
        <f t="shared" si="502"/>
        <v>5</v>
      </c>
      <c r="L869" s="8">
        <f t="shared" si="516"/>
        <v>1.0014706799999999</v>
      </c>
      <c r="M869" s="120">
        <f t="shared" si="503"/>
        <v>1.00280046</v>
      </c>
      <c r="N869" s="120">
        <f t="shared" si="523"/>
        <v>1.1673933059206407</v>
      </c>
      <c r="O869" s="113">
        <f t="shared" si="499"/>
        <v>1.16911016</v>
      </c>
      <c r="P869" s="113">
        <f t="shared" si="508"/>
        <v>949.28039079999996</v>
      </c>
      <c r="Q869" s="11">
        <f t="shared" si="520"/>
        <v>0</v>
      </c>
      <c r="R869" s="30">
        <f t="shared" si="517"/>
        <v>0</v>
      </c>
      <c r="S869" s="8">
        <f t="shared" si="509"/>
        <v>0</v>
      </c>
      <c r="T869" s="122">
        <f t="shared" si="518"/>
        <v>9.5000000000000001E-2</v>
      </c>
      <c r="U869" s="121">
        <f t="shared" ref="U869:U932" si="524">IF(Q868&gt;0,1,IF(K869=K868,U868,U868+1))</f>
        <v>5</v>
      </c>
      <c r="V869" s="121">
        <v>252</v>
      </c>
      <c r="W869" s="120">
        <f t="shared" si="510"/>
        <v>1.0018023039999999</v>
      </c>
      <c r="X869" s="113">
        <f t="shared" si="511"/>
        <v>1.7108918399999999</v>
      </c>
      <c r="Y869" s="113">
        <f t="shared" si="512"/>
        <v>0</v>
      </c>
      <c r="Z869" s="125" t="str">
        <f t="shared" si="521"/>
        <v>A+J=</v>
      </c>
      <c r="AA869" s="118">
        <f t="shared" si="522"/>
        <v>45342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13"/>
        <v>45319</v>
      </c>
      <c r="B870" s="113">
        <f t="shared" si="505"/>
        <v>950.99128264000001</v>
      </c>
      <c r="C870" s="176">
        <f t="shared" si="504"/>
        <v>811.96830143718307</v>
      </c>
      <c r="D870" s="114">
        <f t="shared" si="514"/>
        <v>6735.55</v>
      </c>
      <c r="E870" s="115">
        <f t="shared" si="500"/>
        <v>6773.27</v>
      </c>
      <c r="F870" s="116">
        <f t="shared" si="501"/>
        <v>45282</v>
      </c>
      <c r="G870" s="117">
        <f t="shared" si="506"/>
        <v>5.6001365886972909E-3</v>
      </c>
      <c r="H870" s="118">
        <f t="shared" si="519"/>
        <v>45342</v>
      </c>
      <c r="I870" s="118">
        <f t="shared" si="507"/>
        <v>45342</v>
      </c>
      <c r="J870" s="119">
        <f t="shared" si="515"/>
        <v>19</v>
      </c>
      <c r="K870" s="119">
        <f t="shared" si="502"/>
        <v>5</v>
      </c>
      <c r="L870" s="8">
        <f t="shared" si="516"/>
        <v>1.0014706799999999</v>
      </c>
      <c r="M870" s="120">
        <f t="shared" si="503"/>
        <v>1.00280046</v>
      </c>
      <c r="N870" s="120">
        <f t="shared" si="523"/>
        <v>1.1673933059206407</v>
      </c>
      <c r="O870" s="113">
        <f t="shared" si="499"/>
        <v>1.16911016</v>
      </c>
      <c r="P870" s="113">
        <f t="shared" si="508"/>
        <v>949.28039079999996</v>
      </c>
      <c r="Q870" s="11">
        <f t="shared" si="520"/>
        <v>0</v>
      </c>
      <c r="R870" s="30">
        <f t="shared" si="517"/>
        <v>0</v>
      </c>
      <c r="S870" s="8">
        <f t="shared" si="509"/>
        <v>0</v>
      </c>
      <c r="T870" s="122">
        <f t="shared" si="518"/>
        <v>9.5000000000000001E-2</v>
      </c>
      <c r="U870" s="121">
        <f t="shared" si="524"/>
        <v>5</v>
      </c>
      <c r="V870" s="121">
        <v>252</v>
      </c>
      <c r="W870" s="120">
        <f t="shared" si="510"/>
        <v>1.0018023039999999</v>
      </c>
      <c r="X870" s="113">
        <f t="shared" si="511"/>
        <v>1.7108918399999999</v>
      </c>
      <c r="Y870" s="113">
        <f t="shared" si="512"/>
        <v>0</v>
      </c>
      <c r="Z870" s="125" t="str">
        <f t="shared" si="521"/>
        <v>A+J=</v>
      </c>
      <c r="AA870" s="118">
        <f t="shared" si="522"/>
        <v>45342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13"/>
        <v>45320</v>
      </c>
      <c r="B871" s="113">
        <f t="shared" si="505"/>
        <v>950.99128264000001</v>
      </c>
      <c r="C871" s="176">
        <f t="shared" si="504"/>
        <v>811.96830143718307</v>
      </c>
      <c r="D871" s="114">
        <f t="shared" si="514"/>
        <v>6735.55</v>
      </c>
      <c r="E871" s="115">
        <f t="shared" si="500"/>
        <v>6773.27</v>
      </c>
      <c r="F871" s="116">
        <f t="shared" si="501"/>
        <v>45282</v>
      </c>
      <c r="G871" s="117">
        <f t="shared" si="506"/>
        <v>5.6001365886972909E-3</v>
      </c>
      <c r="H871" s="118">
        <f t="shared" si="519"/>
        <v>45342</v>
      </c>
      <c r="I871" s="118">
        <f t="shared" si="507"/>
        <v>45342</v>
      </c>
      <c r="J871" s="119">
        <f t="shared" si="515"/>
        <v>19</v>
      </c>
      <c r="K871" s="119">
        <f t="shared" si="502"/>
        <v>5</v>
      </c>
      <c r="L871" s="8">
        <f t="shared" si="516"/>
        <v>1.0014706799999999</v>
      </c>
      <c r="M871" s="120">
        <f t="shared" si="503"/>
        <v>1.00280046</v>
      </c>
      <c r="N871" s="120">
        <f t="shared" si="523"/>
        <v>1.1673933059206407</v>
      </c>
      <c r="O871" s="113">
        <f t="shared" si="499"/>
        <v>1.16911016</v>
      </c>
      <c r="P871" s="113">
        <f t="shared" si="508"/>
        <v>949.28039079999996</v>
      </c>
      <c r="Q871" s="11">
        <f t="shared" si="520"/>
        <v>0</v>
      </c>
      <c r="R871" s="30">
        <f t="shared" si="517"/>
        <v>0</v>
      </c>
      <c r="S871" s="8">
        <f t="shared" si="509"/>
        <v>0</v>
      </c>
      <c r="T871" s="122">
        <f t="shared" si="518"/>
        <v>9.5000000000000001E-2</v>
      </c>
      <c r="U871" s="121">
        <f t="shared" si="524"/>
        <v>5</v>
      </c>
      <c r="V871" s="121">
        <v>252</v>
      </c>
      <c r="W871" s="120">
        <f t="shared" si="510"/>
        <v>1.0018023039999999</v>
      </c>
      <c r="X871" s="113">
        <f t="shared" si="511"/>
        <v>1.7108918399999999</v>
      </c>
      <c r="Y871" s="113">
        <f t="shared" si="512"/>
        <v>0</v>
      </c>
      <c r="Z871" s="125" t="str">
        <f t="shared" si="521"/>
        <v>A+J=</v>
      </c>
      <c r="AA871" s="118">
        <f t="shared" si="522"/>
        <v>45342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13"/>
        <v>45321</v>
      </c>
      <c r="B872" s="113">
        <f t="shared" si="505"/>
        <v>951.61349138000003</v>
      </c>
      <c r="C872" s="176">
        <f t="shared" si="504"/>
        <v>811.96830143718307</v>
      </c>
      <c r="D872" s="114">
        <f t="shared" si="514"/>
        <v>6735.55</v>
      </c>
      <c r="E872" s="115">
        <f t="shared" si="500"/>
        <v>6773.27</v>
      </c>
      <c r="F872" s="116">
        <f t="shared" si="501"/>
        <v>45282</v>
      </c>
      <c r="G872" s="117">
        <f t="shared" si="506"/>
        <v>5.6001365886972909E-3</v>
      </c>
      <c r="H872" s="118">
        <f t="shared" si="519"/>
        <v>45342</v>
      </c>
      <c r="I872" s="118">
        <f t="shared" si="507"/>
        <v>45342</v>
      </c>
      <c r="J872" s="119">
        <f t="shared" si="515"/>
        <v>19</v>
      </c>
      <c r="K872" s="119">
        <f t="shared" si="502"/>
        <v>6</v>
      </c>
      <c r="L872" s="8">
        <f t="shared" si="516"/>
        <v>1.00176508</v>
      </c>
      <c r="M872" s="120">
        <f t="shared" si="503"/>
        <v>1.00280046</v>
      </c>
      <c r="N872" s="120">
        <f t="shared" si="523"/>
        <v>1.1673933059206407</v>
      </c>
      <c r="O872" s="113">
        <f t="shared" si="499"/>
        <v>1.1694538400000001</v>
      </c>
      <c r="P872" s="113">
        <f t="shared" si="508"/>
        <v>949.55944807000003</v>
      </c>
      <c r="Q872" s="11">
        <f t="shared" si="520"/>
        <v>0</v>
      </c>
      <c r="R872" s="30">
        <f t="shared" si="517"/>
        <v>0</v>
      </c>
      <c r="S872" s="8">
        <f t="shared" si="509"/>
        <v>0</v>
      </c>
      <c r="T872" s="122">
        <f t="shared" si="518"/>
        <v>9.5000000000000001E-2</v>
      </c>
      <c r="U872" s="121">
        <f t="shared" si="524"/>
        <v>6</v>
      </c>
      <c r="V872" s="121">
        <v>252</v>
      </c>
      <c r="W872" s="120">
        <f t="shared" si="510"/>
        <v>1.002163154</v>
      </c>
      <c r="X872" s="113">
        <f t="shared" si="511"/>
        <v>2.05404331</v>
      </c>
      <c r="Y872" s="113">
        <f t="shared" si="512"/>
        <v>0</v>
      </c>
      <c r="Z872" s="125" t="str">
        <f t="shared" si="521"/>
        <v>A+J=</v>
      </c>
      <c r="AA872" s="118">
        <f t="shared" si="522"/>
        <v>45342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13"/>
        <v>45322</v>
      </c>
      <c r="B873" s="113">
        <f t="shared" si="505"/>
        <v>952.23611548999997</v>
      </c>
      <c r="C873" s="176">
        <f t="shared" si="504"/>
        <v>811.96830143718307</v>
      </c>
      <c r="D873" s="114">
        <f t="shared" si="514"/>
        <v>6735.55</v>
      </c>
      <c r="E873" s="115">
        <f t="shared" si="500"/>
        <v>6773.27</v>
      </c>
      <c r="F873" s="116">
        <f t="shared" si="501"/>
        <v>45282</v>
      </c>
      <c r="G873" s="117">
        <f t="shared" si="506"/>
        <v>5.6001365886972909E-3</v>
      </c>
      <c r="H873" s="118">
        <f t="shared" si="519"/>
        <v>45342</v>
      </c>
      <c r="I873" s="118">
        <f t="shared" si="507"/>
        <v>45342</v>
      </c>
      <c r="J873" s="119">
        <f t="shared" si="515"/>
        <v>19</v>
      </c>
      <c r="K873" s="119">
        <f t="shared" si="502"/>
        <v>7</v>
      </c>
      <c r="L873" s="8">
        <f t="shared" si="516"/>
        <v>1.0020595699999999</v>
      </c>
      <c r="M873" s="120">
        <f t="shared" si="503"/>
        <v>1.00280046</v>
      </c>
      <c r="N873" s="120">
        <f t="shared" si="523"/>
        <v>1.1673933059206407</v>
      </c>
      <c r="O873" s="113">
        <f t="shared" ref="O873:O936" si="525">TRUNC(TRUNC((L873*N873),15),8)</f>
        <v>1.1697976299999999</v>
      </c>
      <c r="P873" s="113">
        <f t="shared" si="508"/>
        <v>949.83859465</v>
      </c>
      <c r="Q873" s="11">
        <f t="shared" si="520"/>
        <v>0</v>
      </c>
      <c r="R873" s="30">
        <f t="shared" si="517"/>
        <v>0</v>
      </c>
      <c r="S873" s="8">
        <f t="shared" si="509"/>
        <v>0</v>
      </c>
      <c r="T873" s="122">
        <f t="shared" si="518"/>
        <v>9.5000000000000001E-2</v>
      </c>
      <c r="U873" s="121">
        <f t="shared" si="524"/>
        <v>7</v>
      </c>
      <c r="V873" s="121">
        <v>252</v>
      </c>
      <c r="W873" s="120">
        <f t="shared" si="510"/>
        <v>1.002524135</v>
      </c>
      <c r="X873" s="113">
        <f t="shared" si="511"/>
        <v>2.3975208399999999</v>
      </c>
      <c r="Y873" s="113">
        <f t="shared" si="512"/>
        <v>0</v>
      </c>
      <c r="Z873" s="125" t="str">
        <f t="shared" si="521"/>
        <v>A+J=</v>
      </c>
      <c r="AA873" s="118">
        <f t="shared" si="522"/>
        <v>45342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13"/>
        <v>45323</v>
      </c>
      <c r="B874" s="113">
        <f t="shared" si="505"/>
        <v>952.85913698000002</v>
      </c>
      <c r="C874" s="176">
        <f t="shared" si="504"/>
        <v>811.96830143718307</v>
      </c>
      <c r="D874" s="114">
        <f t="shared" si="514"/>
        <v>6735.55</v>
      </c>
      <c r="E874" s="115">
        <f t="shared" ref="E874:E937" si="526">IF($K874=1,VLOOKUP($A873,$AO$10:$AS$131,4),E873)</f>
        <v>6773.27</v>
      </c>
      <c r="F874" s="116">
        <f t="shared" ref="F874:F937" si="527">IF($K874=1,VLOOKUP($A873,$AO$10:$AS$131,5),F873)</f>
        <v>45282</v>
      </c>
      <c r="G874" s="117">
        <f t="shared" si="506"/>
        <v>5.6001365886972909E-3</v>
      </c>
      <c r="H874" s="118">
        <f t="shared" si="519"/>
        <v>45342</v>
      </c>
      <c r="I874" s="118">
        <f t="shared" si="507"/>
        <v>45342</v>
      </c>
      <c r="J874" s="119">
        <f t="shared" si="515"/>
        <v>19</v>
      </c>
      <c r="K874" s="119">
        <f t="shared" ref="K874:K937" si="528">(J874-(NETWORKDAYS(A874,I874,AD$176:AD$502)-1))</f>
        <v>8</v>
      </c>
      <c r="L874" s="8">
        <f t="shared" si="516"/>
        <v>1.00235414</v>
      </c>
      <c r="M874" s="120">
        <f t="shared" ref="M874:M937" si="529">IF(I874&gt;I873,L873,M873)</f>
        <v>1.00280046</v>
      </c>
      <c r="N874" s="120">
        <f t="shared" si="523"/>
        <v>1.1673933059206407</v>
      </c>
      <c r="O874" s="113">
        <f t="shared" si="525"/>
        <v>1.1701415100000001</v>
      </c>
      <c r="P874" s="113">
        <f t="shared" si="508"/>
        <v>950.11781430999997</v>
      </c>
      <c r="Q874" s="11">
        <f t="shared" si="520"/>
        <v>0</v>
      </c>
      <c r="R874" s="30">
        <f t="shared" si="517"/>
        <v>0</v>
      </c>
      <c r="S874" s="8">
        <f t="shared" si="509"/>
        <v>0</v>
      </c>
      <c r="T874" s="122">
        <f t="shared" si="518"/>
        <v>9.5000000000000001E-2</v>
      </c>
      <c r="U874" s="121">
        <f t="shared" si="524"/>
        <v>8</v>
      </c>
      <c r="V874" s="121">
        <v>252</v>
      </c>
      <c r="W874" s="120">
        <f t="shared" si="510"/>
        <v>1.0028852450000001</v>
      </c>
      <c r="X874" s="113">
        <f t="shared" si="511"/>
        <v>2.7413226700000002</v>
      </c>
      <c r="Y874" s="113">
        <f t="shared" si="512"/>
        <v>0</v>
      </c>
      <c r="Z874" s="125" t="str">
        <f t="shared" si="521"/>
        <v>A+J=</v>
      </c>
      <c r="AA874" s="118">
        <f t="shared" si="522"/>
        <v>45342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13"/>
        <v>45324</v>
      </c>
      <c r="B875" s="113">
        <f t="shared" si="505"/>
        <v>953.48255795</v>
      </c>
      <c r="C875" s="176">
        <f t="shared" si="504"/>
        <v>811.96830143718307</v>
      </c>
      <c r="D875" s="114">
        <f t="shared" si="514"/>
        <v>6735.55</v>
      </c>
      <c r="E875" s="115">
        <f t="shared" si="526"/>
        <v>6773.27</v>
      </c>
      <c r="F875" s="116">
        <f t="shared" si="527"/>
        <v>45282</v>
      </c>
      <c r="G875" s="117">
        <f t="shared" si="506"/>
        <v>5.6001365886972909E-3</v>
      </c>
      <c r="H875" s="118">
        <f t="shared" si="519"/>
        <v>45342</v>
      </c>
      <c r="I875" s="118">
        <f t="shared" si="507"/>
        <v>45342</v>
      </c>
      <c r="J875" s="119">
        <f t="shared" si="515"/>
        <v>19</v>
      </c>
      <c r="K875" s="119">
        <f t="shared" si="528"/>
        <v>9</v>
      </c>
      <c r="L875" s="8">
        <f t="shared" si="516"/>
        <v>1.0026487900000001</v>
      </c>
      <c r="M875" s="120">
        <f t="shared" si="529"/>
        <v>1.00280046</v>
      </c>
      <c r="N875" s="120">
        <f t="shared" si="523"/>
        <v>1.1673933059206407</v>
      </c>
      <c r="O875" s="113">
        <f t="shared" si="525"/>
        <v>1.17048548</v>
      </c>
      <c r="P875" s="113">
        <f t="shared" si="508"/>
        <v>950.39710705000005</v>
      </c>
      <c r="Q875" s="11">
        <f t="shared" si="520"/>
        <v>0</v>
      </c>
      <c r="R875" s="30">
        <f t="shared" si="517"/>
        <v>0</v>
      </c>
      <c r="S875" s="8">
        <f t="shared" si="509"/>
        <v>0</v>
      </c>
      <c r="T875" s="122">
        <f t="shared" si="518"/>
        <v>9.5000000000000001E-2</v>
      </c>
      <c r="U875" s="121">
        <f t="shared" si="524"/>
        <v>9</v>
      </c>
      <c r="V875" s="121">
        <v>252</v>
      </c>
      <c r="W875" s="120">
        <f t="shared" si="510"/>
        <v>1.0032464860000001</v>
      </c>
      <c r="X875" s="113">
        <f t="shared" si="511"/>
        <v>3.0854509000000001</v>
      </c>
      <c r="Y875" s="113">
        <f t="shared" si="512"/>
        <v>0</v>
      </c>
      <c r="Z875" s="125" t="str">
        <f t="shared" si="521"/>
        <v>A+J=</v>
      </c>
      <c r="AA875" s="118">
        <f t="shared" si="522"/>
        <v>45342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13"/>
        <v>45325</v>
      </c>
      <c r="B876" s="113">
        <f t="shared" si="505"/>
        <v>954.10640111999999</v>
      </c>
      <c r="C876" s="176">
        <f t="shared" si="504"/>
        <v>811.96830143718307</v>
      </c>
      <c r="D876" s="114">
        <f t="shared" si="514"/>
        <v>6735.55</v>
      </c>
      <c r="E876" s="115">
        <f t="shared" si="526"/>
        <v>6773.27</v>
      </c>
      <c r="F876" s="116">
        <f t="shared" si="527"/>
        <v>45282</v>
      </c>
      <c r="G876" s="117">
        <f t="shared" si="506"/>
        <v>5.6001365886972909E-3</v>
      </c>
      <c r="H876" s="118">
        <f t="shared" si="519"/>
        <v>45342</v>
      </c>
      <c r="I876" s="118">
        <f t="shared" si="507"/>
        <v>45342</v>
      </c>
      <c r="J876" s="119">
        <f t="shared" si="515"/>
        <v>19</v>
      </c>
      <c r="K876" s="119">
        <f t="shared" si="528"/>
        <v>10</v>
      </c>
      <c r="L876" s="8">
        <f t="shared" si="516"/>
        <v>1.00294354</v>
      </c>
      <c r="M876" s="120">
        <f t="shared" si="529"/>
        <v>1.00280046</v>
      </c>
      <c r="N876" s="120">
        <f t="shared" si="523"/>
        <v>1.1673933059206407</v>
      </c>
      <c r="O876" s="113">
        <f t="shared" si="525"/>
        <v>1.17082957</v>
      </c>
      <c r="P876" s="113">
        <f t="shared" si="508"/>
        <v>950.67649721999999</v>
      </c>
      <c r="Q876" s="11">
        <f t="shared" si="520"/>
        <v>0</v>
      </c>
      <c r="R876" s="30">
        <f t="shared" si="517"/>
        <v>0</v>
      </c>
      <c r="S876" s="8">
        <f t="shared" si="509"/>
        <v>0</v>
      </c>
      <c r="T876" s="122">
        <f t="shared" si="518"/>
        <v>9.5000000000000001E-2</v>
      </c>
      <c r="U876" s="121">
        <f t="shared" si="524"/>
        <v>10</v>
      </c>
      <c r="V876" s="121">
        <v>252</v>
      </c>
      <c r="W876" s="120">
        <f t="shared" si="510"/>
        <v>1.0036078559999999</v>
      </c>
      <c r="X876" s="113">
        <f t="shared" si="511"/>
        <v>3.4299038999999998</v>
      </c>
      <c r="Y876" s="113">
        <f t="shared" si="512"/>
        <v>0</v>
      </c>
      <c r="Z876" s="125" t="str">
        <f t="shared" si="521"/>
        <v>A+J=</v>
      </c>
      <c r="AA876" s="118">
        <f t="shared" si="522"/>
        <v>45342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13"/>
        <v>45326</v>
      </c>
      <c r="B877" s="113">
        <f t="shared" si="505"/>
        <v>954.10640111999999</v>
      </c>
      <c r="C877" s="176">
        <f t="shared" si="504"/>
        <v>811.96830143718307</v>
      </c>
      <c r="D877" s="114">
        <f t="shared" si="514"/>
        <v>6735.55</v>
      </c>
      <c r="E877" s="115">
        <f t="shared" si="526"/>
        <v>6773.27</v>
      </c>
      <c r="F877" s="116">
        <f t="shared" si="527"/>
        <v>45282</v>
      </c>
      <c r="G877" s="117">
        <f t="shared" si="506"/>
        <v>5.6001365886972909E-3</v>
      </c>
      <c r="H877" s="118">
        <f t="shared" si="519"/>
        <v>45342</v>
      </c>
      <c r="I877" s="118">
        <f t="shared" si="507"/>
        <v>45342</v>
      </c>
      <c r="J877" s="119">
        <f t="shared" si="515"/>
        <v>19</v>
      </c>
      <c r="K877" s="119">
        <f t="shared" si="528"/>
        <v>10</v>
      </c>
      <c r="L877" s="8">
        <f t="shared" si="516"/>
        <v>1.00294354</v>
      </c>
      <c r="M877" s="120">
        <f t="shared" si="529"/>
        <v>1.00280046</v>
      </c>
      <c r="N877" s="120">
        <f t="shared" si="523"/>
        <v>1.1673933059206407</v>
      </c>
      <c r="O877" s="113">
        <f t="shared" si="525"/>
        <v>1.17082957</v>
      </c>
      <c r="P877" s="113">
        <f t="shared" si="508"/>
        <v>950.67649721999999</v>
      </c>
      <c r="Q877" s="11">
        <f t="shared" si="520"/>
        <v>0</v>
      </c>
      <c r="R877" s="30">
        <f t="shared" si="517"/>
        <v>0</v>
      </c>
      <c r="S877" s="8">
        <f t="shared" si="509"/>
        <v>0</v>
      </c>
      <c r="T877" s="122">
        <f t="shared" si="518"/>
        <v>9.5000000000000001E-2</v>
      </c>
      <c r="U877" s="121">
        <f t="shared" si="524"/>
        <v>10</v>
      </c>
      <c r="V877" s="121">
        <v>252</v>
      </c>
      <c r="W877" s="120">
        <f t="shared" si="510"/>
        <v>1.0036078559999999</v>
      </c>
      <c r="X877" s="113">
        <f t="shared" si="511"/>
        <v>3.4299038999999998</v>
      </c>
      <c r="Y877" s="113">
        <f t="shared" si="512"/>
        <v>0</v>
      </c>
      <c r="Z877" s="125" t="str">
        <f t="shared" si="521"/>
        <v>A+J=</v>
      </c>
      <c r="AA877" s="118">
        <f t="shared" si="522"/>
        <v>45342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13"/>
        <v>45327</v>
      </c>
      <c r="B878" s="113">
        <f t="shared" si="505"/>
        <v>954.10640111999999</v>
      </c>
      <c r="C878" s="176">
        <f t="shared" si="504"/>
        <v>811.96830143718307</v>
      </c>
      <c r="D878" s="114">
        <f t="shared" si="514"/>
        <v>6735.55</v>
      </c>
      <c r="E878" s="115">
        <f t="shared" si="526"/>
        <v>6773.27</v>
      </c>
      <c r="F878" s="116">
        <f t="shared" si="527"/>
        <v>45282</v>
      </c>
      <c r="G878" s="117">
        <f t="shared" si="506"/>
        <v>5.6001365886972909E-3</v>
      </c>
      <c r="H878" s="118">
        <f t="shared" si="519"/>
        <v>45342</v>
      </c>
      <c r="I878" s="118">
        <f t="shared" si="507"/>
        <v>45342</v>
      </c>
      <c r="J878" s="119">
        <f t="shared" si="515"/>
        <v>19</v>
      </c>
      <c r="K878" s="119">
        <f t="shared" si="528"/>
        <v>10</v>
      </c>
      <c r="L878" s="8">
        <f t="shared" si="516"/>
        <v>1.00294354</v>
      </c>
      <c r="M878" s="120">
        <f t="shared" si="529"/>
        <v>1.00280046</v>
      </c>
      <c r="N878" s="120">
        <f t="shared" si="523"/>
        <v>1.1673933059206407</v>
      </c>
      <c r="O878" s="113">
        <f t="shared" si="525"/>
        <v>1.17082957</v>
      </c>
      <c r="P878" s="113">
        <f t="shared" si="508"/>
        <v>950.67649721999999</v>
      </c>
      <c r="Q878" s="11">
        <f t="shared" si="520"/>
        <v>0</v>
      </c>
      <c r="R878" s="30">
        <f t="shared" si="517"/>
        <v>0</v>
      </c>
      <c r="S878" s="8">
        <f t="shared" si="509"/>
        <v>0</v>
      </c>
      <c r="T878" s="122">
        <f t="shared" si="518"/>
        <v>9.5000000000000001E-2</v>
      </c>
      <c r="U878" s="121">
        <f t="shared" si="524"/>
        <v>10</v>
      </c>
      <c r="V878" s="121">
        <v>252</v>
      </c>
      <c r="W878" s="120">
        <f t="shared" si="510"/>
        <v>1.0036078559999999</v>
      </c>
      <c r="X878" s="113">
        <f t="shared" si="511"/>
        <v>3.4299038999999998</v>
      </c>
      <c r="Y878" s="113">
        <f t="shared" si="512"/>
        <v>0</v>
      </c>
      <c r="Z878" s="125" t="str">
        <f t="shared" si="521"/>
        <v>A+J=</v>
      </c>
      <c r="AA878" s="118">
        <f t="shared" si="522"/>
        <v>45342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13"/>
        <v>45328</v>
      </c>
      <c r="B879" s="113">
        <f t="shared" si="505"/>
        <v>954.73064416</v>
      </c>
      <c r="C879" s="176">
        <f t="shared" si="504"/>
        <v>811.96830143718307</v>
      </c>
      <c r="D879" s="114">
        <f t="shared" si="514"/>
        <v>6735.55</v>
      </c>
      <c r="E879" s="115">
        <f t="shared" si="526"/>
        <v>6773.27</v>
      </c>
      <c r="F879" s="116">
        <f t="shared" si="527"/>
        <v>45282</v>
      </c>
      <c r="G879" s="117">
        <f t="shared" si="506"/>
        <v>5.6001365886972909E-3</v>
      </c>
      <c r="H879" s="118">
        <f t="shared" si="519"/>
        <v>45342</v>
      </c>
      <c r="I879" s="118">
        <f t="shared" si="507"/>
        <v>45342</v>
      </c>
      <c r="J879" s="119">
        <f t="shared" si="515"/>
        <v>19</v>
      </c>
      <c r="K879" s="119">
        <f t="shared" si="528"/>
        <v>11</v>
      </c>
      <c r="L879" s="8">
        <f t="shared" si="516"/>
        <v>1.00323837</v>
      </c>
      <c r="M879" s="120">
        <f t="shared" si="529"/>
        <v>1.00280046</v>
      </c>
      <c r="N879" s="120">
        <f t="shared" si="523"/>
        <v>1.1673933059206407</v>
      </c>
      <c r="O879" s="113">
        <f t="shared" si="525"/>
        <v>1.1711737499999999</v>
      </c>
      <c r="P879" s="113">
        <f t="shared" si="508"/>
        <v>950.95596047000004</v>
      </c>
      <c r="Q879" s="11">
        <f t="shared" si="520"/>
        <v>0</v>
      </c>
      <c r="R879" s="30">
        <f t="shared" si="517"/>
        <v>0</v>
      </c>
      <c r="S879" s="8">
        <f t="shared" si="509"/>
        <v>0</v>
      </c>
      <c r="T879" s="122">
        <f t="shared" si="518"/>
        <v>9.5000000000000001E-2</v>
      </c>
      <c r="U879" s="121">
        <f t="shared" si="524"/>
        <v>11</v>
      </c>
      <c r="V879" s="121">
        <v>252</v>
      </c>
      <c r="W879" s="120">
        <f t="shared" si="510"/>
        <v>1.0039693569999999</v>
      </c>
      <c r="X879" s="113">
        <f t="shared" si="511"/>
        <v>3.7746836899999998</v>
      </c>
      <c r="Y879" s="113">
        <f t="shared" si="512"/>
        <v>0</v>
      </c>
      <c r="Z879" s="125" t="str">
        <f t="shared" si="521"/>
        <v>A+J=</v>
      </c>
      <c r="AA879" s="118">
        <f t="shared" si="522"/>
        <v>45342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13"/>
        <v>45329</v>
      </c>
      <c r="B880" s="113">
        <f t="shared" si="505"/>
        <v>955.35529446999999</v>
      </c>
      <c r="C880" s="176">
        <f t="shared" si="504"/>
        <v>811.96830143718307</v>
      </c>
      <c r="D880" s="114">
        <f t="shared" si="514"/>
        <v>6735.55</v>
      </c>
      <c r="E880" s="115">
        <f t="shared" si="526"/>
        <v>6773.27</v>
      </c>
      <c r="F880" s="116">
        <f t="shared" si="527"/>
        <v>45282</v>
      </c>
      <c r="G880" s="117">
        <f t="shared" si="506"/>
        <v>5.6001365886972909E-3</v>
      </c>
      <c r="H880" s="118">
        <f t="shared" si="519"/>
        <v>45342</v>
      </c>
      <c r="I880" s="118">
        <f t="shared" si="507"/>
        <v>45342</v>
      </c>
      <c r="J880" s="119">
        <f t="shared" si="515"/>
        <v>19</v>
      </c>
      <c r="K880" s="119">
        <f t="shared" si="528"/>
        <v>12</v>
      </c>
      <c r="L880" s="8">
        <f t="shared" si="516"/>
        <v>1.0035332800000001</v>
      </c>
      <c r="M880" s="120">
        <f t="shared" si="529"/>
        <v>1.00280046</v>
      </c>
      <c r="N880" s="120">
        <f t="shared" si="523"/>
        <v>1.1673933059206407</v>
      </c>
      <c r="O880" s="113">
        <f t="shared" si="525"/>
        <v>1.1715180300000001</v>
      </c>
      <c r="P880" s="113">
        <f t="shared" si="508"/>
        <v>951.23550492000004</v>
      </c>
      <c r="Q880" s="11">
        <f t="shared" si="520"/>
        <v>0</v>
      </c>
      <c r="R880" s="30">
        <f t="shared" si="517"/>
        <v>0</v>
      </c>
      <c r="S880" s="8">
        <f t="shared" si="509"/>
        <v>0</v>
      </c>
      <c r="T880" s="122">
        <f t="shared" si="518"/>
        <v>9.5000000000000001E-2</v>
      </c>
      <c r="U880" s="121">
        <f t="shared" si="524"/>
        <v>12</v>
      </c>
      <c r="V880" s="121">
        <v>252</v>
      </c>
      <c r="W880" s="120">
        <f t="shared" si="510"/>
        <v>1.004330988</v>
      </c>
      <c r="X880" s="113">
        <f t="shared" si="511"/>
        <v>4.1197895500000001</v>
      </c>
      <c r="Y880" s="113">
        <f t="shared" si="512"/>
        <v>0</v>
      </c>
      <c r="Z880" s="125" t="str">
        <f t="shared" si="521"/>
        <v>A+J=</v>
      </c>
      <c r="AA880" s="118">
        <f t="shared" si="522"/>
        <v>45342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13"/>
        <v>45330</v>
      </c>
      <c r="B881" s="113">
        <f t="shared" si="505"/>
        <v>955.98036038999999</v>
      </c>
      <c r="C881" s="176">
        <f t="shared" si="504"/>
        <v>811.96830143718307</v>
      </c>
      <c r="D881" s="114">
        <f t="shared" si="514"/>
        <v>6735.55</v>
      </c>
      <c r="E881" s="115">
        <f t="shared" si="526"/>
        <v>6773.27</v>
      </c>
      <c r="F881" s="116">
        <f t="shared" si="527"/>
        <v>45282</v>
      </c>
      <c r="G881" s="117">
        <f t="shared" si="506"/>
        <v>5.6001365886972909E-3</v>
      </c>
      <c r="H881" s="118">
        <f t="shared" si="519"/>
        <v>45342</v>
      </c>
      <c r="I881" s="118">
        <f t="shared" si="507"/>
        <v>45342</v>
      </c>
      <c r="J881" s="119">
        <f t="shared" si="515"/>
        <v>19</v>
      </c>
      <c r="K881" s="119">
        <f t="shared" si="528"/>
        <v>13</v>
      </c>
      <c r="L881" s="8">
        <f t="shared" si="516"/>
        <v>1.00382829</v>
      </c>
      <c r="M881" s="120">
        <f t="shared" si="529"/>
        <v>1.00280046</v>
      </c>
      <c r="N881" s="120">
        <f t="shared" si="523"/>
        <v>1.1673933059206407</v>
      </c>
      <c r="O881" s="113">
        <f t="shared" si="525"/>
        <v>1.1718624200000001</v>
      </c>
      <c r="P881" s="113">
        <f t="shared" si="508"/>
        <v>951.51513867999995</v>
      </c>
      <c r="Q881" s="11">
        <f t="shared" si="520"/>
        <v>0</v>
      </c>
      <c r="R881" s="30">
        <f t="shared" si="517"/>
        <v>0</v>
      </c>
      <c r="S881" s="8">
        <f t="shared" si="509"/>
        <v>0</v>
      </c>
      <c r="T881" s="122">
        <f t="shared" si="518"/>
        <v>9.5000000000000001E-2</v>
      </c>
      <c r="U881" s="121">
        <f t="shared" si="524"/>
        <v>13</v>
      </c>
      <c r="V881" s="121">
        <v>252</v>
      </c>
      <c r="W881" s="120">
        <f t="shared" si="510"/>
        <v>1.0046927489999999</v>
      </c>
      <c r="X881" s="113">
        <f t="shared" si="511"/>
        <v>4.4652217099999998</v>
      </c>
      <c r="Y881" s="113">
        <f t="shared" si="512"/>
        <v>0</v>
      </c>
      <c r="Z881" s="125" t="str">
        <f t="shared" si="521"/>
        <v>A+J=</v>
      </c>
      <c r="AA881" s="118">
        <f t="shared" si="522"/>
        <v>45342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13"/>
        <v>45331</v>
      </c>
      <c r="B882" s="113">
        <f t="shared" si="505"/>
        <v>956.60583493000001</v>
      </c>
      <c r="C882" s="176">
        <f t="shared" si="504"/>
        <v>811.96830143718307</v>
      </c>
      <c r="D882" s="114">
        <f t="shared" si="514"/>
        <v>6735.55</v>
      </c>
      <c r="E882" s="115">
        <f t="shared" si="526"/>
        <v>6773.27</v>
      </c>
      <c r="F882" s="116">
        <f t="shared" si="527"/>
        <v>45282</v>
      </c>
      <c r="G882" s="117">
        <f t="shared" si="506"/>
        <v>5.6001365886972909E-3</v>
      </c>
      <c r="H882" s="118">
        <f t="shared" si="519"/>
        <v>45342</v>
      </c>
      <c r="I882" s="118">
        <f t="shared" si="507"/>
        <v>45342</v>
      </c>
      <c r="J882" s="119">
        <f t="shared" si="515"/>
        <v>19</v>
      </c>
      <c r="K882" s="119">
        <f t="shared" si="528"/>
        <v>14</v>
      </c>
      <c r="L882" s="8">
        <f t="shared" si="516"/>
        <v>1.00412338</v>
      </c>
      <c r="M882" s="120">
        <f t="shared" si="529"/>
        <v>1.00280046</v>
      </c>
      <c r="N882" s="120">
        <f t="shared" si="523"/>
        <v>1.1673933059206407</v>
      </c>
      <c r="O882" s="113">
        <f t="shared" si="525"/>
        <v>1.1722069100000001</v>
      </c>
      <c r="P882" s="113">
        <f t="shared" si="508"/>
        <v>951.79485364000004</v>
      </c>
      <c r="Q882" s="11">
        <f t="shared" si="520"/>
        <v>0</v>
      </c>
      <c r="R882" s="30">
        <f t="shared" si="517"/>
        <v>0</v>
      </c>
      <c r="S882" s="8">
        <f t="shared" si="509"/>
        <v>0</v>
      </c>
      <c r="T882" s="122">
        <f t="shared" si="518"/>
        <v>9.5000000000000001E-2</v>
      </c>
      <c r="U882" s="121">
        <f t="shared" si="524"/>
        <v>14</v>
      </c>
      <c r="V882" s="121">
        <v>252</v>
      </c>
      <c r="W882" s="120">
        <f t="shared" si="510"/>
        <v>1.0050546410000001</v>
      </c>
      <c r="X882" s="113">
        <f t="shared" si="511"/>
        <v>4.81098129</v>
      </c>
      <c r="Y882" s="113">
        <f t="shared" si="512"/>
        <v>0</v>
      </c>
      <c r="Z882" s="125" t="str">
        <f t="shared" si="521"/>
        <v>A+J=</v>
      </c>
      <c r="AA882" s="118">
        <f t="shared" si="522"/>
        <v>45342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13"/>
        <v>45332</v>
      </c>
      <c r="B883" s="113">
        <f t="shared" si="505"/>
        <v>957.23171732000003</v>
      </c>
      <c r="C883" s="176">
        <f t="shared" si="504"/>
        <v>811.96830143718307</v>
      </c>
      <c r="D883" s="114">
        <f t="shared" si="514"/>
        <v>6735.55</v>
      </c>
      <c r="E883" s="115">
        <f t="shared" si="526"/>
        <v>6773.27</v>
      </c>
      <c r="F883" s="116">
        <f t="shared" si="527"/>
        <v>45282</v>
      </c>
      <c r="G883" s="117">
        <f t="shared" si="506"/>
        <v>5.6001365886972909E-3</v>
      </c>
      <c r="H883" s="118">
        <f t="shared" si="519"/>
        <v>45342</v>
      </c>
      <c r="I883" s="118">
        <f t="shared" si="507"/>
        <v>45342</v>
      </c>
      <c r="J883" s="119">
        <f t="shared" si="515"/>
        <v>19</v>
      </c>
      <c r="K883" s="119">
        <f t="shared" si="528"/>
        <v>15</v>
      </c>
      <c r="L883" s="8">
        <f t="shared" si="516"/>
        <v>1.00441856</v>
      </c>
      <c r="M883" s="120">
        <f t="shared" si="529"/>
        <v>1.00280046</v>
      </c>
      <c r="N883" s="120">
        <f t="shared" si="523"/>
        <v>1.1673933059206407</v>
      </c>
      <c r="O883" s="113">
        <f t="shared" si="525"/>
        <v>1.1725515</v>
      </c>
      <c r="P883" s="113">
        <f t="shared" si="508"/>
        <v>952.07464979999997</v>
      </c>
      <c r="Q883" s="11">
        <f t="shared" si="520"/>
        <v>0</v>
      </c>
      <c r="R883" s="30">
        <f t="shared" si="517"/>
        <v>0</v>
      </c>
      <c r="S883" s="8">
        <f t="shared" si="509"/>
        <v>0</v>
      </c>
      <c r="T883" s="122">
        <f t="shared" si="518"/>
        <v>9.5000000000000001E-2</v>
      </c>
      <c r="U883" s="121">
        <f t="shared" si="524"/>
        <v>15</v>
      </c>
      <c r="V883" s="121">
        <v>252</v>
      </c>
      <c r="W883" s="120">
        <f t="shared" si="510"/>
        <v>1.0054166630000001</v>
      </c>
      <c r="X883" s="113">
        <f t="shared" si="511"/>
        <v>5.15706752</v>
      </c>
      <c r="Y883" s="113">
        <f t="shared" si="512"/>
        <v>0</v>
      </c>
      <c r="Z883" s="125" t="str">
        <f t="shared" si="521"/>
        <v>A+J=</v>
      </c>
      <c r="AA883" s="118">
        <f t="shared" si="522"/>
        <v>45342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13"/>
        <v>45333</v>
      </c>
      <c r="B884" s="113">
        <f t="shared" si="505"/>
        <v>957.23171732000003</v>
      </c>
      <c r="C884" s="176">
        <f t="shared" si="504"/>
        <v>811.96830143718307</v>
      </c>
      <c r="D884" s="114">
        <f t="shared" si="514"/>
        <v>6735.55</v>
      </c>
      <c r="E884" s="115">
        <f t="shared" si="526"/>
        <v>6773.27</v>
      </c>
      <c r="F884" s="116">
        <f t="shared" si="527"/>
        <v>45282</v>
      </c>
      <c r="G884" s="117">
        <f t="shared" si="506"/>
        <v>5.6001365886972909E-3</v>
      </c>
      <c r="H884" s="118">
        <f t="shared" si="519"/>
        <v>45342</v>
      </c>
      <c r="I884" s="118">
        <f t="shared" si="507"/>
        <v>45342</v>
      </c>
      <c r="J884" s="119">
        <f t="shared" si="515"/>
        <v>19</v>
      </c>
      <c r="K884" s="119">
        <f t="shared" si="528"/>
        <v>15</v>
      </c>
      <c r="L884" s="8">
        <f t="shared" si="516"/>
        <v>1.00441856</v>
      </c>
      <c r="M884" s="120">
        <f t="shared" si="529"/>
        <v>1.00280046</v>
      </c>
      <c r="N884" s="120">
        <f t="shared" si="523"/>
        <v>1.1673933059206407</v>
      </c>
      <c r="O884" s="113">
        <f t="shared" si="525"/>
        <v>1.1725515</v>
      </c>
      <c r="P884" s="113">
        <f t="shared" si="508"/>
        <v>952.07464979999997</v>
      </c>
      <c r="Q884" s="11">
        <f t="shared" si="520"/>
        <v>0</v>
      </c>
      <c r="R884" s="30">
        <f t="shared" si="517"/>
        <v>0</v>
      </c>
      <c r="S884" s="8">
        <f t="shared" si="509"/>
        <v>0</v>
      </c>
      <c r="T884" s="122">
        <f t="shared" si="518"/>
        <v>9.5000000000000001E-2</v>
      </c>
      <c r="U884" s="121">
        <f t="shared" si="524"/>
        <v>15</v>
      </c>
      <c r="V884" s="121">
        <v>252</v>
      </c>
      <c r="W884" s="120">
        <f t="shared" si="510"/>
        <v>1.0054166630000001</v>
      </c>
      <c r="X884" s="113">
        <f t="shared" si="511"/>
        <v>5.15706752</v>
      </c>
      <c r="Y884" s="113">
        <f t="shared" si="512"/>
        <v>0</v>
      </c>
      <c r="Z884" s="125" t="str">
        <f t="shared" si="521"/>
        <v>A+J=</v>
      </c>
      <c r="AA884" s="118">
        <f t="shared" si="522"/>
        <v>45342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13"/>
        <v>45334</v>
      </c>
      <c r="B885" s="113">
        <f t="shared" si="505"/>
        <v>957.23171732000003</v>
      </c>
      <c r="C885" s="176">
        <f t="shared" si="504"/>
        <v>811.96830143718307</v>
      </c>
      <c r="D885" s="114">
        <f t="shared" si="514"/>
        <v>6735.55</v>
      </c>
      <c r="E885" s="115">
        <f t="shared" si="526"/>
        <v>6773.27</v>
      </c>
      <c r="F885" s="116">
        <f t="shared" si="527"/>
        <v>45282</v>
      </c>
      <c r="G885" s="117">
        <f t="shared" si="506"/>
        <v>5.6001365886972909E-3</v>
      </c>
      <c r="H885" s="118">
        <f t="shared" si="519"/>
        <v>45342</v>
      </c>
      <c r="I885" s="118">
        <f t="shared" si="507"/>
        <v>45342</v>
      </c>
      <c r="J885" s="119">
        <f t="shared" si="515"/>
        <v>19</v>
      </c>
      <c r="K885" s="119">
        <f t="shared" si="528"/>
        <v>15</v>
      </c>
      <c r="L885" s="8">
        <f t="shared" si="516"/>
        <v>1.00441856</v>
      </c>
      <c r="M885" s="120">
        <f t="shared" si="529"/>
        <v>1.00280046</v>
      </c>
      <c r="N885" s="120">
        <f t="shared" si="523"/>
        <v>1.1673933059206407</v>
      </c>
      <c r="O885" s="113">
        <f t="shared" si="525"/>
        <v>1.1725515</v>
      </c>
      <c r="P885" s="113">
        <f t="shared" si="508"/>
        <v>952.07464979999997</v>
      </c>
      <c r="Q885" s="11">
        <f t="shared" si="520"/>
        <v>0</v>
      </c>
      <c r="R885" s="30">
        <f t="shared" si="517"/>
        <v>0</v>
      </c>
      <c r="S885" s="8">
        <f t="shared" si="509"/>
        <v>0</v>
      </c>
      <c r="T885" s="122">
        <f t="shared" si="518"/>
        <v>9.5000000000000001E-2</v>
      </c>
      <c r="U885" s="121">
        <f t="shared" si="524"/>
        <v>15</v>
      </c>
      <c r="V885" s="121">
        <v>252</v>
      </c>
      <c r="W885" s="120">
        <f t="shared" si="510"/>
        <v>1.0054166630000001</v>
      </c>
      <c r="X885" s="113">
        <f t="shared" si="511"/>
        <v>5.15706752</v>
      </c>
      <c r="Y885" s="113">
        <f t="shared" si="512"/>
        <v>0</v>
      </c>
      <c r="Z885" s="125" t="str">
        <f t="shared" si="521"/>
        <v>A+J=</v>
      </c>
      <c r="AA885" s="118">
        <f t="shared" si="522"/>
        <v>45342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13"/>
        <v>45335</v>
      </c>
      <c r="B886" s="113">
        <f t="shared" si="505"/>
        <v>957.23171732000003</v>
      </c>
      <c r="C886" s="176">
        <f t="shared" si="504"/>
        <v>811.96830143718307</v>
      </c>
      <c r="D886" s="114">
        <f t="shared" si="514"/>
        <v>6735.55</v>
      </c>
      <c r="E886" s="115">
        <f t="shared" si="526"/>
        <v>6773.27</v>
      </c>
      <c r="F886" s="116">
        <f t="shared" si="527"/>
        <v>45282</v>
      </c>
      <c r="G886" s="117">
        <f t="shared" si="506"/>
        <v>5.6001365886972909E-3</v>
      </c>
      <c r="H886" s="118">
        <f t="shared" si="519"/>
        <v>45342</v>
      </c>
      <c r="I886" s="118">
        <f t="shared" si="507"/>
        <v>45342</v>
      </c>
      <c r="J886" s="119">
        <f t="shared" si="515"/>
        <v>19</v>
      </c>
      <c r="K886" s="119">
        <f t="shared" si="528"/>
        <v>15</v>
      </c>
      <c r="L886" s="8">
        <f t="shared" si="516"/>
        <v>1.00441856</v>
      </c>
      <c r="M886" s="120">
        <f t="shared" si="529"/>
        <v>1.00280046</v>
      </c>
      <c r="N886" s="120">
        <f t="shared" si="523"/>
        <v>1.1673933059206407</v>
      </c>
      <c r="O886" s="113">
        <f t="shared" si="525"/>
        <v>1.1725515</v>
      </c>
      <c r="P886" s="113">
        <f t="shared" si="508"/>
        <v>952.07464979999997</v>
      </c>
      <c r="Q886" s="11">
        <f t="shared" si="520"/>
        <v>0</v>
      </c>
      <c r="R886" s="30">
        <f t="shared" si="517"/>
        <v>0</v>
      </c>
      <c r="S886" s="8">
        <f t="shared" si="509"/>
        <v>0</v>
      </c>
      <c r="T886" s="122">
        <f t="shared" si="518"/>
        <v>9.5000000000000001E-2</v>
      </c>
      <c r="U886" s="121">
        <f t="shared" si="524"/>
        <v>15</v>
      </c>
      <c r="V886" s="121">
        <v>252</v>
      </c>
      <c r="W886" s="120">
        <f t="shared" si="510"/>
        <v>1.0054166630000001</v>
      </c>
      <c r="X886" s="113">
        <f t="shared" si="511"/>
        <v>5.15706752</v>
      </c>
      <c r="Y886" s="113">
        <f t="shared" si="512"/>
        <v>0</v>
      </c>
      <c r="Z886" s="125" t="str">
        <f t="shared" si="521"/>
        <v>A+J=</v>
      </c>
      <c r="AA886" s="118">
        <f t="shared" si="522"/>
        <v>45342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13"/>
        <v>45336</v>
      </c>
      <c r="B887" s="113">
        <f t="shared" si="505"/>
        <v>957.23171732000003</v>
      </c>
      <c r="C887" s="176">
        <f t="shared" si="504"/>
        <v>811.96830143718307</v>
      </c>
      <c r="D887" s="114">
        <f t="shared" si="514"/>
        <v>6735.55</v>
      </c>
      <c r="E887" s="115">
        <f t="shared" si="526"/>
        <v>6773.27</v>
      </c>
      <c r="F887" s="116">
        <f t="shared" si="527"/>
        <v>45282</v>
      </c>
      <c r="G887" s="117">
        <f t="shared" si="506"/>
        <v>5.6001365886972909E-3</v>
      </c>
      <c r="H887" s="118">
        <f t="shared" si="519"/>
        <v>45342</v>
      </c>
      <c r="I887" s="118">
        <f t="shared" si="507"/>
        <v>45342</v>
      </c>
      <c r="J887" s="119">
        <f t="shared" si="515"/>
        <v>19</v>
      </c>
      <c r="K887" s="119">
        <f t="shared" si="528"/>
        <v>15</v>
      </c>
      <c r="L887" s="8">
        <f t="shared" si="516"/>
        <v>1.00441856</v>
      </c>
      <c r="M887" s="120">
        <f t="shared" si="529"/>
        <v>1.00280046</v>
      </c>
      <c r="N887" s="120">
        <f t="shared" si="523"/>
        <v>1.1673933059206407</v>
      </c>
      <c r="O887" s="113">
        <f t="shared" si="525"/>
        <v>1.1725515</v>
      </c>
      <c r="P887" s="113">
        <f t="shared" si="508"/>
        <v>952.07464979999997</v>
      </c>
      <c r="Q887" s="11">
        <f t="shared" si="520"/>
        <v>0</v>
      </c>
      <c r="R887" s="30">
        <f t="shared" si="517"/>
        <v>0</v>
      </c>
      <c r="S887" s="8">
        <f t="shared" si="509"/>
        <v>0</v>
      </c>
      <c r="T887" s="122">
        <f t="shared" si="518"/>
        <v>9.5000000000000001E-2</v>
      </c>
      <c r="U887" s="121">
        <f t="shared" si="524"/>
        <v>15</v>
      </c>
      <c r="V887" s="121">
        <v>252</v>
      </c>
      <c r="W887" s="120">
        <f t="shared" si="510"/>
        <v>1.0054166630000001</v>
      </c>
      <c r="X887" s="113">
        <f t="shared" si="511"/>
        <v>5.15706752</v>
      </c>
      <c r="Y887" s="113">
        <f t="shared" si="512"/>
        <v>0</v>
      </c>
      <c r="Z887" s="125" t="str">
        <f t="shared" si="521"/>
        <v>A+J=</v>
      </c>
      <c r="AA887" s="118">
        <f t="shared" si="522"/>
        <v>45342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13"/>
        <v>45337</v>
      </c>
      <c r="B888" s="113">
        <f t="shared" si="505"/>
        <v>957.85799959999997</v>
      </c>
      <c r="C888" s="176">
        <f t="shared" si="504"/>
        <v>811.96830143718307</v>
      </c>
      <c r="D888" s="114">
        <f t="shared" si="514"/>
        <v>6735.55</v>
      </c>
      <c r="E888" s="115">
        <f t="shared" si="526"/>
        <v>6773.27</v>
      </c>
      <c r="F888" s="116">
        <f t="shared" si="527"/>
        <v>45282</v>
      </c>
      <c r="G888" s="117">
        <f t="shared" si="506"/>
        <v>5.6001365886972909E-3</v>
      </c>
      <c r="H888" s="118">
        <f t="shared" si="519"/>
        <v>45342</v>
      </c>
      <c r="I888" s="118">
        <f t="shared" si="507"/>
        <v>45342</v>
      </c>
      <c r="J888" s="119">
        <f t="shared" si="515"/>
        <v>19</v>
      </c>
      <c r="K888" s="119">
        <f t="shared" si="528"/>
        <v>16</v>
      </c>
      <c r="L888" s="8">
        <f t="shared" si="516"/>
        <v>1.0047138200000001</v>
      </c>
      <c r="M888" s="120">
        <f t="shared" si="529"/>
        <v>1.00280046</v>
      </c>
      <c r="N888" s="120">
        <f t="shared" si="523"/>
        <v>1.1673933059206407</v>
      </c>
      <c r="O888" s="113">
        <f t="shared" si="525"/>
        <v>1.17289618</v>
      </c>
      <c r="P888" s="113">
        <f t="shared" si="508"/>
        <v>952.35451903000001</v>
      </c>
      <c r="Q888" s="11">
        <f t="shared" si="520"/>
        <v>0</v>
      </c>
      <c r="R888" s="30">
        <f t="shared" si="517"/>
        <v>0</v>
      </c>
      <c r="S888" s="8">
        <f t="shared" si="509"/>
        <v>0</v>
      </c>
      <c r="T888" s="122">
        <f t="shared" si="518"/>
        <v>9.5000000000000001E-2</v>
      </c>
      <c r="U888" s="121">
        <f t="shared" si="524"/>
        <v>16</v>
      </c>
      <c r="V888" s="121">
        <v>252</v>
      </c>
      <c r="W888" s="120">
        <f t="shared" si="510"/>
        <v>1.005778815</v>
      </c>
      <c r="X888" s="113">
        <f t="shared" si="511"/>
        <v>5.5034805699999998</v>
      </c>
      <c r="Y888" s="113">
        <f t="shared" si="512"/>
        <v>0</v>
      </c>
      <c r="Z888" s="125" t="str">
        <f t="shared" si="521"/>
        <v>A+J=</v>
      </c>
      <c r="AA888" s="118">
        <f t="shared" si="522"/>
        <v>45342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13"/>
        <v>45338</v>
      </c>
      <c r="B889" s="113">
        <f t="shared" si="505"/>
        <v>958.48469925999996</v>
      </c>
      <c r="C889" s="176">
        <f t="shared" si="504"/>
        <v>811.96830143718307</v>
      </c>
      <c r="D889" s="114">
        <f t="shared" si="514"/>
        <v>6735.55</v>
      </c>
      <c r="E889" s="115">
        <f t="shared" si="526"/>
        <v>6773.27</v>
      </c>
      <c r="F889" s="116">
        <f t="shared" si="527"/>
        <v>45282</v>
      </c>
      <c r="G889" s="117">
        <f t="shared" si="506"/>
        <v>5.6001365886972909E-3</v>
      </c>
      <c r="H889" s="118">
        <f t="shared" si="519"/>
        <v>45342</v>
      </c>
      <c r="I889" s="118">
        <f t="shared" si="507"/>
        <v>45342</v>
      </c>
      <c r="J889" s="119">
        <f t="shared" si="515"/>
        <v>19</v>
      </c>
      <c r="K889" s="119">
        <f t="shared" si="528"/>
        <v>17</v>
      </c>
      <c r="L889" s="8">
        <f t="shared" si="516"/>
        <v>1.0050091699999999</v>
      </c>
      <c r="M889" s="120">
        <f t="shared" si="529"/>
        <v>1.00280046</v>
      </c>
      <c r="N889" s="120">
        <f t="shared" si="523"/>
        <v>1.1673933059206407</v>
      </c>
      <c r="O889" s="113">
        <f t="shared" si="525"/>
        <v>1.1732409699999999</v>
      </c>
      <c r="P889" s="113">
        <f t="shared" si="508"/>
        <v>952.63447757999995</v>
      </c>
      <c r="Q889" s="11">
        <f t="shared" si="520"/>
        <v>0</v>
      </c>
      <c r="R889" s="30">
        <f t="shared" si="517"/>
        <v>0</v>
      </c>
      <c r="S889" s="8">
        <f t="shared" si="509"/>
        <v>0</v>
      </c>
      <c r="T889" s="122">
        <f t="shared" si="518"/>
        <v>9.5000000000000001E-2</v>
      </c>
      <c r="U889" s="121">
        <f t="shared" si="524"/>
        <v>17</v>
      </c>
      <c r="V889" s="121">
        <v>252</v>
      </c>
      <c r="W889" s="120">
        <f t="shared" si="510"/>
        <v>1.0061410980000001</v>
      </c>
      <c r="X889" s="113">
        <f t="shared" si="511"/>
        <v>5.8502216799999998</v>
      </c>
      <c r="Y889" s="113">
        <f t="shared" si="512"/>
        <v>0</v>
      </c>
      <c r="Z889" s="125" t="str">
        <f t="shared" si="521"/>
        <v>A+J=</v>
      </c>
      <c r="AA889" s="118">
        <f t="shared" si="522"/>
        <v>45342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13"/>
        <v>45339</v>
      </c>
      <c r="B890" s="113">
        <f t="shared" si="505"/>
        <v>959.11181554000007</v>
      </c>
      <c r="C890" s="176">
        <f t="shared" si="504"/>
        <v>811.96830143718307</v>
      </c>
      <c r="D890" s="114">
        <f t="shared" si="514"/>
        <v>6735.55</v>
      </c>
      <c r="E890" s="115">
        <f t="shared" si="526"/>
        <v>6773.27</v>
      </c>
      <c r="F890" s="116">
        <f t="shared" si="527"/>
        <v>45282</v>
      </c>
      <c r="G890" s="117">
        <f t="shared" si="506"/>
        <v>5.6001365886972909E-3</v>
      </c>
      <c r="H890" s="118">
        <f t="shared" si="519"/>
        <v>45342</v>
      </c>
      <c r="I890" s="118">
        <f t="shared" si="507"/>
        <v>45342</v>
      </c>
      <c r="J890" s="119">
        <f t="shared" si="515"/>
        <v>19</v>
      </c>
      <c r="K890" s="119">
        <f t="shared" si="528"/>
        <v>18</v>
      </c>
      <c r="L890" s="8">
        <f t="shared" si="516"/>
        <v>1.00530461</v>
      </c>
      <c r="M890" s="120">
        <f t="shared" si="529"/>
        <v>1.00280046</v>
      </c>
      <c r="N890" s="120">
        <f t="shared" si="523"/>
        <v>1.1673933059206407</v>
      </c>
      <c r="O890" s="113">
        <f t="shared" si="525"/>
        <v>1.1735858699999999</v>
      </c>
      <c r="P890" s="113">
        <f t="shared" si="508"/>
        <v>952.91452545000004</v>
      </c>
      <c r="Q890" s="11">
        <f t="shared" si="520"/>
        <v>0</v>
      </c>
      <c r="R890" s="30">
        <f t="shared" si="517"/>
        <v>0</v>
      </c>
      <c r="S890" s="8">
        <f t="shared" si="509"/>
        <v>0</v>
      </c>
      <c r="T890" s="122">
        <f t="shared" si="518"/>
        <v>9.5000000000000001E-2</v>
      </c>
      <c r="U890" s="121">
        <f t="shared" si="524"/>
        <v>18</v>
      </c>
      <c r="V890" s="121">
        <v>252</v>
      </c>
      <c r="W890" s="120">
        <f t="shared" si="510"/>
        <v>1.006503511</v>
      </c>
      <c r="X890" s="113">
        <f t="shared" si="511"/>
        <v>6.1972900900000001</v>
      </c>
      <c r="Y890" s="113">
        <f t="shared" si="512"/>
        <v>0</v>
      </c>
      <c r="Z890" s="125" t="str">
        <f t="shared" si="521"/>
        <v>A+J=</v>
      </c>
      <c r="AA890" s="118">
        <f t="shared" si="522"/>
        <v>45342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13"/>
        <v>45340</v>
      </c>
      <c r="B891" s="113">
        <f t="shared" si="505"/>
        <v>959.11181554000007</v>
      </c>
      <c r="C891" s="176">
        <f t="shared" si="504"/>
        <v>811.96830143718307</v>
      </c>
      <c r="D891" s="114">
        <f t="shared" si="514"/>
        <v>6735.55</v>
      </c>
      <c r="E891" s="115">
        <f t="shared" si="526"/>
        <v>6773.27</v>
      </c>
      <c r="F891" s="116">
        <f t="shared" si="527"/>
        <v>45282</v>
      </c>
      <c r="G891" s="117">
        <f t="shared" si="506"/>
        <v>5.6001365886972909E-3</v>
      </c>
      <c r="H891" s="118">
        <f t="shared" si="519"/>
        <v>45342</v>
      </c>
      <c r="I891" s="118">
        <f t="shared" si="507"/>
        <v>45342</v>
      </c>
      <c r="J891" s="119">
        <f t="shared" si="515"/>
        <v>19</v>
      </c>
      <c r="K891" s="119">
        <f t="shared" si="528"/>
        <v>18</v>
      </c>
      <c r="L891" s="8">
        <f t="shared" si="516"/>
        <v>1.00530461</v>
      </c>
      <c r="M891" s="120">
        <f t="shared" si="529"/>
        <v>1.00280046</v>
      </c>
      <c r="N891" s="120">
        <f t="shared" si="523"/>
        <v>1.1673933059206407</v>
      </c>
      <c r="O891" s="113">
        <f t="shared" si="525"/>
        <v>1.1735858699999999</v>
      </c>
      <c r="P891" s="113">
        <f t="shared" si="508"/>
        <v>952.91452545000004</v>
      </c>
      <c r="Q891" s="11">
        <f t="shared" si="520"/>
        <v>0</v>
      </c>
      <c r="R891" s="30">
        <f t="shared" si="517"/>
        <v>0</v>
      </c>
      <c r="S891" s="8">
        <f t="shared" si="509"/>
        <v>0</v>
      </c>
      <c r="T891" s="122">
        <f t="shared" si="518"/>
        <v>9.5000000000000001E-2</v>
      </c>
      <c r="U891" s="121">
        <f t="shared" si="524"/>
        <v>18</v>
      </c>
      <c r="V891" s="121">
        <v>252</v>
      </c>
      <c r="W891" s="120">
        <f t="shared" si="510"/>
        <v>1.006503511</v>
      </c>
      <c r="X891" s="113">
        <f t="shared" si="511"/>
        <v>6.1972900900000001</v>
      </c>
      <c r="Y891" s="113">
        <f t="shared" si="512"/>
        <v>0</v>
      </c>
      <c r="Z891" s="125" t="str">
        <f t="shared" si="521"/>
        <v>A+J=</v>
      </c>
      <c r="AA891" s="118">
        <f t="shared" si="522"/>
        <v>45342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13"/>
        <v>45341</v>
      </c>
      <c r="B892" s="113">
        <f t="shared" si="505"/>
        <v>959.11181554000007</v>
      </c>
      <c r="C892" s="176">
        <f t="shared" ref="C892:C955" si="530">C891-(S891/O891)</f>
        <v>811.96830143718307</v>
      </c>
      <c r="D892" s="114">
        <f t="shared" si="514"/>
        <v>6735.55</v>
      </c>
      <c r="E892" s="115">
        <f t="shared" si="526"/>
        <v>6773.27</v>
      </c>
      <c r="F892" s="116">
        <f t="shared" si="527"/>
        <v>45282</v>
      </c>
      <c r="G892" s="117">
        <f t="shared" si="506"/>
        <v>5.6001365886972909E-3</v>
      </c>
      <c r="H892" s="118">
        <f t="shared" si="519"/>
        <v>45342</v>
      </c>
      <c r="I892" s="118">
        <f t="shared" si="507"/>
        <v>45342</v>
      </c>
      <c r="J892" s="119">
        <f t="shared" si="515"/>
        <v>19</v>
      </c>
      <c r="K892" s="119">
        <f t="shared" si="528"/>
        <v>18</v>
      </c>
      <c r="L892" s="8">
        <f t="shared" si="516"/>
        <v>1.00530461</v>
      </c>
      <c r="M892" s="120">
        <f t="shared" si="529"/>
        <v>1.00280046</v>
      </c>
      <c r="N892" s="120">
        <f t="shared" si="523"/>
        <v>1.1673933059206407</v>
      </c>
      <c r="O892" s="113">
        <f t="shared" si="525"/>
        <v>1.1735858699999999</v>
      </c>
      <c r="P892" s="113">
        <f t="shared" si="508"/>
        <v>952.91452545000004</v>
      </c>
      <c r="Q892" s="11">
        <f t="shared" si="520"/>
        <v>0</v>
      </c>
      <c r="R892" s="30">
        <f t="shared" si="517"/>
        <v>0</v>
      </c>
      <c r="S892" s="8">
        <f t="shared" si="509"/>
        <v>0</v>
      </c>
      <c r="T892" s="122">
        <f t="shared" si="518"/>
        <v>9.5000000000000001E-2</v>
      </c>
      <c r="U892" s="121">
        <f t="shared" si="524"/>
        <v>18</v>
      </c>
      <c r="V892" s="121">
        <v>252</v>
      </c>
      <c r="W892" s="120">
        <f t="shared" si="510"/>
        <v>1.006503511</v>
      </c>
      <c r="X892" s="113">
        <f t="shared" si="511"/>
        <v>6.1972900900000001</v>
      </c>
      <c r="Y892" s="113">
        <f t="shared" si="512"/>
        <v>0</v>
      </c>
      <c r="Z892" s="125" t="str">
        <f t="shared" si="521"/>
        <v>A+J=</v>
      </c>
      <c r="AA892" s="118">
        <f t="shared" si="522"/>
        <v>45342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13"/>
        <v>45342</v>
      </c>
      <c r="B893" s="113">
        <f t="shared" si="505"/>
        <v>959.73933324999996</v>
      </c>
      <c r="C893" s="176">
        <f t="shared" si="530"/>
        <v>811.96830143718307</v>
      </c>
      <c r="D893" s="114">
        <f t="shared" si="514"/>
        <v>6735.55</v>
      </c>
      <c r="E893" s="115">
        <f t="shared" si="526"/>
        <v>6773.27</v>
      </c>
      <c r="F893" s="116">
        <f t="shared" si="527"/>
        <v>45282</v>
      </c>
      <c r="G893" s="117">
        <f t="shared" si="506"/>
        <v>5.6001365886972909E-3</v>
      </c>
      <c r="H893" s="118">
        <f t="shared" si="519"/>
        <v>45371</v>
      </c>
      <c r="I893" s="118">
        <f t="shared" si="507"/>
        <v>45342</v>
      </c>
      <c r="J893" s="119">
        <f t="shared" si="515"/>
        <v>19</v>
      </c>
      <c r="K893" s="119">
        <f t="shared" si="528"/>
        <v>19</v>
      </c>
      <c r="L893" s="8">
        <f t="shared" si="516"/>
        <v>1.0056001299999999</v>
      </c>
      <c r="M893" s="120">
        <f t="shared" si="529"/>
        <v>1.00280046</v>
      </c>
      <c r="N893" s="120">
        <f t="shared" si="523"/>
        <v>1.1673933059206407</v>
      </c>
      <c r="O893" s="113">
        <f t="shared" si="525"/>
        <v>1.17393086</v>
      </c>
      <c r="P893" s="113">
        <f t="shared" si="508"/>
        <v>953.19464639</v>
      </c>
      <c r="Q893" s="11">
        <f t="shared" si="520"/>
        <v>29</v>
      </c>
      <c r="R893" s="30">
        <f t="shared" si="517"/>
        <v>9.3822655465701336E-3</v>
      </c>
      <c r="S893" s="8">
        <f t="shared" si="509"/>
        <v>8.9431252899999993</v>
      </c>
      <c r="T893" s="122">
        <f t="shared" si="518"/>
        <v>9.5000000000000001E-2</v>
      </c>
      <c r="U893" s="121">
        <f t="shared" si="524"/>
        <v>19</v>
      </c>
      <c r="V893" s="121">
        <v>252</v>
      </c>
      <c r="W893" s="120">
        <f t="shared" si="510"/>
        <v>1.0068660549999999</v>
      </c>
      <c r="X893" s="113">
        <f t="shared" si="511"/>
        <v>6.5446868599999997</v>
      </c>
      <c r="Y893" s="113">
        <f t="shared" si="512"/>
        <v>15.48781215</v>
      </c>
      <c r="Z893" s="125" t="str">
        <f t="shared" si="521"/>
        <v>A+J=</v>
      </c>
      <c r="AA893" s="118">
        <f t="shared" si="522"/>
        <v>45342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13"/>
        <v>45343</v>
      </c>
      <c r="B894" s="113">
        <f t="shared" si="505"/>
        <v>944.78018466999993</v>
      </c>
      <c r="C894" s="176">
        <f t="shared" si="530"/>
        <v>804.35019921777302</v>
      </c>
      <c r="D894" s="114">
        <f t="shared" si="514"/>
        <v>6773.27</v>
      </c>
      <c r="E894" s="115">
        <f t="shared" si="526"/>
        <v>6801.72</v>
      </c>
      <c r="F894" s="116">
        <f t="shared" si="527"/>
        <v>45311</v>
      </c>
      <c r="G894" s="117">
        <f t="shared" si="506"/>
        <v>4.2003345503722755E-3</v>
      </c>
      <c r="H894" s="118">
        <f t="shared" si="519"/>
        <v>45371</v>
      </c>
      <c r="I894" s="118">
        <f t="shared" si="507"/>
        <v>45371</v>
      </c>
      <c r="J894" s="119">
        <f t="shared" si="515"/>
        <v>21</v>
      </c>
      <c r="K894" s="119">
        <f t="shared" si="528"/>
        <v>1</v>
      </c>
      <c r="L894" s="8">
        <f t="shared" si="516"/>
        <v>1.0001996099999999</v>
      </c>
      <c r="M894" s="120">
        <f t="shared" si="529"/>
        <v>1.0056001299999999</v>
      </c>
      <c r="N894" s="120">
        <f t="shared" si="523"/>
        <v>1.1739308601949261</v>
      </c>
      <c r="O894" s="113">
        <f t="shared" si="525"/>
        <v>1.1741651799999999</v>
      </c>
      <c r="P894" s="113">
        <f t="shared" si="508"/>
        <v>944.43999643999996</v>
      </c>
      <c r="Q894" s="11">
        <f t="shared" si="520"/>
        <v>0</v>
      </c>
      <c r="R894" s="30">
        <f t="shared" si="517"/>
        <v>0</v>
      </c>
      <c r="S894" s="8">
        <f t="shared" si="509"/>
        <v>0</v>
      </c>
      <c r="T894" s="122">
        <f t="shared" si="518"/>
        <v>9.5000000000000001E-2</v>
      </c>
      <c r="U894" s="121">
        <f t="shared" si="524"/>
        <v>1</v>
      </c>
      <c r="V894" s="121">
        <v>252</v>
      </c>
      <c r="W894" s="120">
        <f t="shared" si="510"/>
        <v>1.0003602009999999</v>
      </c>
      <c r="X894" s="113">
        <f t="shared" si="511"/>
        <v>0.34018822999999998</v>
      </c>
      <c r="Y894" s="113">
        <f t="shared" si="512"/>
        <v>0</v>
      </c>
      <c r="Z894" s="125" t="str">
        <f t="shared" si="521"/>
        <v>A+J=</v>
      </c>
      <c r="AA894" s="118">
        <f t="shared" si="522"/>
        <v>45371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13"/>
        <v>45344</v>
      </c>
      <c r="B895" s="113">
        <f t="shared" si="505"/>
        <v>945.30916317000003</v>
      </c>
      <c r="C895" s="176">
        <f t="shared" si="530"/>
        <v>804.35019921777302</v>
      </c>
      <c r="D895" s="114">
        <f t="shared" si="514"/>
        <v>6773.27</v>
      </c>
      <c r="E895" s="115">
        <f t="shared" si="526"/>
        <v>6801.72</v>
      </c>
      <c r="F895" s="116">
        <f t="shared" si="527"/>
        <v>45311</v>
      </c>
      <c r="G895" s="117">
        <f t="shared" si="506"/>
        <v>4.2003345503722755E-3</v>
      </c>
      <c r="H895" s="118">
        <f t="shared" si="519"/>
        <v>45371</v>
      </c>
      <c r="I895" s="118">
        <f t="shared" si="507"/>
        <v>45371</v>
      </c>
      <c r="J895" s="119">
        <f t="shared" si="515"/>
        <v>21</v>
      </c>
      <c r="K895" s="119">
        <f t="shared" si="528"/>
        <v>2</v>
      </c>
      <c r="L895" s="8">
        <f t="shared" si="516"/>
        <v>1.00039927</v>
      </c>
      <c r="M895" s="120">
        <f t="shared" si="529"/>
        <v>1.0056001299999999</v>
      </c>
      <c r="N895" s="120">
        <f t="shared" si="523"/>
        <v>1.1739308601949261</v>
      </c>
      <c r="O895" s="113">
        <f t="shared" si="525"/>
        <v>1.1743995700000001</v>
      </c>
      <c r="P895" s="113">
        <f t="shared" si="508"/>
        <v>944.62852809000003</v>
      </c>
      <c r="Q895" s="11">
        <f t="shared" si="520"/>
        <v>0</v>
      </c>
      <c r="R895" s="30">
        <f t="shared" si="517"/>
        <v>0</v>
      </c>
      <c r="S895" s="8">
        <f t="shared" si="509"/>
        <v>0</v>
      </c>
      <c r="T895" s="122">
        <f t="shared" si="518"/>
        <v>9.5000000000000001E-2</v>
      </c>
      <c r="U895" s="121">
        <f t="shared" si="524"/>
        <v>2</v>
      </c>
      <c r="V895" s="121">
        <v>252</v>
      </c>
      <c r="W895" s="120">
        <f t="shared" si="510"/>
        <v>1.0007205320000001</v>
      </c>
      <c r="X895" s="113">
        <f t="shared" si="511"/>
        <v>0.68063507999999995</v>
      </c>
      <c r="Y895" s="113">
        <f t="shared" si="512"/>
        <v>0</v>
      </c>
      <c r="Z895" s="125" t="str">
        <f t="shared" si="521"/>
        <v>A+J=</v>
      </c>
      <c r="AA895" s="118">
        <f t="shared" si="522"/>
        <v>45371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13"/>
        <v>45345</v>
      </c>
      <c r="B896" s="113">
        <f t="shared" si="505"/>
        <v>945.83843256</v>
      </c>
      <c r="C896" s="176">
        <f t="shared" si="530"/>
        <v>804.35019921777302</v>
      </c>
      <c r="D896" s="114">
        <f t="shared" si="514"/>
        <v>6773.27</v>
      </c>
      <c r="E896" s="115">
        <f t="shared" si="526"/>
        <v>6801.72</v>
      </c>
      <c r="F896" s="116">
        <f t="shared" si="527"/>
        <v>45311</v>
      </c>
      <c r="G896" s="117">
        <f t="shared" si="506"/>
        <v>4.2003345503722755E-3</v>
      </c>
      <c r="H896" s="118">
        <f t="shared" si="519"/>
        <v>45371</v>
      </c>
      <c r="I896" s="118">
        <f t="shared" si="507"/>
        <v>45371</v>
      </c>
      <c r="J896" s="119">
        <f t="shared" si="515"/>
        <v>21</v>
      </c>
      <c r="K896" s="119">
        <f t="shared" si="528"/>
        <v>3</v>
      </c>
      <c r="L896" s="8">
        <f t="shared" si="516"/>
        <v>1.00059897</v>
      </c>
      <c r="M896" s="120">
        <f t="shared" si="529"/>
        <v>1.0056001299999999</v>
      </c>
      <c r="N896" s="120">
        <f t="shared" si="523"/>
        <v>1.1739308601949261</v>
      </c>
      <c r="O896" s="113">
        <f t="shared" si="525"/>
        <v>1.174634</v>
      </c>
      <c r="P896" s="113">
        <f t="shared" si="508"/>
        <v>944.81709190000004</v>
      </c>
      <c r="Q896" s="11">
        <f t="shared" si="520"/>
        <v>0</v>
      </c>
      <c r="R896" s="30">
        <f t="shared" si="517"/>
        <v>0</v>
      </c>
      <c r="S896" s="8">
        <f t="shared" si="509"/>
        <v>0</v>
      </c>
      <c r="T896" s="122">
        <f t="shared" si="518"/>
        <v>9.5000000000000001E-2</v>
      </c>
      <c r="U896" s="121">
        <f t="shared" si="524"/>
        <v>3</v>
      </c>
      <c r="V896" s="121">
        <v>252</v>
      </c>
      <c r="W896" s="120">
        <f t="shared" si="510"/>
        <v>1.001080993</v>
      </c>
      <c r="X896" s="113">
        <f t="shared" si="511"/>
        <v>1.0213406599999999</v>
      </c>
      <c r="Y896" s="113">
        <f t="shared" si="512"/>
        <v>0</v>
      </c>
      <c r="Z896" s="125" t="str">
        <f t="shared" si="521"/>
        <v>A+J=</v>
      </c>
      <c r="AA896" s="118">
        <f t="shared" si="522"/>
        <v>45371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13"/>
        <v>45346</v>
      </c>
      <c r="B897" s="113">
        <f t="shared" si="505"/>
        <v>946.36799201999997</v>
      </c>
      <c r="C897" s="176">
        <f t="shared" si="530"/>
        <v>804.35019921777302</v>
      </c>
      <c r="D897" s="114">
        <f t="shared" si="514"/>
        <v>6773.27</v>
      </c>
      <c r="E897" s="115">
        <f t="shared" si="526"/>
        <v>6801.72</v>
      </c>
      <c r="F897" s="116">
        <f t="shared" si="527"/>
        <v>45311</v>
      </c>
      <c r="G897" s="117">
        <f t="shared" si="506"/>
        <v>4.2003345503722755E-3</v>
      </c>
      <c r="H897" s="118">
        <f t="shared" si="519"/>
        <v>45371</v>
      </c>
      <c r="I897" s="118">
        <f t="shared" si="507"/>
        <v>45371</v>
      </c>
      <c r="J897" s="119">
        <f t="shared" si="515"/>
        <v>21</v>
      </c>
      <c r="K897" s="119">
        <f t="shared" si="528"/>
        <v>4</v>
      </c>
      <c r="L897" s="8">
        <f t="shared" si="516"/>
        <v>1.0007987</v>
      </c>
      <c r="M897" s="120">
        <f t="shared" si="529"/>
        <v>1.0056001299999999</v>
      </c>
      <c r="N897" s="120">
        <f t="shared" si="523"/>
        <v>1.1739308601949261</v>
      </c>
      <c r="O897" s="113">
        <f t="shared" si="525"/>
        <v>1.1748684700000001</v>
      </c>
      <c r="P897" s="113">
        <f t="shared" si="508"/>
        <v>945.00568788999999</v>
      </c>
      <c r="Q897" s="11">
        <f t="shared" si="520"/>
        <v>0</v>
      </c>
      <c r="R897" s="30">
        <f t="shared" si="517"/>
        <v>0</v>
      </c>
      <c r="S897" s="8">
        <f t="shared" si="509"/>
        <v>0</v>
      </c>
      <c r="T897" s="122">
        <f t="shared" si="518"/>
        <v>9.5000000000000001E-2</v>
      </c>
      <c r="U897" s="121">
        <f t="shared" si="524"/>
        <v>4</v>
      </c>
      <c r="V897" s="121">
        <v>252</v>
      </c>
      <c r="W897" s="120">
        <f t="shared" si="510"/>
        <v>1.0014415830000001</v>
      </c>
      <c r="X897" s="113">
        <f t="shared" si="511"/>
        <v>1.3623041300000001</v>
      </c>
      <c r="Y897" s="113">
        <f t="shared" si="512"/>
        <v>0</v>
      </c>
      <c r="Z897" s="125" t="str">
        <f t="shared" si="521"/>
        <v>A+J=</v>
      </c>
      <c r="AA897" s="118">
        <f t="shared" si="522"/>
        <v>45371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13"/>
        <v>45347</v>
      </c>
      <c r="B898" s="113">
        <f t="shared" si="505"/>
        <v>946.36799201999997</v>
      </c>
      <c r="C898" s="176">
        <f t="shared" si="530"/>
        <v>804.35019921777302</v>
      </c>
      <c r="D898" s="114">
        <f t="shared" si="514"/>
        <v>6773.27</v>
      </c>
      <c r="E898" s="115">
        <f t="shared" si="526"/>
        <v>6801.72</v>
      </c>
      <c r="F898" s="116">
        <f t="shared" si="527"/>
        <v>45311</v>
      </c>
      <c r="G898" s="117">
        <f t="shared" si="506"/>
        <v>4.2003345503722755E-3</v>
      </c>
      <c r="H898" s="118">
        <f t="shared" si="519"/>
        <v>45371</v>
      </c>
      <c r="I898" s="118">
        <f t="shared" si="507"/>
        <v>45371</v>
      </c>
      <c r="J898" s="119">
        <f t="shared" si="515"/>
        <v>21</v>
      </c>
      <c r="K898" s="119">
        <f t="shared" si="528"/>
        <v>4</v>
      </c>
      <c r="L898" s="8">
        <f t="shared" si="516"/>
        <v>1.0007987</v>
      </c>
      <c r="M898" s="120">
        <f t="shared" si="529"/>
        <v>1.0056001299999999</v>
      </c>
      <c r="N898" s="120">
        <f t="shared" si="523"/>
        <v>1.1739308601949261</v>
      </c>
      <c r="O898" s="113">
        <f t="shared" si="525"/>
        <v>1.1748684700000001</v>
      </c>
      <c r="P898" s="113">
        <f t="shared" si="508"/>
        <v>945.00568788999999</v>
      </c>
      <c r="Q898" s="11">
        <f t="shared" si="520"/>
        <v>0</v>
      </c>
      <c r="R898" s="30">
        <f t="shared" si="517"/>
        <v>0</v>
      </c>
      <c r="S898" s="8">
        <f t="shared" si="509"/>
        <v>0</v>
      </c>
      <c r="T898" s="122">
        <f t="shared" si="518"/>
        <v>9.5000000000000001E-2</v>
      </c>
      <c r="U898" s="121">
        <f t="shared" si="524"/>
        <v>4</v>
      </c>
      <c r="V898" s="121">
        <v>252</v>
      </c>
      <c r="W898" s="120">
        <f t="shared" si="510"/>
        <v>1.0014415830000001</v>
      </c>
      <c r="X898" s="113">
        <f t="shared" si="511"/>
        <v>1.3623041300000001</v>
      </c>
      <c r="Y898" s="113">
        <f t="shared" si="512"/>
        <v>0</v>
      </c>
      <c r="Z898" s="125" t="str">
        <f t="shared" si="521"/>
        <v>A+J=</v>
      </c>
      <c r="AA898" s="118">
        <f t="shared" si="522"/>
        <v>45371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13"/>
        <v>45348</v>
      </c>
      <c r="B899" s="113">
        <f t="shared" si="505"/>
        <v>946.36799201999997</v>
      </c>
      <c r="C899" s="176">
        <f t="shared" si="530"/>
        <v>804.35019921777302</v>
      </c>
      <c r="D899" s="114">
        <f t="shared" si="514"/>
        <v>6773.27</v>
      </c>
      <c r="E899" s="115">
        <f t="shared" si="526"/>
        <v>6801.72</v>
      </c>
      <c r="F899" s="116">
        <f t="shared" si="527"/>
        <v>45311</v>
      </c>
      <c r="G899" s="117">
        <f t="shared" si="506"/>
        <v>4.2003345503722755E-3</v>
      </c>
      <c r="H899" s="118">
        <f t="shared" si="519"/>
        <v>45371</v>
      </c>
      <c r="I899" s="118">
        <f t="shared" si="507"/>
        <v>45371</v>
      </c>
      <c r="J899" s="119">
        <f t="shared" si="515"/>
        <v>21</v>
      </c>
      <c r="K899" s="119">
        <f t="shared" si="528"/>
        <v>4</v>
      </c>
      <c r="L899" s="8">
        <f t="shared" si="516"/>
        <v>1.0007987</v>
      </c>
      <c r="M899" s="120">
        <f t="shared" si="529"/>
        <v>1.0056001299999999</v>
      </c>
      <c r="N899" s="120">
        <f t="shared" si="523"/>
        <v>1.1739308601949261</v>
      </c>
      <c r="O899" s="113">
        <f t="shared" si="525"/>
        <v>1.1748684700000001</v>
      </c>
      <c r="P899" s="113">
        <f t="shared" si="508"/>
        <v>945.00568788999999</v>
      </c>
      <c r="Q899" s="11">
        <f t="shared" si="520"/>
        <v>0</v>
      </c>
      <c r="R899" s="30">
        <f t="shared" si="517"/>
        <v>0</v>
      </c>
      <c r="S899" s="8">
        <f t="shared" si="509"/>
        <v>0</v>
      </c>
      <c r="T899" s="122">
        <f t="shared" si="518"/>
        <v>9.5000000000000001E-2</v>
      </c>
      <c r="U899" s="121">
        <f t="shared" si="524"/>
        <v>4</v>
      </c>
      <c r="V899" s="121">
        <v>252</v>
      </c>
      <c r="W899" s="120">
        <f t="shared" si="510"/>
        <v>1.0014415830000001</v>
      </c>
      <c r="X899" s="113">
        <f t="shared" si="511"/>
        <v>1.3623041300000001</v>
      </c>
      <c r="Y899" s="113">
        <f t="shared" si="512"/>
        <v>0</v>
      </c>
      <c r="Z899" s="125" t="str">
        <f t="shared" si="521"/>
        <v>A+J=</v>
      </c>
      <c r="AA899" s="118">
        <f t="shared" si="522"/>
        <v>45371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13"/>
        <v>45349</v>
      </c>
      <c r="B900" s="113">
        <f t="shared" si="505"/>
        <v>946.89785967</v>
      </c>
      <c r="C900" s="176">
        <f t="shared" si="530"/>
        <v>804.35019921777302</v>
      </c>
      <c r="D900" s="114">
        <f t="shared" si="514"/>
        <v>6773.27</v>
      </c>
      <c r="E900" s="115">
        <f t="shared" si="526"/>
        <v>6801.72</v>
      </c>
      <c r="F900" s="116">
        <f t="shared" si="527"/>
        <v>45311</v>
      </c>
      <c r="G900" s="117">
        <f t="shared" si="506"/>
        <v>4.2003345503722755E-3</v>
      </c>
      <c r="H900" s="118">
        <f t="shared" si="519"/>
        <v>45371</v>
      </c>
      <c r="I900" s="118">
        <f t="shared" si="507"/>
        <v>45371</v>
      </c>
      <c r="J900" s="119">
        <f t="shared" si="515"/>
        <v>21</v>
      </c>
      <c r="K900" s="119">
        <f t="shared" si="528"/>
        <v>5</v>
      </c>
      <c r="L900" s="8">
        <f t="shared" si="516"/>
        <v>1.00099848</v>
      </c>
      <c r="M900" s="120">
        <f t="shared" si="529"/>
        <v>1.0056001299999999</v>
      </c>
      <c r="N900" s="120">
        <f t="shared" si="523"/>
        <v>1.1739308601949261</v>
      </c>
      <c r="O900" s="113">
        <f t="shared" si="525"/>
        <v>1.175103</v>
      </c>
      <c r="P900" s="113">
        <f t="shared" si="508"/>
        <v>945.19433215000004</v>
      </c>
      <c r="Q900" s="11">
        <f t="shared" si="520"/>
        <v>0</v>
      </c>
      <c r="R900" s="30">
        <f t="shared" si="517"/>
        <v>0</v>
      </c>
      <c r="S900" s="8">
        <f t="shared" si="509"/>
        <v>0</v>
      </c>
      <c r="T900" s="122">
        <f t="shared" si="518"/>
        <v>9.5000000000000001E-2</v>
      </c>
      <c r="U900" s="121">
        <f t="shared" si="524"/>
        <v>5</v>
      </c>
      <c r="V900" s="121">
        <v>252</v>
      </c>
      <c r="W900" s="120">
        <f t="shared" si="510"/>
        <v>1.0018023039999999</v>
      </c>
      <c r="X900" s="113">
        <f t="shared" si="511"/>
        <v>1.70352752</v>
      </c>
      <c r="Y900" s="113">
        <f t="shared" si="512"/>
        <v>0</v>
      </c>
      <c r="Z900" s="125" t="str">
        <f t="shared" si="521"/>
        <v>A+J=</v>
      </c>
      <c r="AA900" s="118">
        <f t="shared" si="522"/>
        <v>45371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13"/>
        <v>45350</v>
      </c>
      <c r="B901" s="113">
        <f t="shared" si="505"/>
        <v>947.42800953999995</v>
      </c>
      <c r="C901" s="176">
        <f t="shared" si="530"/>
        <v>804.35019921777302</v>
      </c>
      <c r="D901" s="114">
        <f t="shared" si="514"/>
        <v>6773.27</v>
      </c>
      <c r="E901" s="115">
        <f t="shared" si="526"/>
        <v>6801.72</v>
      </c>
      <c r="F901" s="116">
        <f t="shared" si="527"/>
        <v>45311</v>
      </c>
      <c r="G901" s="117">
        <f t="shared" si="506"/>
        <v>4.2003345503722755E-3</v>
      </c>
      <c r="H901" s="118">
        <f t="shared" si="519"/>
        <v>45371</v>
      </c>
      <c r="I901" s="118">
        <f t="shared" si="507"/>
        <v>45371</v>
      </c>
      <c r="J901" s="119">
        <f t="shared" si="515"/>
        <v>21</v>
      </c>
      <c r="K901" s="119">
        <f t="shared" si="528"/>
        <v>6</v>
      </c>
      <c r="L901" s="8">
        <f t="shared" si="516"/>
        <v>1.00119829</v>
      </c>
      <c r="M901" s="120">
        <f t="shared" si="529"/>
        <v>1.0056001299999999</v>
      </c>
      <c r="N901" s="120">
        <f t="shared" si="523"/>
        <v>1.1739308601949261</v>
      </c>
      <c r="O901" s="113">
        <f t="shared" si="525"/>
        <v>1.17533756</v>
      </c>
      <c r="P901" s="113">
        <f t="shared" si="508"/>
        <v>945.38300053</v>
      </c>
      <c r="Q901" s="11">
        <f t="shared" si="520"/>
        <v>0</v>
      </c>
      <c r="R901" s="30">
        <f t="shared" si="517"/>
        <v>0</v>
      </c>
      <c r="S901" s="8">
        <f t="shared" si="509"/>
        <v>0</v>
      </c>
      <c r="T901" s="122">
        <f t="shared" si="518"/>
        <v>9.5000000000000001E-2</v>
      </c>
      <c r="U901" s="121">
        <f t="shared" si="524"/>
        <v>6</v>
      </c>
      <c r="V901" s="121">
        <v>252</v>
      </c>
      <c r="W901" s="120">
        <f t="shared" si="510"/>
        <v>1.002163154</v>
      </c>
      <c r="X901" s="113">
        <f t="shared" si="511"/>
        <v>2.0450090099999998</v>
      </c>
      <c r="Y901" s="113">
        <f t="shared" si="512"/>
        <v>0</v>
      </c>
      <c r="Z901" s="125" t="str">
        <f t="shared" si="521"/>
        <v>A+J=</v>
      </c>
      <c r="AA901" s="118">
        <f t="shared" si="522"/>
        <v>45371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13"/>
        <v>45351</v>
      </c>
      <c r="B902" s="113">
        <f t="shared" si="505"/>
        <v>947.95847589999994</v>
      </c>
      <c r="C902" s="176">
        <f t="shared" si="530"/>
        <v>804.35019921777302</v>
      </c>
      <c r="D902" s="114">
        <f t="shared" si="514"/>
        <v>6773.27</v>
      </c>
      <c r="E902" s="115">
        <f t="shared" si="526"/>
        <v>6801.72</v>
      </c>
      <c r="F902" s="116">
        <f t="shared" si="527"/>
        <v>45311</v>
      </c>
      <c r="G902" s="117">
        <f t="shared" si="506"/>
        <v>4.2003345503722755E-3</v>
      </c>
      <c r="H902" s="118">
        <f t="shared" si="519"/>
        <v>45371</v>
      </c>
      <c r="I902" s="118">
        <f t="shared" si="507"/>
        <v>45371</v>
      </c>
      <c r="J902" s="119">
        <f t="shared" si="515"/>
        <v>21</v>
      </c>
      <c r="K902" s="119">
        <f t="shared" si="528"/>
        <v>7</v>
      </c>
      <c r="L902" s="8">
        <f t="shared" si="516"/>
        <v>1.00139815</v>
      </c>
      <c r="M902" s="120">
        <f t="shared" si="529"/>
        <v>1.0056001299999999</v>
      </c>
      <c r="N902" s="120">
        <f t="shared" si="523"/>
        <v>1.1739308601949261</v>
      </c>
      <c r="O902" s="113">
        <f t="shared" si="525"/>
        <v>1.17557219</v>
      </c>
      <c r="P902" s="113">
        <f t="shared" si="508"/>
        <v>945.57172521999996</v>
      </c>
      <c r="Q902" s="11">
        <f t="shared" si="520"/>
        <v>0</v>
      </c>
      <c r="R902" s="30">
        <f t="shared" si="517"/>
        <v>0</v>
      </c>
      <c r="S902" s="8">
        <f t="shared" si="509"/>
        <v>0</v>
      </c>
      <c r="T902" s="122">
        <f t="shared" si="518"/>
        <v>9.5000000000000001E-2</v>
      </c>
      <c r="U902" s="121">
        <f t="shared" si="524"/>
        <v>7</v>
      </c>
      <c r="V902" s="121">
        <v>252</v>
      </c>
      <c r="W902" s="120">
        <f t="shared" si="510"/>
        <v>1.002524135</v>
      </c>
      <c r="X902" s="113">
        <f t="shared" si="511"/>
        <v>2.38675068</v>
      </c>
      <c r="Y902" s="113">
        <f t="shared" si="512"/>
        <v>0</v>
      </c>
      <c r="Z902" s="125" t="str">
        <f t="shared" si="521"/>
        <v>A+J=</v>
      </c>
      <c r="AA902" s="118">
        <f t="shared" si="522"/>
        <v>45371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13"/>
        <v>45352</v>
      </c>
      <c r="B903" s="113">
        <f t="shared" si="505"/>
        <v>948.48923277999995</v>
      </c>
      <c r="C903" s="176">
        <f t="shared" si="530"/>
        <v>804.35019921777302</v>
      </c>
      <c r="D903" s="114">
        <f t="shared" si="514"/>
        <v>6773.27</v>
      </c>
      <c r="E903" s="115">
        <f t="shared" si="526"/>
        <v>6801.72</v>
      </c>
      <c r="F903" s="116">
        <f t="shared" si="527"/>
        <v>45311</v>
      </c>
      <c r="G903" s="117">
        <f t="shared" si="506"/>
        <v>4.2003345503722755E-3</v>
      </c>
      <c r="H903" s="118">
        <f t="shared" si="519"/>
        <v>45371</v>
      </c>
      <c r="I903" s="118">
        <f t="shared" si="507"/>
        <v>45371</v>
      </c>
      <c r="J903" s="119">
        <f t="shared" si="515"/>
        <v>21</v>
      </c>
      <c r="K903" s="119">
        <f t="shared" si="528"/>
        <v>8</v>
      </c>
      <c r="L903" s="8">
        <f t="shared" si="516"/>
        <v>1.0015980499999999</v>
      </c>
      <c r="M903" s="120">
        <f t="shared" si="529"/>
        <v>1.0056001299999999</v>
      </c>
      <c r="N903" s="120">
        <f t="shared" si="523"/>
        <v>1.1739308601949261</v>
      </c>
      <c r="O903" s="113">
        <f t="shared" si="525"/>
        <v>1.17580686</v>
      </c>
      <c r="P903" s="113">
        <f t="shared" si="508"/>
        <v>945.76048207999997</v>
      </c>
      <c r="Q903" s="11">
        <f t="shared" si="520"/>
        <v>0</v>
      </c>
      <c r="R903" s="30">
        <f t="shared" si="517"/>
        <v>0</v>
      </c>
      <c r="S903" s="8">
        <f t="shared" si="509"/>
        <v>0</v>
      </c>
      <c r="T903" s="122">
        <f t="shared" si="518"/>
        <v>9.5000000000000001E-2</v>
      </c>
      <c r="U903" s="121">
        <f t="shared" si="524"/>
        <v>8</v>
      </c>
      <c r="V903" s="121">
        <v>252</v>
      </c>
      <c r="W903" s="120">
        <f t="shared" si="510"/>
        <v>1.0028852450000001</v>
      </c>
      <c r="X903" s="113">
        <f t="shared" si="511"/>
        <v>2.7287507</v>
      </c>
      <c r="Y903" s="113">
        <f t="shared" si="512"/>
        <v>0</v>
      </c>
      <c r="Z903" s="125" t="str">
        <f t="shared" si="521"/>
        <v>A+J=</v>
      </c>
      <c r="AA903" s="118">
        <f t="shared" si="522"/>
        <v>45371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13"/>
        <v>45353</v>
      </c>
      <c r="B904" s="113">
        <f t="shared" si="505"/>
        <v>949.02027410000005</v>
      </c>
      <c r="C904" s="176">
        <f t="shared" si="530"/>
        <v>804.35019921777302</v>
      </c>
      <c r="D904" s="114">
        <f t="shared" si="514"/>
        <v>6773.27</v>
      </c>
      <c r="E904" s="115">
        <f t="shared" si="526"/>
        <v>6801.72</v>
      </c>
      <c r="F904" s="116">
        <f t="shared" si="527"/>
        <v>45311</v>
      </c>
      <c r="G904" s="117">
        <f t="shared" si="506"/>
        <v>4.2003345503722755E-3</v>
      </c>
      <c r="H904" s="118">
        <f t="shared" si="519"/>
        <v>45371</v>
      </c>
      <c r="I904" s="118">
        <f t="shared" si="507"/>
        <v>45371</v>
      </c>
      <c r="J904" s="119">
        <f t="shared" si="515"/>
        <v>21</v>
      </c>
      <c r="K904" s="119">
        <f t="shared" si="528"/>
        <v>9</v>
      </c>
      <c r="L904" s="8">
        <f t="shared" si="516"/>
        <v>1.0017979800000001</v>
      </c>
      <c r="M904" s="120">
        <f t="shared" si="529"/>
        <v>1.0056001299999999</v>
      </c>
      <c r="N904" s="120">
        <f t="shared" si="523"/>
        <v>1.1739308601949261</v>
      </c>
      <c r="O904" s="113">
        <f t="shared" si="525"/>
        <v>1.17604156</v>
      </c>
      <c r="P904" s="113">
        <f t="shared" si="508"/>
        <v>945.94926307000003</v>
      </c>
      <c r="Q904" s="11">
        <f t="shared" si="520"/>
        <v>0</v>
      </c>
      <c r="R904" s="30">
        <f t="shared" si="517"/>
        <v>0</v>
      </c>
      <c r="S904" s="8">
        <f t="shared" si="509"/>
        <v>0</v>
      </c>
      <c r="T904" s="122">
        <f t="shared" si="518"/>
        <v>9.5000000000000001E-2</v>
      </c>
      <c r="U904" s="121">
        <f t="shared" si="524"/>
        <v>9</v>
      </c>
      <c r="V904" s="121">
        <v>252</v>
      </c>
      <c r="W904" s="120">
        <f t="shared" si="510"/>
        <v>1.0032464860000001</v>
      </c>
      <c r="X904" s="113">
        <f t="shared" si="511"/>
        <v>3.0710110300000002</v>
      </c>
      <c r="Y904" s="113">
        <f t="shared" si="512"/>
        <v>0</v>
      </c>
      <c r="Z904" s="125" t="str">
        <f t="shared" si="521"/>
        <v>A+J=</v>
      </c>
      <c r="AA904" s="118">
        <f t="shared" si="522"/>
        <v>45371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13"/>
        <v>45354</v>
      </c>
      <c r="B905" s="113">
        <f t="shared" si="505"/>
        <v>949.02027410000005</v>
      </c>
      <c r="C905" s="176">
        <f t="shared" si="530"/>
        <v>804.35019921777302</v>
      </c>
      <c r="D905" s="114">
        <f t="shared" si="514"/>
        <v>6773.27</v>
      </c>
      <c r="E905" s="115">
        <f t="shared" si="526"/>
        <v>6801.72</v>
      </c>
      <c r="F905" s="116">
        <f t="shared" si="527"/>
        <v>45311</v>
      </c>
      <c r="G905" s="117">
        <f t="shared" si="506"/>
        <v>4.2003345503722755E-3</v>
      </c>
      <c r="H905" s="118">
        <f t="shared" si="519"/>
        <v>45371</v>
      </c>
      <c r="I905" s="118">
        <f t="shared" si="507"/>
        <v>45371</v>
      </c>
      <c r="J905" s="119">
        <f t="shared" si="515"/>
        <v>21</v>
      </c>
      <c r="K905" s="119">
        <f t="shared" si="528"/>
        <v>9</v>
      </c>
      <c r="L905" s="8">
        <f t="shared" si="516"/>
        <v>1.0017979800000001</v>
      </c>
      <c r="M905" s="120">
        <f t="shared" si="529"/>
        <v>1.0056001299999999</v>
      </c>
      <c r="N905" s="120">
        <f t="shared" si="523"/>
        <v>1.1739308601949261</v>
      </c>
      <c r="O905" s="113">
        <f t="shared" si="525"/>
        <v>1.17604156</v>
      </c>
      <c r="P905" s="113">
        <f t="shared" si="508"/>
        <v>945.94926307000003</v>
      </c>
      <c r="Q905" s="11">
        <f t="shared" si="520"/>
        <v>0</v>
      </c>
      <c r="R905" s="30">
        <f t="shared" si="517"/>
        <v>0</v>
      </c>
      <c r="S905" s="8">
        <f t="shared" si="509"/>
        <v>0</v>
      </c>
      <c r="T905" s="122">
        <f t="shared" si="518"/>
        <v>9.5000000000000001E-2</v>
      </c>
      <c r="U905" s="121">
        <f t="shared" si="524"/>
        <v>9</v>
      </c>
      <c r="V905" s="121">
        <v>252</v>
      </c>
      <c r="W905" s="120">
        <f t="shared" si="510"/>
        <v>1.0032464860000001</v>
      </c>
      <c r="X905" s="113">
        <f t="shared" si="511"/>
        <v>3.0710110300000002</v>
      </c>
      <c r="Y905" s="113">
        <f t="shared" si="512"/>
        <v>0</v>
      </c>
      <c r="Z905" s="125" t="str">
        <f t="shared" si="521"/>
        <v>A+J=</v>
      </c>
      <c r="AA905" s="118">
        <f t="shared" si="522"/>
        <v>45371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13"/>
        <v>45355</v>
      </c>
      <c r="B906" s="113">
        <f t="shared" ref="B906:B969" si="531">(P906+X906)</f>
        <v>949.02027410000005</v>
      </c>
      <c r="C906" s="176">
        <f t="shared" si="530"/>
        <v>804.35019921777302</v>
      </c>
      <c r="D906" s="114">
        <f t="shared" si="514"/>
        <v>6773.27</v>
      </c>
      <c r="E906" s="115">
        <f t="shared" si="526"/>
        <v>6801.72</v>
      </c>
      <c r="F906" s="116">
        <f t="shared" si="527"/>
        <v>45311</v>
      </c>
      <c r="G906" s="117">
        <f t="shared" ref="G906:G969" si="532">(E906/D906)-1</f>
        <v>4.2003345503722755E-3</v>
      </c>
      <c r="H906" s="118">
        <f t="shared" si="519"/>
        <v>45371</v>
      </c>
      <c r="I906" s="118">
        <f t="shared" ref="I906:I969" si="533">IF(A906&gt;I905,H906,I905)</f>
        <v>45371</v>
      </c>
      <c r="J906" s="119">
        <f t="shared" si="515"/>
        <v>21</v>
      </c>
      <c r="K906" s="119">
        <f t="shared" si="528"/>
        <v>9</v>
      </c>
      <c r="L906" s="8">
        <f t="shared" si="516"/>
        <v>1.0017979800000001</v>
      </c>
      <c r="M906" s="120">
        <f t="shared" si="529"/>
        <v>1.0056001299999999</v>
      </c>
      <c r="N906" s="120">
        <f t="shared" si="523"/>
        <v>1.1739308601949261</v>
      </c>
      <c r="O906" s="113">
        <f t="shared" si="525"/>
        <v>1.17604156</v>
      </c>
      <c r="P906" s="113">
        <f t="shared" ref="P906:P969" si="534">TRUNC(C906*O906,8)</f>
        <v>945.94926307000003</v>
      </c>
      <c r="Q906" s="11">
        <f t="shared" si="520"/>
        <v>0</v>
      </c>
      <c r="R906" s="30">
        <f t="shared" si="517"/>
        <v>0</v>
      </c>
      <c r="S906" s="8">
        <f t="shared" ref="S906:S969" si="535">IF(R906&gt;0,TRUNC(R906*P906,8),0)</f>
        <v>0</v>
      </c>
      <c r="T906" s="122">
        <f t="shared" si="518"/>
        <v>9.5000000000000001E-2</v>
      </c>
      <c r="U906" s="121">
        <f t="shared" si="524"/>
        <v>9</v>
      </c>
      <c r="V906" s="121">
        <v>252</v>
      </c>
      <c r="W906" s="120">
        <f t="shared" ref="W906:W969" si="536">ROUND((1+T906)^TRUNC((U906/V906),9),9)</f>
        <v>1.0032464860000001</v>
      </c>
      <c r="X906" s="113">
        <f t="shared" ref="X906:X969" si="537">TRUNC((P906*(W906-1)),8)</f>
        <v>3.0710110300000002</v>
      </c>
      <c r="Y906" s="113">
        <f t="shared" ref="Y906:Y969" si="538">IF(Q906&gt;0,S906+X906,0)</f>
        <v>0</v>
      </c>
      <c r="Z906" s="125" t="str">
        <f t="shared" si="521"/>
        <v>A+J=</v>
      </c>
      <c r="AA906" s="118">
        <f t="shared" si="522"/>
        <v>45371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39">(A906+1)</f>
        <v>45356</v>
      </c>
      <c r="B907" s="113">
        <f t="shared" si="531"/>
        <v>949.55162231000008</v>
      </c>
      <c r="C907" s="176">
        <f t="shared" si="530"/>
        <v>804.35019921777302</v>
      </c>
      <c r="D907" s="114">
        <f t="shared" ref="D907:D970" si="540">IF(E907=E906,D906,E906)</f>
        <v>6773.27</v>
      </c>
      <c r="E907" s="115">
        <f t="shared" si="526"/>
        <v>6801.72</v>
      </c>
      <c r="F907" s="116">
        <f t="shared" si="527"/>
        <v>45311</v>
      </c>
      <c r="G907" s="117">
        <f t="shared" si="532"/>
        <v>4.2003345503722755E-3</v>
      </c>
      <c r="H907" s="118">
        <f t="shared" si="519"/>
        <v>45371</v>
      </c>
      <c r="I907" s="118">
        <f t="shared" si="533"/>
        <v>45371</v>
      </c>
      <c r="J907" s="119">
        <f t="shared" ref="J907:J970" si="541">IF(I907=I906,J906,NETWORKDAYS(I906,I907,$AD$176:$AD$502)-1)</f>
        <v>21</v>
      </c>
      <c r="K907" s="119">
        <f t="shared" si="528"/>
        <v>10</v>
      </c>
      <c r="L907" s="8">
        <f t="shared" ref="L907:L970" si="542">IF(E907&lt;D907,1,TRUNC((E907/D907)^TRUNC((K907/J907),9),8))</f>
        <v>1.00199796</v>
      </c>
      <c r="M907" s="120">
        <f t="shared" si="529"/>
        <v>1.0056001299999999</v>
      </c>
      <c r="N907" s="120">
        <f t="shared" si="523"/>
        <v>1.1739308601949261</v>
      </c>
      <c r="O907" s="113">
        <f t="shared" si="525"/>
        <v>1.1762763199999999</v>
      </c>
      <c r="P907" s="113">
        <f t="shared" si="534"/>
        <v>946.13809232000006</v>
      </c>
      <c r="Q907" s="11">
        <f t="shared" si="520"/>
        <v>0</v>
      </c>
      <c r="R907" s="30">
        <f t="shared" ref="R907:R970" si="543">IF(Q907&gt;0,VLOOKUP($A907,$AD$10:$AI$170,6),0)</f>
        <v>0</v>
      </c>
      <c r="S907" s="8">
        <f t="shared" si="535"/>
        <v>0</v>
      </c>
      <c r="T907" s="122">
        <f t="shared" ref="T907:T970" si="544">(T906)</f>
        <v>9.5000000000000001E-2</v>
      </c>
      <c r="U907" s="121">
        <f t="shared" si="524"/>
        <v>10</v>
      </c>
      <c r="V907" s="121">
        <v>252</v>
      </c>
      <c r="W907" s="120">
        <f t="shared" si="536"/>
        <v>1.0036078559999999</v>
      </c>
      <c r="X907" s="113">
        <f t="shared" si="537"/>
        <v>3.4135299899999998</v>
      </c>
      <c r="Y907" s="113">
        <f t="shared" si="538"/>
        <v>0</v>
      </c>
      <c r="Z907" s="125" t="str">
        <f t="shared" si="521"/>
        <v>A+J=</v>
      </c>
      <c r="AA907" s="118">
        <f t="shared" si="522"/>
        <v>45371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39"/>
        <v>45357</v>
      </c>
      <c r="B908" s="113">
        <f t="shared" si="531"/>
        <v>950.08326326000008</v>
      </c>
      <c r="C908" s="176">
        <f t="shared" si="530"/>
        <v>804.35019921777302</v>
      </c>
      <c r="D908" s="114">
        <f t="shared" si="540"/>
        <v>6773.27</v>
      </c>
      <c r="E908" s="115">
        <f t="shared" si="526"/>
        <v>6801.72</v>
      </c>
      <c r="F908" s="116">
        <f t="shared" si="527"/>
        <v>45311</v>
      </c>
      <c r="G908" s="117">
        <f t="shared" si="532"/>
        <v>4.2003345503722755E-3</v>
      </c>
      <c r="H908" s="118">
        <f t="shared" ref="H908:H971" si="545">IF(DAY(A908)=H$9,VLOOKUP(A908,AH$118:AN$450,4),H907)</f>
        <v>45371</v>
      </c>
      <c r="I908" s="118">
        <f t="shared" si="533"/>
        <v>45371</v>
      </c>
      <c r="J908" s="119">
        <f t="shared" si="541"/>
        <v>21</v>
      </c>
      <c r="K908" s="119">
        <f t="shared" si="528"/>
        <v>11</v>
      </c>
      <c r="L908" s="8">
        <f t="shared" si="542"/>
        <v>1.0021979700000001</v>
      </c>
      <c r="M908" s="120">
        <f t="shared" si="529"/>
        <v>1.0056001299999999</v>
      </c>
      <c r="N908" s="120">
        <f t="shared" si="523"/>
        <v>1.1739308601949261</v>
      </c>
      <c r="O908" s="113">
        <f t="shared" si="525"/>
        <v>1.17651112</v>
      </c>
      <c r="P908" s="113">
        <f t="shared" si="534"/>
        <v>946.32695375000003</v>
      </c>
      <c r="Q908" s="11">
        <f t="shared" ref="Q908:Q971" si="546">IF(VLOOKUP(A908,AD$10:AK$170,8)=VLOOKUP(A907,AD$10:AK$170,8),0,VLOOKUP(A908,AD$10:AK$170,8))</f>
        <v>0</v>
      </c>
      <c r="R908" s="30">
        <f t="shared" si="543"/>
        <v>0</v>
      </c>
      <c r="S908" s="8">
        <f t="shared" si="535"/>
        <v>0</v>
      </c>
      <c r="T908" s="122">
        <f t="shared" si="544"/>
        <v>9.5000000000000001E-2</v>
      </c>
      <c r="U908" s="121">
        <f t="shared" si="524"/>
        <v>11</v>
      </c>
      <c r="V908" s="121">
        <v>252</v>
      </c>
      <c r="W908" s="120">
        <f t="shared" si="536"/>
        <v>1.0039693569999999</v>
      </c>
      <c r="X908" s="113">
        <f t="shared" si="537"/>
        <v>3.7563095099999999</v>
      </c>
      <c r="Y908" s="113">
        <f t="shared" si="538"/>
        <v>0</v>
      </c>
      <c r="Z908" s="125" t="str">
        <f t="shared" ref="Z908:Z971" si="547">IF($Q907&gt;0,VLOOKUP($A907,$AD$10:$AM$170,9),Z907)</f>
        <v>A+J=</v>
      </c>
      <c r="AA908" s="118">
        <f t="shared" ref="AA908:AA971" si="548">IF($Q907&gt;0,VLOOKUP($A907,$AD$10:$AM$170,10),AA907)</f>
        <v>45371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39"/>
        <v>45358</v>
      </c>
      <c r="B909" s="113">
        <f t="shared" si="531"/>
        <v>950.61521227999992</v>
      </c>
      <c r="C909" s="176">
        <f t="shared" si="530"/>
        <v>804.35019921777302</v>
      </c>
      <c r="D909" s="114">
        <f t="shared" si="540"/>
        <v>6773.27</v>
      </c>
      <c r="E909" s="115">
        <f t="shared" si="526"/>
        <v>6801.72</v>
      </c>
      <c r="F909" s="116">
        <f t="shared" si="527"/>
        <v>45311</v>
      </c>
      <c r="G909" s="117">
        <f t="shared" si="532"/>
        <v>4.2003345503722755E-3</v>
      </c>
      <c r="H909" s="118">
        <f t="shared" si="545"/>
        <v>45371</v>
      </c>
      <c r="I909" s="118">
        <f t="shared" si="533"/>
        <v>45371</v>
      </c>
      <c r="J909" s="119">
        <f t="shared" si="541"/>
        <v>21</v>
      </c>
      <c r="K909" s="119">
        <f t="shared" si="528"/>
        <v>12</v>
      </c>
      <c r="L909" s="8">
        <f t="shared" si="542"/>
        <v>1.0023980299999999</v>
      </c>
      <c r="M909" s="120">
        <f t="shared" si="529"/>
        <v>1.0056001299999999</v>
      </c>
      <c r="N909" s="120">
        <f t="shared" si="523"/>
        <v>1.1739308601949261</v>
      </c>
      <c r="O909" s="113">
        <f t="shared" si="525"/>
        <v>1.17674598</v>
      </c>
      <c r="P909" s="113">
        <f t="shared" si="534"/>
        <v>946.51586343999998</v>
      </c>
      <c r="Q909" s="11">
        <f t="shared" si="546"/>
        <v>0</v>
      </c>
      <c r="R909" s="30">
        <f t="shared" si="543"/>
        <v>0</v>
      </c>
      <c r="S909" s="8">
        <f t="shared" si="535"/>
        <v>0</v>
      </c>
      <c r="T909" s="122">
        <f t="shared" si="544"/>
        <v>9.5000000000000001E-2</v>
      </c>
      <c r="U909" s="121">
        <f t="shared" si="524"/>
        <v>12</v>
      </c>
      <c r="V909" s="121">
        <v>252</v>
      </c>
      <c r="W909" s="120">
        <f t="shared" si="536"/>
        <v>1.004330988</v>
      </c>
      <c r="X909" s="113">
        <f t="shared" si="537"/>
        <v>4.0993488400000002</v>
      </c>
      <c r="Y909" s="113">
        <f t="shared" si="538"/>
        <v>0</v>
      </c>
      <c r="Z909" s="125" t="str">
        <f t="shared" si="547"/>
        <v>A+J=</v>
      </c>
      <c r="AA909" s="118">
        <f t="shared" si="548"/>
        <v>45371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39"/>
        <v>45359</v>
      </c>
      <c r="B910" s="113">
        <f t="shared" si="531"/>
        <v>951.14745331999995</v>
      </c>
      <c r="C910" s="176">
        <f t="shared" si="530"/>
        <v>804.35019921777302</v>
      </c>
      <c r="D910" s="114">
        <f t="shared" si="540"/>
        <v>6773.27</v>
      </c>
      <c r="E910" s="115">
        <f t="shared" si="526"/>
        <v>6801.72</v>
      </c>
      <c r="F910" s="116">
        <f t="shared" si="527"/>
        <v>45311</v>
      </c>
      <c r="G910" s="117">
        <f t="shared" si="532"/>
        <v>4.2003345503722755E-3</v>
      </c>
      <c r="H910" s="118">
        <f t="shared" si="545"/>
        <v>45371</v>
      </c>
      <c r="I910" s="118">
        <f t="shared" si="533"/>
        <v>45371</v>
      </c>
      <c r="J910" s="119">
        <f t="shared" si="541"/>
        <v>21</v>
      </c>
      <c r="K910" s="119">
        <f t="shared" si="528"/>
        <v>13</v>
      </c>
      <c r="L910" s="8">
        <f t="shared" si="542"/>
        <v>1.00259813</v>
      </c>
      <c r="M910" s="120">
        <f t="shared" si="529"/>
        <v>1.0056001299999999</v>
      </c>
      <c r="N910" s="120">
        <f t="shared" si="523"/>
        <v>1.1739308601949261</v>
      </c>
      <c r="O910" s="113">
        <f t="shared" si="525"/>
        <v>1.1769808799999999</v>
      </c>
      <c r="P910" s="113">
        <f t="shared" si="534"/>
        <v>946.70480529999998</v>
      </c>
      <c r="Q910" s="11">
        <f t="shared" si="546"/>
        <v>0</v>
      </c>
      <c r="R910" s="30">
        <f t="shared" si="543"/>
        <v>0</v>
      </c>
      <c r="S910" s="8">
        <f t="shared" si="535"/>
        <v>0</v>
      </c>
      <c r="T910" s="122">
        <f t="shared" si="544"/>
        <v>9.5000000000000001E-2</v>
      </c>
      <c r="U910" s="121">
        <f t="shared" si="524"/>
        <v>13</v>
      </c>
      <c r="V910" s="121">
        <v>252</v>
      </c>
      <c r="W910" s="120">
        <f t="shared" si="536"/>
        <v>1.0046927489999999</v>
      </c>
      <c r="X910" s="113">
        <f t="shared" si="537"/>
        <v>4.44264802</v>
      </c>
      <c r="Y910" s="113">
        <f t="shared" si="538"/>
        <v>0</v>
      </c>
      <c r="Z910" s="125" t="str">
        <f t="shared" si="547"/>
        <v>A+J=</v>
      </c>
      <c r="AA910" s="118">
        <f t="shared" si="548"/>
        <v>45371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39"/>
        <v>45360</v>
      </c>
      <c r="B911" s="113">
        <f t="shared" si="531"/>
        <v>951.67998743999999</v>
      </c>
      <c r="C911" s="176">
        <f t="shared" si="530"/>
        <v>804.35019921777302</v>
      </c>
      <c r="D911" s="114">
        <f t="shared" si="540"/>
        <v>6773.27</v>
      </c>
      <c r="E911" s="115">
        <f t="shared" si="526"/>
        <v>6801.72</v>
      </c>
      <c r="F911" s="116">
        <f t="shared" si="527"/>
        <v>45311</v>
      </c>
      <c r="G911" s="117">
        <f t="shared" si="532"/>
        <v>4.2003345503722755E-3</v>
      </c>
      <c r="H911" s="118">
        <f t="shared" si="545"/>
        <v>45371</v>
      </c>
      <c r="I911" s="118">
        <f t="shared" si="533"/>
        <v>45371</v>
      </c>
      <c r="J911" s="119">
        <f t="shared" si="541"/>
        <v>21</v>
      </c>
      <c r="K911" s="119">
        <f t="shared" si="528"/>
        <v>14</v>
      </c>
      <c r="L911" s="8">
        <f t="shared" si="542"/>
        <v>1.0027982600000001</v>
      </c>
      <c r="M911" s="120">
        <f t="shared" si="529"/>
        <v>1.0056001299999999</v>
      </c>
      <c r="N911" s="120">
        <f t="shared" si="523"/>
        <v>1.1739308601949261</v>
      </c>
      <c r="O911" s="113">
        <f t="shared" si="525"/>
        <v>1.17721582</v>
      </c>
      <c r="P911" s="113">
        <f t="shared" si="534"/>
        <v>946.89377933000003</v>
      </c>
      <c r="Q911" s="11">
        <f t="shared" si="546"/>
        <v>0</v>
      </c>
      <c r="R911" s="30">
        <f t="shared" si="543"/>
        <v>0</v>
      </c>
      <c r="S911" s="8">
        <f t="shared" si="535"/>
        <v>0</v>
      </c>
      <c r="T911" s="122">
        <f t="shared" si="544"/>
        <v>9.5000000000000001E-2</v>
      </c>
      <c r="U911" s="121">
        <f t="shared" si="524"/>
        <v>14</v>
      </c>
      <c r="V911" s="121">
        <v>252</v>
      </c>
      <c r="W911" s="120">
        <f t="shared" si="536"/>
        <v>1.0050546410000001</v>
      </c>
      <c r="X911" s="113">
        <f t="shared" si="537"/>
        <v>4.7862081099999996</v>
      </c>
      <c r="Y911" s="113">
        <f t="shared" si="538"/>
        <v>0</v>
      </c>
      <c r="Z911" s="125" t="str">
        <f t="shared" si="547"/>
        <v>A+J=</v>
      </c>
      <c r="AA911" s="118">
        <f t="shared" si="548"/>
        <v>45371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39"/>
        <v>45361</v>
      </c>
      <c r="B912" s="113">
        <f t="shared" si="531"/>
        <v>951.67998743999999</v>
      </c>
      <c r="C912" s="176">
        <f t="shared" si="530"/>
        <v>804.35019921777302</v>
      </c>
      <c r="D912" s="114">
        <f t="shared" si="540"/>
        <v>6773.27</v>
      </c>
      <c r="E912" s="115">
        <f t="shared" si="526"/>
        <v>6801.72</v>
      </c>
      <c r="F912" s="116">
        <f t="shared" si="527"/>
        <v>45311</v>
      </c>
      <c r="G912" s="117">
        <f t="shared" si="532"/>
        <v>4.2003345503722755E-3</v>
      </c>
      <c r="H912" s="118">
        <f t="shared" si="545"/>
        <v>45371</v>
      </c>
      <c r="I912" s="118">
        <f t="shared" si="533"/>
        <v>45371</v>
      </c>
      <c r="J912" s="119">
        <f t="shared" si="541"/>
        <v>21</v>
      </c>
      <c r="K912" s="119">
        <f t="shared" si="528"/>
        <v>14</v>
      </c>
      <c r="L912" s="8">
        <f t="shared" si="542"/>
        <v>1.0027982600000001</v>
      </c>
      <c r="M912" s="120">
        <f t="shared" si="529"/>
        <v>1.0056001299999999</v>
      </c>
      <c r="N912" s="120">
        <f t="shared" si="523"/>
        <v>1.1739308601949261</v>
      </c>
      <c r="O912" s="113">
        <f t="shared" si="525"/>
        <v>1.17721582</v>
      </c>
      <c r="P912" s="113">
        <f t="shared" si="534"/>
        <v>946.89377933000003</v>
      </c>
      <c r="Q912" s="11">
        <f t="shared" si="546"/>
        <v>0</v>
      </c>
      <c r="R912" s="30">
        <f t="shared" si="543"/>
        <v>0</v>
      </c>
      <c r="S912" s="8">
        <f t="shared" si="535"/>
        <v>0</v>
      </c>
      <c r="T912" s="122">
        <f t="shared" si="544"/>
        <v>9.5000000000000001E-2</v>
      </c>
      <c r="U912" s="121">
        <f t="shared" si="524"/>
        <v>14</v>
      </c>
      <c r="V912" s="121">
        <v>252</v>
      </c>
      <c r="W912" s="120">
        <f t="shared" si="536"/>
        <v>1.0050546410000001</v>
      </c>
      <c r="X912" s="113">
        <f t="shared" si="537"/>
        <v>4.7862081099999996</v>
      </c>
      <c r="Y912" s="113">
        <f t="shared" si="538"/>
        <v>0</v>
      </c>
      <c r="Z912" s="125" t="str">
        <f t="shared" si="547"/>
        <v>A+J=</v>
      </c>
      <c r="AA912" s="118">
        <f t="shared" si="548"/>
        <v>45371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39"/>
        <v>45362</v>
      </c>
      <c r="B913" s="113">
        <f t="shared" si="531"/>
        <v>951.67998743999999</v>
      </c>
      <c r="C913" s="176">
        <f t="shared" si="530"/>
        <v>804.35019921777302</v>
      </c>
      <c r="D913" s="114">
        <f t="shared" si="540"/>
        <v>6773.27</v>
      </c>
      <c r="E913" s="115">
        <f t="shared" si="526"/>
        <v>6801.72</v>
      </c>
      <c r="F913" s="116">
        <f t="shared" si="527"/>
        <v>45311</v>
      </c>
      <c r="G913" s="117">
        <f t="shared" si="532"/>
        <v>4.2003345503722755E-3</v>
      </c>
      <c r="H913" s="118">
        <f t="shared" si="545"/>
        <v>45371</v>
      </c>
      <c r="I913" s="118">
        <f t="shared" si="533"/>
        <v>45371</v>
      </c>
      <c r="J913" s="119">
        <f t="shared" si="541"/>
        <v>21</v>
      </c>
      <c r="K913" s="119">
        <f t="shared" si="528"/>
        <v>14</v>
      </c>
      <c r="L913" s="8">
        <f t="shared" si="542"/>
        <v>1.0027982600000001</v>
      </c>
      <c r="M913" s="120">
        <f t="shared" si="529"/>
        <v>1.0056001299999999</v>
      </c>
      <c r="N913" s="120">
        <f t="shared" si="523"/>
        <v>1.1739308601949261</v>
      </c>
      <c r="O913" s="113">
        <f t="shared" si="525"/>
        <v>1.17721582</v>
      </c>
      <c r="P913" s="113">
        <f t="shared" si="534"/>
        <v>946.89377933000003</v>
      </c>
      <c r="Q913" s="11">
        <f t="shared" si="546"/>
        <v>0</v>
      </c>
      <c r="R913" s="30">
        <f t="shared" si="543"/>
        <v>0</v>
      </c>
      <c r="S913" s="8">
        <f t="shared" si="535"/>
        <v>0</v>
      </c>
      <c r="T913" s="122">
        <f t="shared" si="544"/>
        <v>9.5000000000000001E-2</v>
      </c>
      <c r="U913" s="121">
        <f t="shared" si="524"/>
        <v>14</v>
      </c>
      <c r="V913" s="121">
        <v>252</v>
      </c>
      <c r="W913" s="120">
        <f t="shared" si="536"/>
        <v>1.0050546410000001</v>
      </c>
      <c r="X913" s="113">
        <f t="shared" si="537"/>
        <v>4.7862081099999996</v>
      </c>
      <c r="Y913" s="113">
        <f t="shared" si="538"/>
        <v>0</v>
      </c>
      <c r="Z913" s="125" t="str">
        <f t="shared" si="547"/>
        <v>A+J=</v>
      </c>
      <c r="AA913" s="118">
        <f t="shared" si="548"/>
        <v>45371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39"/>
        <v>45363</v>
      </c>
      <c r="B914" s="113">
        <f t="shared" si="531"/>
        <v>952.21282998999993</v>
      </c>
      <c r="C914" s="176">
        <f t="shared" si="530"/>
        <v>804.35019921777302</v>
      </c>
      <c r="D914" s="114">
        <f t="shared" si="540"/>
        <v>6773.27</v>
      </c>
      <c r="E914" s="115">
        <f t="shared" si="526"/>
        <v>6801.72</v>
      </c>
      <c r="F914" s="116">
        <f t="shared" si="527"/>
        <v>45311</v>
      </c>
      <c r="G914" s="117">
        <f t="shared" si="532"/>
        <v>4.2003345503722755E-3</v>
      </c>
      <c r="H914" s="118">
        <f t="shared" si="545"/>
        <v>45371</v>
      </c>
      <c r="I914" s="118">
        <f t="shared" si="533"/>
        <v>45371</v>
      </c>
      <c r="J914" s="119">
        <f t="shared" si="541"/>
        <v>21</v>
      </c>
      <c r="K914" s="119">
        <f t="shared" si="528"/>
        <v>15</v>
      </c>
      <c r="L914" s="8">
        <f t="shared" si="542"/>
        <v>1.00299844</v>
      </c>
      <c r="M914" s="120">
        <f t="shared" si="529"/>
        <v>1.0056001299999999</v>
      </c>
      <c r="N914" s="120">
        <f t="shared" si="523"/>
        <v>1.1739308601949261</v>
      </c>
      <c r="O914" s="113">
        <f t="shared" si="525"/>
        <v>1.17745082</v>
      </c>
      <c r="P914" s="113">
        <f t="shared" si="534"/>
        <v>947.08280162999995</v>
      </c>
      <c r="Q914" s="11">
        <f t="shared" si="546"/>
        <v>0</v>
      </c>
      <c r="R914" s="30">
        <f t="shared" si="543"/>
        <v>0</v>
      </c>
      <c r="S914" s="8">
        <f t="shared" si="535"/>
        <v>0</v>
      </c>
      <c r="T914" s="122">
        <f t="shared" si="544"/>
        <v>9.5000000000000001E-2</v>
      </c>
      <c r="U914" s="121">
        <f t="shared" si="524"/>
        <v>15</v>
      </c>
      <c r="V914" s="121">
        <v>252</v>
      </c>
      <c r="W914" s="120">
        <f t="shared" si="536"/>
        <v>1.0054166630000001</v>
      </c>
      <c r="X914" s="113">
        <f t="shared" si="537"/>
        <v>5.1300283599999998</v>
      </c>
      <c r="Y914" s="113">
        <f t="shared" si="538"/>
        <v>0</v>
      </c>
      <c r="Z914" s="125" t="str">
        <f t="shared" si="547"/>
        <v>A+J=</v>
      </c>
      <c r="AA914" s="118">
        <f t="shared" si="548"/>
        <v>45371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39"/>
        <v>45364</v>
      </c>
      <c r="B915" s="113">
        <f t="shared" si="531"/>
        <v>952.74595682000006</v>
      </c>
      <c r="C915" s="176">
        <f t="shared" si="530"/>
        <v>804.35019921777302</v>
      </c>
      <c r="D915" s="114">
        <f t="shared" si="540"/>
        <v>6773.27</v>
      </c>
      <c r="E915" s="115">
        <f t="shared" si="526"/>
        <v>6801.72</v>
      </c>
      <c r="F915" s="116">
        <f t="shared" si="527"/>
        <v>45311</v>
      </c>
      <c r="G915" s="117">
        <f t="shared" si="532"/>
        <v>4.2003345503722755E-3</v>
      </c>
      <c r="H915" s="118">
        <f t="shared" si="545"/>
        <v>45371</v>
      </c>
      <c r="I915" s="118">
        <f t="shared" si="533"/>
        <v>45371</v>
      </c>
      <c r="J915" s="119">
        <f t="shared" si="541"/>
        <v>21</v>
      </c>
      <c r="K915" s="119">
        <f t="shared" si="528"/>
        <v>16</v>
      </c>
      <c r="L915" s="8">
        <f t="shared" si="542"/>
        <v>1.0031986500000001</v>
      </c>
      <c r="M915" s="120">
        <f t="shared" si="529"/>
        <v>1.0056001299999999</v>
      </c>
      <c r="N915" s="120">
        <f t="shared" si="523"/>
        <v>1.1739308601949261</v>
      </c>
      <c r="O915" s="113">
        <f t="shared" si="525"/>
        <v>1.17768585</v>
      </c>
      <c r="P915" s="113">
        <f t="shared" si="534"/>
        <v>947.27184806000002</v>
      </c>
      <c r="Q915" s="11">
        <f t="shared" si="546"/>
        <v>0</v>
      </c>
      <c r="R915" s="30">
        <f t="shared" si="543"/>
        <v>0</v>
      </c>
      <c r="S915" s="8">
        <f t="shared" si="535"/>
        <v>0</v>
      </c>
      <c r="T915" s="122">
        <f t="shared" si="544"/>
        <v>9.5000000000000001E-2</v>
      </c>
      <c r="U915" s="121">
        <f t="shared" si="524"/>
        <v>16</v>
      </c>
      <c r="V915" s="121">
        <v>252</v>
      </c>
      <c r="W915" s="120">
        <f t="shared" si="536"/>
        <v>1.005778815</v>
      </c>
      <c r="X915" s="113">
        <f t="shared" si="537"/>
        <v>5.47410876</v>
      </c>
      <c r="Y915" s="113">
        <f t="shared" si="538"/>
        <v>0</v>
      </c>
      <c r="Z915" s="125" t="str">
        <f t="shared" si="547"/>
        <v>A+J=</v>
      </c>
      <c r="AA915" s="118">
        <f t="shared" si="548"/>
        <v>45371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39"/>
        <v>45365</v>
      </c>
      <c r="B916" s="113">
        <f t="shared" si="531"/>
        <v>953.27939325</v>
      </c>
      <c r="C916" s="176">
        <f t="shared" si="530"/>
        <v>804.35019921777302</v>
      </c>
      <c r="D916" s="114">
        <f t="shared" si="540"/>
        <v>6773.27</v>
      </c>
      <c r="E916" s="115">
        <f t="shared" si="526"/>
        <v>6801.72</v>
      </c>
      <c r="F916" s="116">
        <f t="shared" si="527"/>
        <v>45311</v>
      </c>
      <c r="G916" s="117">
        <f t="shared" si="532"/>
        <v>4.2003345503722755E-3</v>
      </c>
      <c r="H916" s="118">
        <f t="shared" si="545"/>
        <v>45371</v>
      </c>
      <c r="I916" s="118">
        <f t="shared" si="533"/>
        <v>45371</v>
      </c>
      <c r="J916" s="119">
        <f t="shared" si="541"/>
        <v>21</v>
      </c>
      <c r="K916" s="119">
        <f t="shared" si="528"/>
        <v>17</v>
      </c>
      <c r="L916" s="8">
        <f t="shared" si="542"/>
        <v>1.00339891</v>
      </c>
      <c r="M916" s="120">
        <f t="shared" si="529"/>
        <v>1.0056001299999999</v>
      </c>
      <c r="N916" s="120">
        <f t="shared" si="523"/>
        <v>1.1739308601949261</v>
      </c>
      <c r="O916" s="113">
        <f t="shared" si="525"/>
        <v>1.1779209399999999</v>
      </c>
      <c r="P916" s="113">
        <f t="shared" si="534"/>
        <v>947.46094274999996</v>
      </c>
      <c r="Q916" s="11">
        <f t="shared" si="546"/>
        <v>0</v>
      </c>
      <c r="R916" s="30">
        <f t="shared" si="543"/>
        <v>0</v>
      </c>
      <c r="S916" s="8">
        <f t="shared" si="535"/>
        <v>0</v>
      </c>
      <c r="T916" s="122">
        <f t="shared" si="544"/>
        <v>9.5000000000000001E-2</v>
      </c>
      <c r="U916" s="121">
        <f t="shared" si="524"/>
        <v>17</v>
      </c>
      <c r="V916" s="121">
        <v>252</v>
      </c>
      <c r="W916" s="120">
        <f t="shared" si="536"/>
        <v>1.0061410980000001</v>
      </c>
      <c r="X916" s="113">
        <f t="shared" si="537"/>
        <v>5.8184505</v>
      </c>
      <c r="Y916" s="113">
        <f t="shared" si="538"/>
        <v>0</v>
      </c>
      <c r="Z916" s="125" t="str">
        <f t="shared" si="547"/>
        <v>A+J=</v>
      </c>
      <c r="AA916" s="118">
        <f t="shared" si="548"/>
        <v>45371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39"/>
        <v>45366</v>
      </c>
      <c r="B917" s="113">
        <f t="shared" si="531"/>
        <v>953.81312226</v>
      </c>
      <c r="C917" s="176">
        <f t="shared" si="530"/>
        <v>804.35019921777302</v>
      </c>
      <c r="D917" s="114">
        <f t="shared" si="540"/>
        <v>6773.27</v>
      </c>
      <c r="E917" s="115">
        <f t="shared" si="526"/>
        <v>6801.72</v>
      </c>
      <c r="F917" s="116">
        <f t="shared" si="527"/>
        <v>45311</v>
      </c>
      <c r="G917" s="117">
        <f t="shared" si="532"/>
        <v>4.2003345503722755E-3</v>
      </c>
      <c r="H917" s="118">
        <f t="shared" si="545"/>
        <v>45371</v>
      </c>
      <c r="I917" s="118">
        <f t="shared" si="533"/>
        <v>45371</v>
      </c>
      <c r="J917" s="119">
        <f t="shared" si="541"/>
        <v>21</v>
      </c>
      <c r="K917" s="119">
        <f t="shared" si="528"/>
        <v>18</v>
      </c>
      <c r="L917" s="8">
        <f t="shared" si="542"/>
        <v>1.0035992</v>
      </c>
      <c r="M917" s="120">
        <f t="shared" si="529"/>
        <v>1.0056001299999999</v>
      </c>
      <c r="N917" s="120">
        <f t="shared" si="523"/>
        <v>1.1739308601949261</v>
      </c>
      <c r="O917" s="113">
        <f t="shared" si="525"/>
        <v>1.17815607</v>
      </c>
      <c r="P917" s="113">
        <f t="shared" si="534"/>
        <v>947.65006960999995</v>
      </c>
      <c r="Q917" s="11">
        <f t="shared" si="546"/>
        <v>0</v>
      </c>
      <c r="R917" s="30">
        <f t="shared" si="543"/>
        <v>0</v>
      </c>
      <c r="S917" s="8">
        <f t="shared" si="535"/>
        <v>0</v>
      </c>
      <c r="T917" s="122">
        <f t="shared" si="544"/>
        <v>9.5000000000000001E-2</v>
      </c>
      <c r="U917" s="121">
        <f t="shared" si="524"/>
        <v>18</v>
      </c>
      <c r="V917" s="121">
        <v>252</v>
      </c>
      <c r="W917" s="120">
        <f t="shared" si="536"/>
        <v>1.006503511</v>
      </c>
      <c r="X917" s="113">
        <f t="shared" si="537"/>
        <v>6.16305265</v>
      </c>
      <c r="Y917" s="113">
        <f t="shared" si="538"/>
        <v>0</v>
      </c>
      <c r="Z917" s="125" t="str">
        <f t="shared" si="547"/>
        <v>A+J=</v>
      </c>
      <c r="AA917" s="118">
        <f t="shared" si="548"/>
        <v>45371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39"/>
        <v>45367</v>
      </c>
      <c r="B918" s="113">
        <f t="shared" si="531"/>
        <v>954.34715301999995</v>
      </c>
      <c r="C918" s="176">
        <f t="shared" si="530"/>
        <v>804.35019921777302</v>
      </c>
      <c r="D918" s="114">
        <f t="shared" si="540"/>
        <v>6773.27</v>
      </c>
      <c r="E918" s="115">
        <f t="shared" si="526"/>
        <v>6801.72</v>
      </c>
      <c r="F918" s="116">
        <f t="shared" si="527"/>
        <v>45311</v>
      </c>
      <c r="G918" s="117">
        <f t="shared" si="532"/>
        <v>4.2003345503722755E-3</v>
      </c>
      <c r="H918" s="118">
        <f t="shared" si="545"/>
        <v>45371</v>
      </c>
      <c r="I918" s="118">
        <f t="shared" si="533"/>
        <v>45371</v>
      </c>
      <c r="J918" s="119">
        <f t="shared" si="541"/>
        <v>21</v>
      </c>
      <c r="K918" s="119">
        <f t="shared" si="528"/>
        <v>19</v>
      </c>
      <c r="L918" s="8">
        <f t="shared" si="542"/>
        <v>1.0037995399999999</v>
      </c>
      <c r="M918" s="120">
        <f t="shared" si="529"/>
        <v>1.0056001299999999</v>
      </c>
      <c r="N918" s="120">
        <f t="shared" si="523"/>
        <v>1.1739308601949261</v>
      </c>
      <c r="O918" s="113">
        <f t="shared" si="525"/>
        <v>1.17839125</v>
      </c>
      <c r="P918" s="113">
        <f t="shared" si="534"/>
        <v>947.83923669000001</v>
      </c>
      <c r="Q918" s="11">
        <f t="shared" si="546"/>
        <v>0</v>
      </c>
      <c r="R918" s="30">
        <f t="shared" si="543"/>
        <v>0</v>
      </c>
      <c r="S918" s="8">
        <f t="shared" si="535"/>
        <v>0</v>
      </c>
      <c r="T918" s="122">
        <f t="shared" si="544"/>
        <v>9.5000000000000001E-2</v>
      </c>
      <c r="U918" s="121">
        <f t="shared" si="524"/>
        <v>19</v>
      </c>
      <c r="V918" s="121">
        <v>252</v>
      </c>
      <c r="W918" s="120">
        <f t="shared" si="536"/>
        <v>1.0068660549999999</v>
      </c>
      <c r="X918" s="113">
        <f t="shared" si="537"/>
        <v>6.5079163299999996</v>
      </c>
      <c r="Y918" s="113">
        <f t="shared" si="538"/>
        <v>0</v>
      </c>
      <c r="Z918" s="125" t="str">
        <f t="shared" si="547"/>
        <v>A+J=</v>
      </c>
      <c r="AA918" s="118">
        <f t="shared" si="548"/>
        <v>45371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39"/>
        <v>45368</v>
      </c>
      <c r="B919" s="113">
        <f t="shared" si="531"/>
        <v>954.34715301999995</v>
      </c>
      <c r="C919" s="176">
        <f t="shared" si="530"/>
        <v>804.35019921777302</v>
      </c>
      <c r="D919" s="114">
        <f t="shared" si="540"/>
        <v>6773.27</v>
      </c>
      <c r="E919" s="115">
        <f t="shared" si="526"/>
        <v>6801.72</v>
      </c>
      <c r="F919" s="116">
        <f t="shared" si="527"/>
        <v>45311</v>
      </c>
      <c r="G919" s="117">
        <f t="shared" si="532"/>
        <v>4.2003345503722755E-3</v>
      </c>
      <c r="H919" s="118">
        <f t="shared" si="545"/>
        <v>45371</v>
      </c>
      <c r="I919" s="118">
        <f t="shared" si="533"/>
        <v>45371</v>
      </c>
      <c r="J919" s="119">
        <f t="shared" si="541"/>
        <v>21</v>
      </c>
      <c r="K919" s="119">
        <f t="shared" si="528"/>
        <v>19</v>
      </c>
      <c r="L919" s="8">
        <f t="shared" si="542"/>
        <v>1.0037995399999999</v>
      </c>
      <c r="M919" s="120">
        <f t="shared" si="529"/>
        <v>1.0056001299999999</v>
      </c>
      <c r="N919" s="120">
        <f t="shared" si="523"/>
        <v>1.1739308601949261</v>
      </c>
      <c r="O919" s="113">
        <f t="shared" si="525"/>
        <v>1.17839125</v>
      </c>
      <c r="P919" s="113">
        <f t="shared" si="534"/>
        <v>947.83923669000001</v>
      </c>
      <c r="Q919" s="11">
        <f t="shared" si="546"/>
        <v>0</v>
      </c>
      <c r="R919" s="30">
        <f t="shared" si="543"/>
        <v>0</v>
      </c>
      <c r="S919" s="8">
        <f t="shared" si="535"/>
        <v>0</v>
      </c>
      <c r="T919" s="122">
        <f t="shared" si="544"/>
        <v>9.5000000000000001E-2</v>
      </c>
      <c r="U919" s="121">
        <f t="shared" si="524"/>
        <v>19</v>
      </c>
      <c r="V919" s="121">
        <v>252</v>
      </c>
      <c r="W919" s="120">
        <f t="shared" si="536"/>
        <v>1.0068660549999999</v>
      </c>
      <c r="X919" s="113">
        <f t="shared" si="537"/>
        <v>6.5079163299999996</v>
      </c>
      <c r="Y919" s="113">
        <f t="shared" si="538"/>
        <v>0</v>
      </c>
      <c r="Z919" s="125" t="str">
        <f t="shared" si="547"/>
        <v>A+J=</v>
      </c>
      <c r="AA919" s="118">
        <f t="shared" si="548"/>
        <v>45371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39"/>
        <v>45369</v>
      </c>
      <c r="B920" s="113">
        <f t="shared" si="531"/>
        <v>954.34715301999995</v>
      </c>
      <c r="C920" s="176">
        <f t="shared" si="530"/>
        <v>804.35019921777302</v>
      </c>
      <c r="D920" s="114">
        <f t="shared" si="540"/>
        <v>6773.27</v>
      </c>
      <c r="E920" s="115">
        <f t="shared" si="526"/>
        <v>6801.72</v>
      </c>
      <c r="F920" s="116">
        <f t="shared" si="527"/>
        <v>45311</v>
      </c>
      <c r="G920" s="117">
        <f t="shared" si="532"/>
        <v>4.2003345503722755E-3</v>
      </c>
      <c r="H920" s="118">
        <f t="shared" si="545"/>
        <v>45371</v>
      </c>
      <c r="I920" s="118">
        <f t="shared" si="533"/>
        <v>45371</v>
      </c>
      <c r="J920" s="119">
        <f t="shared" si="541"/>
        <v>21</v>
      </c>
      <c r="K920" s="119">
        <f t="shared" si="528"/>
        <v>19</v>
      </c>
      <c r="L920" s="8">
        <f t="shared" si="542"/>
        <v>1.0037995399999999</v>
      </c>
      <c r="M920" s="120">
        <f t="shared" si="529"/>
        <v>1.0056001299999999</v>
      </c>
      <c r="N920" s="120">
        <f t="shared" si="523"/>
        <v>1.1739308601949261</v>
      </c>
      <c r="O920" s="113">
        <f t="shared" si="525"/>
        <v>1.17839125</v>
      </c>
      <c r="P920" s="113">
        <f t="shared" si="534"/>
        <v>947.83923669000001</v>
      </c>
      <c r="Q920" s="11">
        <f t="shared" si="546"/>
        <v>0</v>
      </c>
      <c r="R920" s="30">
        <f t="shared" si="543"/>
        <v>0</v>
      </c>
      <c r="S920" s="8">
        <f t="shared" si="535"/>
        <v>0</v>
      </c>
      <c r="T920" s="122">
        <f t="shared" si="544"/>
        <v>9.5000000000000001E-2</v>
      </c>
      <c r="U920" s="121">
        <f t="shared" si="524"/>
        <v>19</v>
      </c>
      <c r="V920" s="121">
        <v>252</v>
      </c>
      <c r="W920" s="120">
        <f t="shared" si="536"/>
        <v>1.0068660549999999</v>
      </c>
      <c r="X920" s="113">
        <f t="shared" si="537"/>
        <v>6.5079163299999996</v>
      </c>
      <c r="Y920" s="113">
        <f t="shared" si="538"/>
        <v>0</v>
      </c>
      <c r="Z920" s="125" t="str">
        <f t="shared" si="547"/>
        <v>A+J=</v>
      </c>
      <c r="AA920" s="118">
        <f t="shared" si="548"/>
        <v>45371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39"/>
        <v>45370</v>
      </c>
      <c r="B921" s="113">
        <f t="shared" si="531"/>
        <v>954.88147658000003</v>
      </c>
      <c r="C921" s="176">
        <f t="shared" si="530"/>
        <v>804.35019921777302</v>
      </c>
      <c r="D921" s="114">
        <f t="shared" si="540"/>
        <v>6773.27</v>
      </c>
      <c r="E921" s="115">
        <f t="shared" si="526"/>
        <v>6801.72</v>
      </c>
      <c r="F921" s="116">
        <f t="shared" si="527"/>
        <v>45311</v>
      </c>
      <c r="G921" s="117">
        <f t="shared" si="532"/>
        <v>4.2003345503722755E-3</v>
      </c>
      <c r="H921" s="118">
        <f t="shared" si="545"/>
        <v>45371</v>
      </c>
      <c r="I921" s="118">
        <f t="shared" si="533"/>
        <v>45371</v>
      </c>
      <c r="J921" s="119">
        <f t="shared" si="541"/>
        <v>21</v>
      </c>
      <c r="K921" s="119">
        <f t="shared" si="528"/>
        <v>20</v>
      </c>
      <c r="L921" s="8">
        <f t="shared" si="542"/>
        <v>1.0039999100000001</v>
      </c>
      <c r="M921" s="120">
        <f t="shared" si="529"/>
        <v>1.0056001299999999</v>
      </c>
      <c r="N921" s="120">
        <f t="shared" si="523"/>
        <v>1.1739308601949261</v>
      </c>
      <c r="O921" s="113">
        <f t="shared" si="525"/>
        <v>1.17862647</v>
      </c>
      <c r="P921" s="113">
        <f t="shared" si="534"/>
        <v>948.02843594000001</v>
      </c>
      <c r="Q921" s="11">
        <f t="shared" si="546"/>
        <v>0</v>
      </c>
      <c r="R921" s="30">
        <f t="shared" si="543"/>
        <v>0</v>
      </c>
      <c r="S921" s="8">
        <f t="shared" si="535"/>
        <v>0</v>
      </c>
      <c r="T921" s="122">
        <f t="shared" si="544"/>
        <v>9.5000000000000001E-2</v>
      </c>
      <c r="U921" s="121">
        <f t="shared" si="524"/>
        <v>20</v>
      </c>
      <c r="V921" s="121">
        <v>252</v>
      </c>
      <c r="W921" s="120">
        <f t="shared" si="536"/>
        <v>1.0072287289999999</v>
      </c>
      <c r="X921" s="113">
        <f t="shared" si="537"/>
        <v>6.8530406399999997</v>
      </c>
      <c r="Y921" s="113">
        <f t="shared" si="538"/>
        <v>0</v>
      </c>
      <c r="Z921" s="125" t="str">
        <f t="shared" si="547"/>
        <v>A+J=</v>
      </c>
      <c r="AA921" s="118">
        <f t="shared" si="548"/>
        <v>45371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39"/>
        <v>45371</v>
      </c>
      <c r="B922" s="113">
        <f t="shared" si="531"/>
        <v>955.41611023999997</v>
      </c>
      <c r="C922" s="176">
        <f t="shared" si="530"/>
        <v>804.35019921777302</v>
      </c>
      <c r="D922" s="114">
        <f t="shared" si="540"/>
        <v>6773.27</v>
      </c>
      <c r="E922" s="115">
        <f t="shared" si="526"/>
        <v>6801.72</v>
      </c>
      <c r="F922" s="116">
        <f t="shared" si="527"/>
        <v>45311</v>
      </c>
      <c r="G922" s="117">
        <f t="shared" si="532"/>
        <v>4.2003345503722755E-3</v>
      </c>
      <c r="H922" s="118">
        <f t="shared" si="545"/>
        <v>45404</v>
      </c>
      <c r="I922" s="118">
        <f t="shared" si="533"/>
        <v>45371</v>
      </c>
      <c r="J922" s="119">
        <f t="shared" si="541"/>
        <v>21</v>
      </c>
      <c r="K922" s="119">
        <f t="shared" si="528"/>
        <v>21</v>
      </c>
      <c r="L922" s="8">
        <f t="shared" si="542"/>
        <v>1.00420033</v>
      </c>
      <c r="M922" s="120">
        <f t="shared" si="529"/>
        <v>1.0056001299999999</v>
      </c>
      <c r="N922" s="120">
        <f t="shared" si="523"/>
        <v>1.1739308601949261</v>
      </c>
      <c r="O922" s="113">
        <f t="shared" si="525"/>
        <v>1.17886175</v>
      </c>
      <c r="P922" s="113">
        <f t="shared" si="534"/>
        <v>948.21768345999999</v>
      </c>
      <c r="Q922" s="11">
        <f t="shared" si="546"/>
        <v>30</v>
      </c>
      <c r="R922" s="30">
        <f t="shared" si="543"/>
        <v>8.2506470786884722E-3</v>
      </c>
      <c r="S922" s="8">
        <f t="shared" si="535"/>
        <v>7.8234094599999997</v>
      </c>
      <c r="T922" s="122">
        <f t="shared" si="544"/>
        <v>9.5000000000000001E-2</v>
      </c>
      <c r="U922" s="121">
        <f t="shared" si="524"/>
        <v>21</v>
      </c>
      <c r="V922" s="121">
        <v>252</v>
      </c>
      <c r="W922" s="120">
        <f t="shared" si="536"/>
        <v>1.0075915339999999</v>
      </c>
      <c r="X922" s="113">
        <f t="shared" si="537"/>
        <v>7.1984267800000001</v>
      </c>
      <c r="Y922" s="113">
        <f t="shared" si="538"/>
        <v>15.021836239999999</v>
      </c>
      <c r="Z922" s="125" t="str">
        <f t="shared" si="547"/>
        <v>A+J=</v>
      </c>
      <c r="AA922" s="118">
        <f t="shared" si="548"/>
        <v>45371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39"/>
        <v>45372</v>
      </c>
      <c r="B923" s="113">
        <f t="shared" si="531"/>
        <v>941.08648753</v>
      </c>
      <c r="C923" s="176">
        <f t="shared" si="530"/>
        <v>797.71378959637343</v>
      </c>
      <c r="D923" s="114">
        <f t="shared" si="540"/>
        <v>6801.72</v>
      </c>
      <c r="E923" s="115">
        <f t="shared" si="526"/>
        <v>6858.17</v>
      </c>
      <c r="F923" s="116">
        <f t="shared" si="527"/>
        <v>45342</v>
      </c>
      <c r="G923" s="117">
        <f t="shared" si="532"/>
        <v>8.2993713354857501E-3</v>
      </c>
      <c r="H923" s="118">
        <f t="shared" si="545"/>
        <v>45404</v>
      </c>
      <c r="I923" s="118">
        <f t="shared" si="533"/>
        <v>45404</v>
      </c>
      <c r="J923" s="119">
        <f t="shared" si="541"/>
        <v>22</v>
      </c>
      <c r="K923" s="119">
        <f t="shared" si="528"/>
        <v>1</v>
      </c>
      <c r="L923" s="8">
        <f t="shared" si="542"/>
        <v>1.0003757499999999</v>
      </c>
      <c r="M923" s="120">
        <f t="shared" si="529"/>
        <v>1.00420033</v>
      </c>
      <c r="N923" s="120">
        <f t="shared" si="523"/>
        <v>1.1788617572049287</v>
      </c>
      <c r="O923" s="113">
        <f t="shared" si="525"/>
        <v>1.17930471</v>
      </c>
      <c r="P923" s="113">
        <f t="shared" si="534"/>
        <v>940.74762929999997</v>
      </c>
      <c r="Q923" s="11">
        <f t="shared" si="546"/>
        <v>0</v>
      </c>
      <c r="R923" s="30">
        <f t="shared" si="543"/>
        <v>0</v>
      </c>
      <c r="S923" s="8">
        <f t="shared" si="535"/>
        <v>0</v>
      </c>
      <c r="T923" s="122">
        <f t="shared" si="544"/>
        <v>9.5000000000000001E-2</v>
      </c>
      <c r="U923" s="121">
        <f t="shared" si="524"/>
        <v>1</v>
      </c>
      <c r="V923" s="121">
        <v>252</v>
      </c>
      <c r="W923" s="120">
        <f t="shared" si="536"/>
        <v>1.0003602009999999</v>
      </c>
      <c r="X923" s="113">
        <f t="shared" si="537"/>
        <v>0.33885822999999998</v>
      </c>
      <c r="Y923" s="113">
        <f t="shared" si="538"/>
        <v>0</v>
      </c>
      <c r="Z923" s="125" t="str">
        <f t="shared" si="547"/>
        <v>A+J=</v>
      </c>
      <c r="AA923" s="118">
        <f t="shared" si="548"/>
        <v>45404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39"/>
        <v>45373</v>
      </c>
      <c r="B924" s="113">
        <f t="shared" si="531"/>
        <v>941.77921368</v>
      </c>
      <c r="C924" s="176">
        <f t="shared" si="530"/>
        <v>797.71378959637343</v>
      </c>
      <c r="D924" s="114">
        <f t="shared" si="540"/>
        <v>6801.72</v>
      </c>
      <c r="E924" s="115">
        <f t="shared" si="526"/>
        <v>6858.17</v>
      </c>
      <c r="F924" s="116">
        <f t="shared" si="527"/>
        <v>45342</v>
      </c>
      <c r="G924" s="117">
        <f t="shared" si="532"/>
        <v>8.2993713354857501E-3</v>
      </c>
      <c r="H924" s="118">
        <f t="shared" si="545"/>
        <v>45404</v>
      </c>
      <c r="I924" s="118">
        <f t="shared" si="533"/>
        <v>45404</v>
      </c>
      <c r="J924" s="119">
        <f t="shared" si="541"/>
        <v>22</v>
      </c>
      <c r="K924" s="119">
        <f t="shared" si="528"/>
        <v>2</v>
      </c>
      <c r="L924" s="8">
        <f t="shared" si="542"/>
        <v>1.00075165</v>
      </c>
      <c r="M924" s="120">
        <f t="shared" si="529"/>
        <v>1.00420033</v>
      </c>
      <c r="N924" s="120">
        <f t="shared" si="523"/>
        <v>1.1788617572049287</v>
      </c>
      <c r="O924" s="113">
        <f t="shared" si="525"/>
        <v>1.1797478400000001</v>
      </c>
      <c r="P924" s="113">
        <f t="shared" si="534"/>
        <v>941.10112020999998</v>
      </c>
      <c r="Q924" s="11">
        <f t="shared" si="546"/>
        <v>0</v>
      </c>
      <c r="R924" s="30">
        <f t="shared" si="543"/>
        <v>0</v>
      </c>
      <c r="S924" s="8">
        <f t="shared" si="535"/>
        <v>0</v>
      </c>
      <c r="T924" s="122">
        <f t="shared" si="544"/>
        <v>9.5000000000000001E-2</v>
      </c>
      <c r="U924" s="121">
        <f t="shared" si="524"/>
        <v>2</v>
      </c>
      <c r="V924" s="121">
        <v>252</v>
      </c>
      <c r="W924" s="120">
        <f t="shared" si="536"/>
        <v>1.0007205320000001</v>
      </c>
      <c r="X924" s="113">
        <f t="shared" si="537"/>
        <v>0.67809346999999998</v>
      </c>
      <c r="Y924" s="113">
        <f t="shared" si="538"/>
        <v>0</v>
      </c>
      <c r="Z924" s="125" t="str">
        <f t="shared" si="547"/>
        <v>A+J=</v>
      </c>
      <c r="AA924" s="118">
        <f t="shared" si="548"/>
        <v>45404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39"/>
        <v>45374</v>
      </c>
      <c r="B925" s="113">
        <f t="shared" si="531"/>
        <v>942.47245271999998</v>
      </c>
      <c r="C925" s="176">
        <f t="shared" si="530"/>
        <v>797.71378959637343</v>
      </c>
      <c r="D925" s="114">
        <f t="shared" si="540"/>
        <v>6801.72</v>
      </c>
      <c r="E925" s="115">
        <f t="shared" si="526"/>
        <v>6858.17</v>
      </c>
      <c r="F925" s="116">
        <f t="shared" si="527"/>
        <v>45342</v>
      </c>
      <c r="G925" s="117">
        <f t="shared" si="532"/>
        <v>8.2993713354857501E-3</v>
      </c>
      <c r="H925" s="118">
        <f t="shared" si="545"/>
        <v>45404</v>
      </c>
      <c r="I925" s="118">
        <f t="shared" si="533"/>
        <v>45404</v>
      </c>
      <c r="J925" s="119">
        <f t="shared" si="541"/>
        <v>22</v>
      </c>
      <c r="K925" s="119">
        <f t="shared" si="528"/>
        <v>3</v>
      </c>
      <c r="L925" s="8">
        <f t="shared" si="542"/>
        <v>1.0011276899999999</v>
      </c>
      <c r="M925" s="120">
        <f t="shared" si="529"/>
        <v>1.00420033</v>
      </c>
      <c r="N925" s="120">
        <f t="shared" si="523"/>
        <v>1.1788617572049287</v>
      </c>
      <c r="O925" s="113">
        <f t="shared" si="525"/>
        <v>1.18019114</v>
      </c>
      <c r="P925" s="113">
        <f t="shared" si="534"/>
        <v>941.45474673000001</v>
      </c>
      <c r="Q925" s="11">
        <f t="shared" si="546"/>
        <v>0</v>
      </c>
      <c r="R925" s="30">
        <f t="shared" si="543"/>
        <v>0</v>
      </c>
      <c r="S925" s="8">
        <f t="shared" si="535"/>
        <v>0</v>
      </c>
      <c r="T925" s="122">
        <f t="shared" si="544"/>
        <v>9.5000000000000001E-2</v>
      </c>
      <c r="U925" s="121">
        <f t="shared" si="524"/>
        <v>3</v>
      </c>
      <c r="V925" s="121">
        <v>252</v>
      </c>
      <c r="W925" s="120">
        <f t="shared" si="536"/>
        <v>1.001080993</v>
      </c>
      <c r="X925" s="113">
        <f t="shared" si="537"/>
        <v>1.0177059900000001</v>
      </c>
      <c r="Y925" s="113">
        <f t="shared" si="538"/>
        <v>0</v>
      </c>
      <c r="Z925" s="125" t="str">
        <f t="shared" si="547"/>
        <v>A+J=</v>
      </c>
      <c r="AA925" s="118">
        <f t="shared" si="548"/>
        <v>45404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39"/>
        <v>45375</v>
      </c>
      <c r="B926" s="113">
        <f t="shared" si="531"/>
        <v>942.47245271999998</v>
      </c>
      <c r="C926" s="176">
        <f t="shared" si="530"/>
        <v>797.71378959637343</v>
      </c>
      <c r="D926" s="114">
        <f t="shared" si="540"/>
        <v>6801.72</v>
      </c>
      <c r="E926" s="115">
        <f t="shared" si="526"/>
        <v>6858.17</v>
      </c>
      <c r="F926" s="116">
        <f t="shared" si="527"/>
        <v>45342</v>
      </c>
      <c r="G926" s="117">
        <f t="shared" si="532"/>
        <v>8.2993713354857501E-3</v>
      </c>
      <c r="H926" s="118">
        <f t="shared" si="545"/>
        <v>45404</v>
      </c>
      <c r="I926" s="118">
        <f t="shared" si="533"/>
        <v>45404</v>
      </c>
      <c r="J926" s="119">
        <f t="shared" si="541"/>
        <v>22</v>
      </c>
      <c r="K926" s="119">
        <f t="shared" si="528"/>
        <v>3</v>
      </c>
      <c r="L926" s="8">
        <f t="shared" si="542"/>
        <v>1.0011276899999999</v>
      </c>
      <c r="M926" s="120">
        <f t="shared" si="529"/>
        <v>1.00420033</v>
      </c>
      <c r="N926" s="120">
        <f t="shared" si="523"/>
        <v>1.1788617572049287</v>
      </c>
      <c r="O926" s="113">
        <f t="shared" si="525"/>
        <v>1.18019114</v>
      </c>
      <c r="P926" s="113">
        <f t="shared" si="534"/>
        <v>941.45474673000001</v>
      </c>
      <c r="Q926" s="11">
        <f t="shared" si="546"/>
        <v>0</v>
      </c>
      <c r="R926" s="30">
        <f t="shared" si="543"/>
        <v>0</v>
      </c>
      <c r="S926" s="8">
        <f t="shared" si="535"/>
        <v>0</v>
      </c>
      <c r="T926" s="122">
        <f t="shared" si="544"/>
        <v>9.5000000000000001E-2</v>
      </c>
      <c r="U926" s="121">
        <f t="shared" si="524"/>
        <v>3</v>
      </c>
      <c r="V926" s="121">
        <v>252</v>
      </c>
      <c r="W926" s="120">
        <f t="shared" si="536"/>
        <v>1.001080993</v>
      </c>
      <c r="X926" s="113">
        <f t="shared" si="537"/>
        <v>1.0177059900000001</v>
      </c>
      <c r="Y926" s="113">
        <f t="shared" si="538"/>
        <v>0</v>
      </c>
      <c r="Z926" s="125" t="str">
        <f t="shared" si="547"/>
        <v>A+J=</v>
      </c>
      <c r="AA926" s="118">
        <f t="shared" si="548"/>
        <v>45404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39"/>
        <v>45376</v>
      </c>
      <c r="B927" s="113">
        <f t="shared" si="531"/>
        <v>942.47245271999998</v>
      </c>
      <c r="C927" s="176">
        <f t="shared" si="530"/>
        <v>797.71378959637343</v>
      </c>
      <c r="D927" s="114">
        <f t="shared" si="540"/>
        <v>6801.72</v>
      </c>
      <c r="E927" s="115">
        <f t="shared" si="526"/>
        <v>6858.17</v>
      </c>
      <c r="F927" s="116">
        <f t="shared" si="527"/>
        <v>45342</v>
      </c>
      <c r="G927" s="117">
        <f t="shared" si="532"/>
        <v>8.2993713354857501E-3</v>
      </c>
      <c r="H927" s="118">
        <f t="shared" si="545"/>
        <v>45404</v>
      </c>
      <c r="I927" s="118">
        <f t="shared" si="533"/>
        <v>45404</v>
      </c>
      <c r="J927" s="119">
        <f t="shared" si="541"/>
        <v>22</v>
      </c>
      <c r="K927" s="119">
        <f t="shared" si="528"/>
        <v>3</v>
      </c>
      <c r="L927" s="8">
        <f t="shared" si="542"/>
        <v>1.0011276899999999</v>
      </c>
      <c r="M927" s="120">
        <f t="shared" si="529"/>
        <v>1.00420033</v>
      </c>
      <c r="N927" s="120">
        <f t="shared" ref="N927:N990" si="549">IF(I927&gt;I926,N926*M927,N926)</f>
        <v>1.1788617572049287</v>
      </c>
      <c r="O927" s="113">
        <f t="shared" si="525"/>
        <v>1.18019114</v>
      </c>
      <c r="P927" s="113">
        <f t="shared" si="534"/>
        <v>941.45474673000001</v>
      </c>
      <c r="Q927" s="11">
        <f t="shared" si="546"/>
        <v>0</v>
      </c>
      <c r="R927" s="30">
        <f t="shared" si="543"/>
        <v>0</v>
      </c>
      <c r="S927" s="8">
        <f t="shared" si="535"/>
        <v>0</v>
      </c>
      <c r="T927" s="122">
        <f t="shared" si="544"/>
        <v>9.5000000000000001E-2</v>
      </c>
      <c r="U927" s="121">
        <f t="shared" si="524"/>
        <v>3</v>
      </c>
      <c r="V927" s="121">
        <v>252</v>
      </c>
      <c r="W927" s="120">
        <f t="shared" si="536"/>
        <v>1.001080993</v>
      </c>
      <c r="X927" s="113">
        <f t="shared" si="537"/>
        <v>1.0177059900000001</v>
      </c>
      <c r="Y927" s="113">
        <f t="shared" si="538"/>
        <v>0</v>
      </c>
      <c r="Z927" s="125" t="str">
        <f t="shared" si="547"/>
        <v>A+J=</v>
      </c>
      <c r="AA927" s="118">
        <f t="shared" si="548"/>
        <v>45404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39"/>
        <v>45377</v>
      </c>
      <c r="B928" s="113">
        <f t="shared" si="531"/>
        <v>943.16620399999999</v>
      </c>
      <c r="C928" s="176">
        <f t="shared" si="530"/>
        <v>797.71378959637343</v>
      </c>
      <c r="D928" s="114">
        <f t="shared" si="540"/>
        <v>6801.72</v>
      </c>
      <c r="E928" s="115">
        <f t="shared" si="526"/>
        <v>6858.17</v>
      </c>
      <c r="F928" s="116">
        <f t="shared" si="527"/>
        <v>45342</v>
      </c>
      <c r="G928" s="117">
        <f t="shared" si="532"/>
        <v>8.2993713354857501E-3</v>
      </c>
      <c r="H928" s="118">
        <f t="shared" si="545"/>
        <v>45404</v>
      </c>
      <c r="I928" s="118">
        <f t="shared" si="533"/>
        <v>45404</v>
      </c>
      <c r="J928" s="119">
        <f t="shared" si="541"/>
        <v>22</v>
      </c>
      <c r="K928" s="119">
        <f t="shared" si="528"/>
        <v>4</v>
      </c>
      <c r="L928" s="8">
        <f t="shared" si="542"/>
        <v>1.0015038700000001</v>
      </c>
      <c r="M928" s="120">
        <f t="shared" si="529"/>
        <v>1.00420033</v>
      </c>
      <c r="N928" s="120">
        <f t="shared" si="549"/>
        <v>1.1788617572049287</v>
      </c>
      <c r="O928" s="113">
        <f t="shared" si="525"/>
        <v>1.18063461</v>
      </c>
      <c r="P928" s="113">
        <f t="shared" si="534"/>
        <v>941.80850886999997</v>
      </c>
      <c r="Q928" s="11">
        <f t="shared" si="546"/>
        <v>0</v>
      </c>
      <c r="R928" s="30">
        <f t="shared" si="543"/>
        <v>0</v>
      </c>
      <c r="S928" s="8">
        <f t="shared" si="535"/>
        <v>0</v>
      </c>
      <c r="T928" s="122">
        <f t="shared" si="544"/>
        <v>9.5000000000000001E-2</v>
      </c>
      <c r="U928" s="121">
        <f t="shared" si="524"/>
        <v>4</v>
      </c>
      <c r="V928" s="121">
        <v>252</v>
      </c>
      <c r="W928" s="120">
        <f t="shared" si="536"/>
        <v>1.0014415830000001</v>
      </c>
      <c r="X928" s="113">
        <f t="shared" si="537"/>
        <v>1.35769513</v>
      </c>
      <c r="Y928" s="113">
        <f t="shared" si="538"/>
        <v>0</v>
      </c>
      <c r="Z928" s="125" t="str">
        <f t="shared" si="547"/>
        <v>A+J=</v>
      </c>
      <c r="AA928" s="118">
        <f t="shared" si="548"/>
        <v>45404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39"/>
        <v>45378</v>
      </c>
      <c r="B929" s="113">
        <f t="shared" si="531"/>
        <v>943.86046967999994</v>
      </c>
      <c r="C929" s="176">
        <f t="shared" si="530"/>
        <v>797.71378959637343</v>
      </c>
      <c r="D929" s="114">
        <f t="shared" si="540"/>
        <v>6801.72</v>
      </c>
      <c r="E929" s="115">
        <f t="shared" si="526"/>
        <v>6858.17</v>
      </c>
      <c r="F929" s="116">
        <f t="shared" si="527"/>
        <v>45342</v>
      </c>
      <c r="G929" s="117">
        <f t="shared" si="532"/>
        <v>8.2993713354857501E-3</v>
      </c>
      <c r="H929" s="118">
        <f t="shared" si="545"/>
        <v>45404</v>
      </c>
      <c r="I929" s="118">
        <f t="shared" si="533"/>
        <v>45404</v>
      </c>
      <c r="J929" s="119">
        <f t="shared" si="541"/>
        <v>22</v>
      </c>
      <c r="K929" s="119">
        <f t="shared" si="528"/>
        <v>5</v>
      </c>
      <c r="L929" s="8">
        <f t="shared" si="542"/>
        <v>1.0018802</v>
      </c>
      <c r="M929" s="120">
        <f t="shared" si="529"/>
        <v>1.00420033</v>
      </c>
      <c r="N929" s="120">
        <f t="shared" si="549"/>
        <v>1.1788617572049287</v>
      </c>
      <c r="O929" s="113">
        <f t="shared" si="525"/>
        <v>1.1810782500000001</v>
      </c>
      <c r="P929" s="113">
        <f t="shared" si="534"/>
        <v>942.16240660999995</v>
      </c>
      <c r="Q929" s="11">
        <f t="shared" si="546"/>
        <v>0</v>
      </c>
      <c r="R929" s="30">
        <f t="shared" si="543"/>
        <v>0</v>
      </c>
      <c r="S929" s="8">
        <f t="shared" si="535"/>
        <v>0</v>
      </c>
      <c r="T929" s="122">
        <f t="shared" si="544"/>
        <v>9.5000000000000001E-2</v>
      </c>
      <c r="U929" s="121">
        <f t="shared" si="524"/>
        <v>5</v>
      </c>
      <c r="V929" s="121">
        <v>252</v>
      </c>
      <c r="W929" s="120">
        <f t="shared" si="536"/>
        <v>1.0018023039999999</v>
      </c>
      <c r="X929" s="113">
        <f t="shared" si="537"/>
        <v>1.6980630699999999</v>
      </c>
      <c r="Y929" s="113">
        <f t="shared" si="538"/>
        <v>0</v>
      </c>
      <c r="Z929" s="125" t="str">
        <f t="shared" si="547"/>
        <v>A+J=</v>
      </c>
      <c r="AA929" s="118">
        <f t="shared" si="548"/>
        <v>45404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39"/>
        <v>45379</v>
      </c>
      <c r="B930" s="113">
        <f t="shared" si="531"/>
        <v>944.55523219000008</v>
      </c>
      <c r="C930" s="176">
        <f t="shared" si="530"/>
        <v>797.71378959637343</v>
      </c>
      <c r="D930" s="114">
        <f t="shared" si="540"/>
        <v>6801.72</v>
      </c>
      <c r="E930" s="115">
        <f t="shared" si="526"/>
        <v>6858.17</v>
      </c>
      <c r="F930" s="116">
        <f t="shared" si="527"/>
        <v>45342</v>
      </c>
      <c r="G930" s="117">
        <f t="shared" si="532"/>
        <v>8.2993713354857501E-3</v>
      </c>
      <c r="H930" s="118">
        <f t="shared" si="545"/>
        <v>45404</v>
      </c>
      <c r="I930" s="118">
        <f t="shared" si="533"/>
        <v>45404</v>
      </c>
      <c r="J930" s="119">
        <f t="shared" si="541"/>
        <v>22</v>
      </c>
      <c r="K930" s="119">
        <f t="shared" si="528"/>
        <v>6</v>
      </c>
      <c r="L930" s="8">
        <f t="shared" si="542"/>
        <v>1.00225666</v>
      </c>
      <c r="M930" s="120">
        <f t="shared" si="529"/>
        <v>1.00420033</v>
      </c>
      <c r="N930" s="120">
        <f t="shared" si="549"/>
        <v>1.1788617572049287</v>
      </c>
      <c r="O930" s="113">
        <f t="shared" si="525"/>
        <v>1.1815220399999999</v>
      </c>
      <c r="P930" s="113">
        <f t="shared" si="534"/>
        <v>942.51642402000004</v>
      </c>
      <c r="Q930" s="11">
        <f t="shared" si="546"/>
        <v>0</v>
      </c>
      <c r="R930" s="30">
        <f t="shared" si="543"/>
        <v>0</v>
      </c>
      <c r="S930" s="8">
        <f t="shared" si="535"/>
        <v>0</v>
      </c>
      <c r="T930" s="122">
        <f t="shared" si="544"/>
        <v>9.5000000000000001E-2</v>
      </c>
      <c r="U930" s="121">
        <f t="shared" si="524"/>
        <v>6</v>
      </c>
      <c r="V930" s="121">
        <v>252</v>
      </c>
      <c r="W930" s="120">
        <f t="shared" si="536"/>
        <v>1.002163154</v>
      </c>
      <c r="X930" s="113">
        <f t="shared" si="537"/>
        <v>2.0388081699999998</v>
      </c>
      <c r="Y930" s="113">
        <f t="shared" si="538"/>
        <v>0</v>
      </c>
      <c r="Z930" s="125" t="str">
        <f t="shared" si="547"/>
        <v>A+J=</v>
      </c>
      <c r="AA930" s="118">
        <f t="shared" si="548"/>
        <v>45404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39"/>
        <v>45380</v>
      </c>
      <c r="B931" s="113">
        <f t="shared" si="531"/>
        <v>945.25051765000001</v>
      </c>
      <c r="C931" s="176">
        <f t="shared" si="530"/>
        <v>797.71378959637343</v>
      </c>
      <c r="D931" s="114">
        <f t="shared" si="540"/>
        <v>6801.72</v>
      </c>
      <c r="E931" s="115">
        <f t="shared" si="526"/>
        <v>6858.17</v>
      </c>
      <c r="F931" s="116">
        <f t="shared" si="527"/>
        <v>45342</v>
      </c>
      <c r="G931" s="117">
        <f t="shared" si="532"/>
        <v>8.2993713354857501E-3</v>
      </c>
      <c r="H931" s="118">
        <f t="shared" si="545"/>
        <v>45404</v>
      </c>
      <c r="I931" s="118">
        <f t="shared" si="533"/>
        <v>45404</v>
      </c>
      <c r="J931" s="119">
        <f t="shared" si="541"/>
        <v>22</v>
      </c>
      <c r="K931" s="119">
        <f t="shared" si="528"/>
        <v>7</v>
      </c>
      <c r="L931" s="8">
        <f t="shared" si="542"/>
        <v>1.00263327</v>
      </c>
      <c r="M931" s="120">
        <f t="shared" si="529"/>
        <v>1.00420033</v>
      </c>
      <c r="N931" s="120">
        <f t="shared" si="549"/>
        <v>1.1788617572049287</v>
      </c>
      <c r="O931" s="113">
        <f t="shared" si="525"/>
        <v>1.18196601</v>
      </c>
      <c r="P931" s="113">
        <f t="shared" si="534"/>
        <v>942.87058501000001</v>
      </c>
      <c r="Q931" s="11">
        <f t="shared" si="546"/>
        <v>0</v>
      </c>
      <c r="R931" s="30">
        <f t="shared" si="543"/>
        <v>0</v>
      </c>
      <c r="S931" s="8">
        <f t="shared" si="535"/>
        <v>0</v>
      </c>
      <c r="T931" s="122">
        <f t="shared" si="544"/>
        <v>9.5000000000000001E-2</v>
      </c>
      <c r="U931" s="121">
        <f t="shared" si="524"/>
        <v>7</v>
      </c>
      <c r="V931" s="121">
        <v>252</v>
      </c>
      <c r="W931" s="120">
        <f t="shared" si="536"/>
        <v>1.002524135</v>
      </c>
      <c r="X931" s="113">
        <f t="shared" si="537"/>
        <v>2.3799326399999998</v>
      </c>
      <c r="Y931" s="113">
        <f t="shared" si="538"/>
        <v>0</v>
      </c>
      <c r="Z931" s="125" t="str">
        <f t="shared" si="547"/>
        <v>A+J=</v>
      </c>
      <c r="AA931" s="118">
        <f t="shared" si="548"/>
        <v>45404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39"/>
        <v>45381</v>
      </c>
      <c r="B932" s="113">
        <f t="shared" si="531"/>
        <v>945.25051765000001</v>
      </c>
      <c r="C932" s="176">
        <f t="shared" si="530"/>
        <v>797.71378959637343</v>
      </c>
      <c r="D932" s="114">
        <f t="shared" si="540"/>
        <v>6801.72</v>
      </c>
      <c r="E932" s="115">
        <f t="shared" si="526"/>
        <v>6858.17</v>
      </c>
      <c r="F932" s="116">
        <f t="shared" si="527"/>
        <v>45342</v>
      </c>
      <c r="G932" s="117">
        <f t="shared" si="532"/>
        <v>8.2993713354857501E-3</v>
      </c>
      <c r="H932" s="118">
        <f t="shared" si="545"/>
        <v>45404</v>
      </c>
      <c r="I932" s="118">
        <f t="shared" si="533"/>
        <v>45404</v>
      </c>
      <c r="J932" s="119">
        <f t="shared" si="541"/>
        <v>22</v>
      </c>
      <c r="K932" s="119">
        <f t="shared" si="528"/>
        <v>7</v>
      </c>
      <c r="L932" s="8">
        <f t="shared" si="542"/>
        <v>1.00263327</v>
      </c>
      <c r="M932" s="120">
        <f t="shared" si="529"/>
        <v>1.00420033</v>
      </c>
      <c r="N932" s="120">
        <f t="shared" si="549"/>
        <v>1.1788617572049287</v>
      </c>
      <c r="O932" s="113">
        <f t="shared" si="525"/>
        <v>1.18196601</v>
      </c>
      <c r="P932" s="113">
        <f t="shared" si="534"/>
        <v>942.87058501000001</v>
      </c>
      <c r="Q932" s="11">
        <f t="shared" si="546"/>
        <v>0</v>
      </c>
      <c r="R932" s="30">
        <f t="shared" si="543"/>
        <v>0</v>
      </c>
      <c r="S932" s="8">
        <f t="shared" si="535"/>
        <v>0</v>
      </c>
      <c r="T932" s="122">
        <f t="shared" si="544"/>
        <v>9.5000000000000001E-2</v>
      </c>
      <c r="U932" s="121">
        <f t="shared" si="524"/>
        <v>7</v>
      </c>
      <c r="V932" s="121">
        <v>252</v>
      </c>
      <c r="W932" s="120">
        <f t="shared" si="536"/>
        <v>1.002524135</v>
      </c>
      <c r="X932" s="113">
        <f t="shared" si="537"/>
        <v>2.3799326399999998</v>
      </c>
      <c r="Y932" s="113">
        <f t="shared" si="538"/>
        <v>0</v>
      </c>
      <c r="Z932" s="125" t="str">
        <f t="shared" si="547"/>
        <v>A+J=</v>
      </c>
      <c r="AA932" s="118">
        <f t="shared" si="548"/>
        <v>45404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39"/>
        <v>45382</v>
      </c>
      <c r="B933" s="113">
        <f t="shared" si="531"/>
        <v>945.25051765000001</v>
      </c>
      <c r="C933" s="176">
        <f t="shared" si="530"/>
        <v>797.71378959637343</v>
      </c>
      <c r="D933" s="114">
        <f t="shared" si="540"/>
        <v>6801.72</v>
      </c>
      <c r="E933" s="115">
        <f t="shared" si="526"/>
        <v>6858.17</v>
      </c>
      <c r="F933" s="116">
        <f t="shared" si="527"/>
        <v>45342</v>
      </c>
      <c r="G933" s="117">
        <f t="shared" si="532"/>
        <v>8.2993713354857501E-3</v>
      </c>
      <c r="H933" s="118">
        <f t="shared" si="545"/>
        <v>45404</v>
      </c>
      <c r="I933" s="118">
        <f t="shared" si="533"/>
        <v>45404</v>
      </c>
      <c r="J933" s="119">
        <f t="shared" si="541"/>
        <v>22</v>
      </c>
      <c r="K933" s="119">
        <f t="shared" si="528"/>
        <v>7</v>
      </c>
      <c r="L933" s="8">
        <f t="shared" si="542"/>
        <v>1.00263327</v>
      </c>
      <c r="M933" s="120">
        <f t="shared" si="529"/>
        <v>1.00420033</v>
      </c>
      <c r="N933" s="120">
        <f t="shared" si="549"/>
        <v>1.1788617572049287</v>
      </c>
      <c r="O933" s="113">
        <f t="shared" si="525"/>
        <v>1.18196601</v>
      </c>
      <c r="P933" s="113">
        <f t="shared" si="534"/>
        <v>942.87058501000001</v>
      </c>
      <c r="Q933" s="11">
        <f t="shared" si="546"/>
        <v>0</v>
      </c>
      <c r="R933" s="30">
        <f t="shared" si="543"/>
        <v>0</v>
      </c>
      <c r="S933" s="8">
        <f t="shared" si="535"/>
        <v>0</v>
      </c>
      <c r="T933" s="122">
        <f t="shared" si="544"/>
        <v>9.5000000000000001E-2</v>
      </c>
      <c r="U933" s="121">
        <f t="shared" ref="U933:U996" si="550">IF(Q932&gt;0,1,IF(K933=K932,U932,U932+1))</f>
        <v>7</v>
      </c>
      <c r="V933" s="121">
        <v>252</v>
      </c>
      <c r="W933" s="120">
        <f t="shared" si="536"/>
        <v>1.002524135</v>
      </c>
      <c r="X933" s="113">
        <f t="shared" si="537"/>
        <v>2.3799326399999998</v>
      </c>
      <c r="Y933" s="113">
        <f t="shared" si="538"/>
        <v>0</v>
      </c>
      <c r="Z933" s="125" t="str">
        <f t="shared" si="547"/>
        <v>A+J=</v>
      </c>
      <c r="AA933" s="118">
        <f t="shared" si="548"/>
        <v>45404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39"/>
        <v>45383</v>
      </c>
      <c r="B934" s="113">
        <f t="shared" si="531"/>
        <v>945.25051765000001</v>
      </c>
      <c r="C934" s="176">
        <f t="shared" si="530"/>
        <v>797.71378959637343</v>
      </c>
      <c r="D934" s="114">
        <f t="shared" si="540"/>
        <v>6801.72</v>
      </c>
      <c r="E934" s="115">
        <f t="shared" si="526"/>
        <v>6858.17</v>
      </c>
      <c r="F934" s="116">
        <f t="shared" si="527"/>
        <v>45342</v>
      </c>
      <c r="G934" s="117">
        <f t="shared" si="532"/>
        <v>8.2993713354857501E-3</v>
      </c>
      <c r="H934" s="118">
        <f t="shared" si="545"/>
        <v>45404</v>
      </c>
      <c r="I934" s="118">
        <f t="shared" si="533"/>
        <v>45404</v>
      </c>
      <c r="J934" s="119">
        <f t="shared" si="541"/>
        <v>22</v>
      </c>
      <c r="K934" s="119">
        <f t="shared" si="528"/>
        <v>7</v>
      </c>
      <c r="L934" s="8">
        <f t="shared" si="542"/>
        <v>1.00263327</v>
      </c>
      <c r="M934" s="120">
        <f t="shared" si="529"/>
        <v>1.00420033</v>
      </c>
      <c r="N934" s="120">
        <f t="shared" si="549"/>
        <v>1.1788617572049287</v>
      </c>
      <c r="O934" s="113">
        <f t="shared" si="525"/>
        <v>1.18196601</v>
      </c>
      <c r="P934" s="113">
        <f t="shared" si="534"/>
        <v>942.87058501000001</v>
      </c>
      <c r="Q934" s="11">
        <f t="shared" si="546"/>
        <v>0</v>
      </c>
      <c r="R934" s="30">
        <f t="shared" si="543"/>
        <v>0</v>
      </c>
      <c r="S934" s="8">
        <f t="shared" si="535"/>
        <v>0</v>
      </c>
      <c r="T934" s="122">
        <f t="shared" si="544"/>
        <v>9.5000000000000001E-2</v>
      </c>
      <c r="U934" s="121">
        <f t="shared" si="550"/>
        <v>7</v>
      </c>
      <c r="V934" s="121">
        <v>252</v>
      </c>
      <c r="W934" s="120">
        <f t="shared" si="536"/>
        <v>1.002524135</v>
      </c>
      <c r="X934" s="113">
        <f t="shared" si="537"/>
        <v>2.3799326399999998</v>
      </c>
      <c r="Y934" s="113">
        <f t="shared" si="538"/>
        <v>0</v>
      </c>
      <c r="Z934" s="125" t="str">
        <f t="shared" si="547"/>
        <v>A+J=</v>
      </c>
      <c r="AA934" s="118">
        <f t="shared" si="548"/>
        <v>45404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39"/>
        <v>45384</v>
      </c>
      <c r="B935" s="113">
        <f t="shared" si="531"/>
        <v>945.94630848000008</v>
      </c>
      <c r="C935" s="176">
        <f t="shared" si="530"/>
        <v>797.71378959637343</v>
      </c>
      <c r="D935" s="114">
        <f t="shared" si="540"/>
        <v>6801.72</v>
      </c>
      <c r="E935" s="115">
        <f t="shared" si="526"/>
        <v>6858.17</v>
      </c>
      <c r="F935" s="116">
        <f t="shared" si="527"/>
        <v>45342</v>
      </c>
      <c r="G935" s="117">
        <f t="shared" si="532"/>
        <v>8.2993713354857501E-3</v>
      </c>
      <c r="H935" s="118">
        <f t="shared" si="545"/>
        <v>45404</v>
      </c>
      <c r="I935" s="118">
        <f t="shared" si="533"/>
        <v>45404</v>
      </c>
      <c r="J935" s="119">
        <f t="shared" si="541"/>
        <v>22</v>
      </c>
      <c r="K935" s="119">
        <f t="shared" si="528"/>
        <v>8</v>
      </c>
      <c r="L935" s="8">
        <f t="shared" si="542"/>
        <v>1.0030100099999999</v>
      </c>
      <c r="M935" s="120">
        <f t="shared" si="529"/>
        <v>1.00420033</v>
      </c>
      <c r="N935" s="120">
        <f t="shared" si="549"/>
        <v>1.1788617572049287</v>
      </c>
      <c r="O935" s="113">
        <f t="shared" si="525"/>
        <v>1.18241014</v>
      </c>
      <c r="P935" s="113">
        <f t="shared" si="534"/>
        <v>943.22487363000005</v>
      </c>
      <c r="Q935" s="11">
        <f t="shared" si="546"/>
        <v>0</v>
      </c>
      <c r="R935" s="30">
        <f t="shared" si="543"/>
        <v>0</v>
      </c>
      <c r="S935" s="8">
        <f t="shared" si="535"/>
        <v>0</v>
      </c>
      <c r="T935" s="122">
        <f t="shared" si="544"/>
        <v>9.5000000000000001E-2</v>
      </c>
      <c r="U935" s="121">
        <f t="shared" si="550"/>
        <v>8</v>
      </c>
      <c r="V935" s="121">
        <v>252</v>
      </c>
      <c r="W935" s="120">
        <f t="shared" si="536"/>
        <v>1.0028852450000001</v>
      </c>
      <c r="X935" s="113">
        <f t="shared" si="537"/>
        <v>2.7214348500000001</v>
      </c>
      <c r="Y935" s="113">
        <f t="shared" si="538"/>
        <v>0</v>
      </c>
      <c r="Z935" s="125" t="str">
        <f t="shared" si="547"/>
        <v>A+J=</v>
      </c>
      <c r="AA935" s="118">
        <f t="shared" si="548"/>
        <v>45404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39"/>
        <v>45385</v>
      </c>
      <c r="B936" s="113">
        <f t="shared" si="531"/>
        <v>946.64261484999997</v>
      </c>
      <c r="C936" s="176">
        <f t="shared" si="530"/>
        <v>797.71378959637343</v>
      </c>
      <c r="D936" s="114">
        <f t="shared" si="540"/>
        <v>6801.72</v>
      </c>
      <c r="E936" s="115">
        <f t="shared" si="526"/>
        <v>6858.17</v>
      </c>
      <c r="F936" s="116">
        <f t="shared" si="527"/>
        <v>45342</v>
      </c>
      <c r="G936" s="117">
        <f t="shared" si="532"/>
        <v>8.2993713354857501E-3</v>
      </c>
      <c r="H936" s="118">
        <f t="shared" si="545"/>
        <v>45404</v>
      </c>
      <c r="I936" s="118">
        <f t="shared" si="533"/>
        <v>45404</v>
      </c>
      <c r="J936" s="119">
        <f t="shared" si="541"/>
        <v>22</v>
      </c>
      <c r="K936" s="119">
        <f t="shared" si="528"/>
        <v>9</v>
      </c>
      <c r="L936" s="8">
        <f t="shared" si="542"/>
        <v>1.0033869</v>
      </c>
      <c r="M936" s="120">
        <f t="shared" si="529"/>
        <v>1.00420033</v>
      </c>
      <c r="N936" s="120">
        <f t="shared" si="549"/>
        <v>1.1788617572049287</v>
      </c>
      <c r="O936" s="113">
        <f t="shared" si="525"/>
        <v>1.1828544400000001</v>
      </c>
      <c r="P936" s="113">
        <f t="shared" si="534"/>
        <v>943.57929787</v>
      </c>
      <c r="Q936" s="11">
        <f t="shared" si="546"/>
        <v>0</v>
      </c>
      <c r="R936" s="30">
        <f t="shared" si="543"/>
        <v>0</v>
      </c>
      <c r="S936" s="8">
        <f t="shared" si="535"/>
        <v>0</v>
      </c>
      <c r="T936" s="122">
        <f t="shared" si="544"/>
        <v>9.5000000000000001E-2</v>
      </c>
      <c r="U936" s="121">
        <f t="shared" si="550"/>
        <v>9</v>
      </c>
      <c r="V936" s="121">
        <v>252</v>
      </c>
      <c r="W936" s="120">
        <f t="shared" si="536"/>
        <v>1.0032464860000001</v>
      </c>
      <c r="X936" s="113">
        <f t="shared" si="537"/>
        <v>3.0633169800000002</v>
      </c>
      <c r="Y936" s="113">
        <f t="shared" si="538"/>
        <v>0</v>
      </c>
      <c r="Z936" s="125" t="str">
        <f t="shared" si="547"/>
        <v>A+J=</v>
      </c>
      <c r="AA936" s="118">
        <f t="shared" si="548"/>
        <v>45404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39"/>
        <v>45386</v>
      </c>
      <c r="B937" s="113">
        <f t="shared" si="531"/>
        <v>947.33943514999999</v>
      </c>
      <c r="C937" s="176">
        <f t="shared" si="530"/>
        <v>797.71378959637343</v>
      </c>
      <c r="D937" s="114">
        <f t="shared" si="540"/>
        <v>6801.72</v>
      </c>
      <c r="E937" s="115">
        <f t="shared" si="526"/>
        <v>6858.17</v>
      </c>
      <c r="F937" s="116">
        <f t="shared" si="527"/>
        <v>45342</v>
      </c>
      <c r="G937" s="117">
        <f t="shared" si="532"/>
        <v>8.2993713354857501E-3</v>
      </c>
      <c r="H937" s="118">
        <f t="shared" si="545"/>
        <v>45404</v>
      </c>
      <c r="I937" s="118">
        <f t="shared" si="533"/>
        <v>45404</v>
      </c>
      <c r="J937" s="119">
        <f t="shared" si="541"/>
        <v>22</v>
      </c>
      <c r="K937" s="119">
        <f t="shared" si="528"/>
        <v>10</v>
      </c>
      <c r="L937" s="8">
        <f t="shared" si="542"/>
        <v>1.0037639300000001</v>
      </c>
      <c r="M937" s="120">
        <f t="shared" si="529"/>
        <v>1.00420033</v>
      </c>
      <c r="N937" s="120">
        <f t="shared" si="549"/>
        <v>1.1788617572049287</v>
      </c>
      <c r="O937" s="113">
        <f t="shared" ref="O937:O1000" si="551">TRUNC(TRUNC((L937*N937),15),8)</f>
        <v>1.18329891</v>
      </c>
      <c r="P937" s="113">
        <f t="shared" si="534"/>
        <v>943.93385771999999</v>
      </c>
      <c r="Q937" s="11">
        <f t="shared" si="546"/>
        <v>0</v>
      </c>
      <c r="R937" s="30">
        <f t="shared" si="543"/>
        <v>0</v>
      </c>
      <c r="S937" s="8">
        <f t="shared" si="535"/>
        <v>0</v>
      </c>
      <c r="T937" s="122">
        <f t="shared" si="544"/>
        <v>9.5000000000000001E-2</v>
      </c>
      <c r="U937" s="121">
        <f t="shared" si="550"/>
        <v>10</v>
      </c>
      <c r="V937" s="121">
        <v>252</v>
      </c>
      <c r="W937" s="120">
        <f t="shared" si="536"/>
        <v>1.0036078559999999</v>
      </c>
      <c r="X937" s="113">
        <f t="shared" si="537"/>
        <v>3.4055774300000001</v>
      </c>
      <c r="Y937" s="113">
        <f t="shared" si="538"/>
        <v>0</v>
      </c>
      <c r="Z937" s="125" t="str">
        <f t="shared" si="547"/>
        <v>A+J=</v>
      </c>
      <c r="AA937" s="118">
        <f t="shared" si="548"/>
        <v>45404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39"/>
        <v>45387</v>
      </c>
      <c r="B938" s="113">
        <f t="shared" si="531"/>
        <v>948.03677155000003</v>
      </c>
      <c r="C938" s="176">
        <f t="shared" si="530"/>
        <v>797.71378959637343</v>
      </c>
      <c r="D938" s="114">
        <f t="shared" si="540"/>
        <v>6801.72</v>
      </c>
      <c r="E938" s="115">
        <f t="shared" ref="E938:E1001" si="552">IF($K938=1,VLOOKUP($A937,$AO$10:$AS$131,4),E937)</f>
        <v>6858.17</v>
      </c>
      <c r="F938" s="116">
        <f t="shared" ref="F938:F1001" si="553">IF($K938=1,VLOOKUP($A937,$AO$10:$AS$131,5),F937)</f>
        <v>45342</v>
      </c>
      <c r="G938" s="117">
        <f t="shared" si="532"/>
        <v>8.2993713354857501E-3</v>
      </c>
      <c r="H938" s="118">
        <f t="shared" si="545"/>
        <v>45404</v>
      </c>
      <c r="I938" s="118">
        <f t="shared" si="533"/>
        <v>45404</v>
      </c>
      <c r="J938" s="119">
        <f t="shared" si="541"/>
        <v>22</v>
      </c>
      <c r="K938" s="119">
        <f t="shared" ref="K938:K1001" si="554">(J938-(NETWORKDAYS(A938,I938,AD$176:AD$502)-1))</f>
        <v>11</v>
      </c>
      <c r="L938" s="8">
        <f t="shared" si="542"/>
        <v>1.0041411099999999</v>
      </c>
      <c r="M938" s="120">
        <f t="shared" ref="M938:M1001" si="555">IF(I938&gt;I937,L937,M937)</f>
        <v>1.00420033</v>
      </c>
      <c r="N938" s="120">
        <f t="shared" si="549"/>
        <v>1.1788617572049287</v>
      </c>
      <c r="O938" s="113">
        <f t="shared" si="551"/>
        <v>1.18374355</v>
      </c>
      <c r="P938" s="113">
        <f t="shared" si="534"/>
        <v>944.28855318000001</v>
      </c>
      <c r="Q938" s="11">
        <f t="shared" si="546"/>
        <v>0</v>
      </c>
      <c r="R938" s="30">
        <f t="shared" si="543"/>
        <v>0</v>
      </c>
      <c r="S938" s="8">
        <f t="shared" si="535"/>
        <v>0</v>
      </c>
      <c r="T938" s="122">
        <f t="shared" si="544"/>
        <v>9.5000000000000001E-2</v>
      </c>
      <c r="U938" s="121">
        <f t="shared" si="550"/>
        <v>11</v>
      </c>
      <c r="V938" s="121">
        <v>252</v>
      </c>
      <c r="W938" s="120">
        <f t="shared" si="536"/>
        <v>1.0039693569999999</v>
      </c>
      <c r="X938" s="113">
        <f t="shared" si="537"/>
        <v>3.74821837</v>
      </c>
      <c r="Y938" s="113">
        <f t="shared" si="538"/>
        <v>0</v>
      </c>
      <c r="Z938" s="125" t="str">
        <f t="shared" si="547"/>
        <v>A+J=</v>
      </c>
      <c r="AA938" s="118">
        <f t="shared" si="548"/>
        <v>45404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39"/>
        <v>45388</v>
      </c>
      <c r="B939" s="113">
        <f t="shared" si="531"/>
        <v>948.73460738000006</v>
      </c>
      <c r="C939" s="176">
        <f t="shared" si="530"/>
        <v>797.71378959637343</v>
      </c>
      <c r="D939" s="114">
        <f t="shared" si="540"/>
        <v>6801.72</v>
      </c>
      <c r="E939" s="115">
        <f t="shared" si="552"/>
        <v>6858.17</v>
      </c>
      <c r="F939" s="116">
        <f t="shared" si="553"/>
        <v>45342</v>
      </c>
      <c r="G939" s="117">
        <f t="shared" si="532"/>
        <v>8.2993713354857501E-3</v>
      </c>
      <c r="H939" s="118">
        <f t="shared" si="545"/>
        <v>45404</v>
      </c>
      <c r="I939" s="118">
        <f t="shared" si="533"/>
        <v>45404</v>
      </c>
      <c r="J939" s="119">
        <f t="shared" si="541"/>
        <v>22</v>
      </c>
      <c r="K939" s="119">
        <f t="shared" si="554"/>
        <v>12</v>
      </c>
      <c r="L939" s="8">
        <f t="shared" si="542"/>
        <v>1.0045184199999999</v>
      </c>
      <c r="M939" s="120">
        <f t="shared" si="555"/>
        <v>1.00420033</v>
      </c>
      <c r="N939" s="120">
        <f t="shared" si="549"/>
        <v>1.1788617572049287</v>
      </c>
      <c r="O939" s="113">
        <f t="shared" si="551"/>
        <v>1.18418834</v>
      </c>
      <c r="P939" s="113">
        <f t="shared" si="534"/>
        <v>944.64336829000001</v>
      </c>
      <c r="Q939" s="11">
        <f t="shared" si="546"/>
        <v>0</v>
      </c>
      <c r="R939" s="30">
        <f t="shared" si="543"/>
        <v>0</v>
      </c>
      <c r="S939" s="8">
        <f t="shared" si="535"/>
        <v>0</v>
      </c>
      <c r="T939" s="122">
        <f t="shared" si="544"/>
        <v>9.5000000000000001E-2</v>
      </c>
      <c r="U939" s="121">
        <f t="shared" si="550"/>
        <v>12</v>
      </c>
      <c r="V939" s="121">
        <v>252</v>
      </c>
      <c r="W939" s="120">
        <f t="shared" si="536"/>
        <v>1.004330988</v>
      </c>
      <c r="X939" s="113">
        <f t="shared" si="537"/>
        <v>4.0912390900000002</v>
      </c>
      <c r="Y939" s="113">
        <f t="shared" si="538"/>
        <v>0</v>
      </c>
      <c r="Z939" s="125" t="str">
        <f t="shared" si="547"/>
        <v>A+J=</v>
      </c>
      <c r="AA939" s="118">
        <f t="shared" si="548"/>
        <v>45404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39"/>
        <v>45389</v>
      </c>
      <c r="B940" s="113">
        <f t="shared" si="531"/>
        <v>948.73460738000006</v>
      </c>
      <c r="C940" s="176">
        <f t="shared" si="530"/>
        <v>797.71378959637343</v>
      </c>
      <c r="D940" s="114">
        <f t="shared" si="540"/>
        <v>6801.72</v>
      </c>
      <c r="E940" s="115">
        <f t="shared" si="552"/>
        <v>6858.17</v>
      </c>
      <c r="F940" s="116">
        <f t="shared" si="553"/>
        <v>45342</v>
      </c>
      <c r="G940" s="117">
        <f t="shared" si="532"/>
        <v>8.2993713354857501E-3</v>
      </c>
      <c r="H940" s="118">
        <f t="shared" si="545"/>
        <v>45404</v>
      </c>
      <c r="I940" s="118">
        <f t="shared" si="533"/>
        <v>45404</v>
      </c>
      <c r="J940" s="119">
        <f t="shared" si="541"/>
        <v>22</v>
      </c>
      <c r="K940" s="119">
        <f t="shared" si="554"/>
        <v>12</v>
      </c>
      <c r="L940" s="8">
        <f t="shared" si="542"/>
        <v>1.0045184199999999</v>
      </c>
      <c r="M940" s="120">
        <f t="shared" si="555"/>
        <v>1.00420033</v>
      </c>
      <c r="N940" s="120">
        <f t="shared" si="549"/>
        <v>1.1788617572049287</v>
      </c>
      <c r="O940" s="113">
        <f t="shared" si="551"/>
        <v>1.18418834</v>
      </c>
      <c r="P940" s="113">
        <f t="shared" si="534"/>
        <v>944.64336829000001</v>
      </c>
      <c r="Q940" s="11">
        <f t="shared" si="546"/>
        <v>0</v>
      </c>
      <c r="R940" s="30">
        <f t="shared" si="543"/>
        <v>0</v>
      </c>
      <c r="S940" s="8">
        <f t="shared" si="535"/>
        <v>0</v>
      </c>
      <c r="T940" s="122">
        <f t="shared" si="544"/>
        <v>9.5000000000000001E-2</v>
      </c>
      <c r="U940" s="121">
        <f t="shared" si="550"/>
        <v>12</v>
      </c>
      <c r="V940" s="121">
        <v>252</v>
      </c>
      <c r="W940" s="120">
        <f t="shared" si="536"/>
        <v>1.004330988</v>
      </c>
      <c r="X940" s="113">
        <f t="shared" si="537"/>
        <v>4.0912390900000002</v>
      </c>
      <c r="Y940" s="113">
        <f t="shared" si="538"/>
        <v>0</v>
      </c>
      <c r="Z940" s="125" t="str">
        <f t="shared" si="547"/>
        <v>A+J=</v>
      </c>
      <c r="AA940" s="118">
        <f t="shared" si="548"/>
        <v>45404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39"/>
        <v>45390</v>
      </c>
      <c r="B941" s="113">
        <f t="shared" si="531"/>
        <v>948.73460738000006</v>
      </c>
      <c r="C941" s="176">
        <f t="shared" si="530"/>
        <v>797.71378959637343</v>
      </c>
      <c r="D941" s="114">
        <f t="shared" si="540"/>
        <v>6801.72</v>
      </c>
      <c r="E941" s="115">
        <f t="shared" si="552"/>
        <v>6858.17</v>
      </c>
      <c r="F941" s="116">
        <f t="shared" si="553"/>
        <v>45342</v>
      </c>
      <c r="G941" s="117">
        <f t="shared" si="532"/>
        <v>8.2993713354857501E-3</v>
      </c>
      <c r="H941" s="118">
        <f t="shared" si="545"/>
        <v>45404</v>
      </c>
      <c r="I941" s="118">
        <f t="shared" si="533"/>
        <v>45404</v>
      </c>
      <c r="J941" s="119">
        <f t="shared" si="541"/>
        <v>22</v>
      </c>
      <c r="K941" s="119">
        <f t="shared" si="554"/>
        <v>12</v>
      </c>
      <c r="L941" s="8">
        <f t="shared" si="542"/>
        <v>1.0045184199999999</v>
      </c>
      <c r="M941" s="120">
        <f t="shared" si="555"/>
        <v>1.00420033</v>
      </c>
      <c r="N941" s="120">
        <f t="shared" si="549"/>
        <v>1.1788617572049287</v>
      </c>
      <c r="O941" s="113">
        <f t="shared" si="551"/>
        <v>1.18418834</v>
      </c>
      <c r="P941" s="113">
        <f t="shared" si="534"/>
        <v>944.64336829000001</v>
      </c>
      <c r="Q941" s="11">
        <f t="shared" si="546"/>
        <v>0</v>
      </c>
      <c r="R941" s="30">
        <f t="shared" si="543"/>
        <v>0</v>
      </c>
      <c r="S941" s="8">
        <f t="shared" si="535"/>
        <v>0</v>
      </c>
      <c r="T941" s="122">
        <f t="shared" si="544"/>
        <v>9.5000000000000001E-2</v>
      </c>
      <c r="U941" s="121">
        <f t="shared" si="550"/>
        <v>12</v>
      </c>
      <c r="V941" s="121">
        <v>252</v>
      </c>
      <c r="W941" s="120">
        <f t="shared" si="536"/>
        <v>1.004330988</v>
      </c>
      <c r="X941" s="113">
        <f t="shared" si="537"/>
        <v>4.0912390900000002</v>
      </c>
      <c r="Y941" s="113">
        <f t="shared" si="538"/>
        <v>0</v>
      </c>
      <c r="Z941" s="125" t="str">
        <f t="shared" si="547"/>
        <v>A+J=</v>
      </c>
      <c r="AA941" s="118">
        <f t="shared" si="548"/>
        <v>45404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39"/>
        <v>45391</v>
      </c>
      <c r="B942" s="113">
        <f t="shared" si="531"/>
        <v>949.43297496000002</v>
      </c>
      <c r="C942" s="176">
        <f t="shared" si="530"/>
        <v>797.71378959637343</v>
      </c>
      <c r="D942" s="114">
        <f t="shared" si="540"/>
        <v>6801.72</v>
      </c>
      <c r="E942" s="115">
        <f t="shared" si="552"/>
        <v>6858.17</v>
      </c>
      <c r="F942" s="116">
        <f t="shared" si="553"/>
        <v>45342</v>
      </c>
      <c r="G942" s="117">
        <f t="shared" si="532"/>
        <v>8.2993713354857501E-3</v>
      </c>
      <c r="H942" s="118">
        <f t="shared" si="545"/>
        <v>45404</v>
      </c>
      <c r="I942" s="118">
        <f t="shared" si="533"/>
        <v>45404</v>
      </c>
      <c r="J942" s="119">
        <f t="shared" si="541"/>
        <v>22</v>
      </c>
      <c r="K942" s="119">
        <f t="shared" si="554"/>
        <v>13</v>
      </c>
      <c r="L942" s="8">
        <f t="shared" si="542"/>
        <v>1.0048958800000001</v>
      </c>
      <c r="M942" s="120">
        <f t="shared" si="555"/>
        <v>1.00420033</v>
      </c>
      <c r="N942" s="120">
        <f t="shared" si="549"/>
        <v>1.1788617572049287</v>
      </c>
      <c r="O942" s="113">
        <f t="shared" si="551"/>
        <v>1.1846333200000001</v>
      </c>
      <c r="P942" s="113">
        <f t="shared" si="534"/>
        <v>944.99833496999997</v>
      </c>
      <c r="Q942" s="11">
        <f t="shared" si="546"/>
        <v>0</v>
      </c>
      <c r="R942" s="30">
        <f t="shared" si="543"/>
        <v>0</v>
      </c>
      <c r="S942" s="8">
        <f t="shared" si="535"/>
        <v>0</v>
      </c>
      <c r="T942" s="122">
        <f t="shared" si="544"/>
        <v>9.5000000000000001E-2</v>
      </c>
      <c r="U942" s="121">
        <f t="shared" si="550"/>
        <v>13</v>
      </c>
      <c r="V942" s="121">
        <v>252</v>
      </c>
      <c r="W942" s="120">
        <f t="shared" si="536"/>
        <v>1.0046927489999999</v>
      </c>
      <c r="X942" s="113">
        <f t="shared" si="537"/>
        <v>4.43463999</v>
      </c>
      <c r="Y942" s="113">
        <f t="shared" si="538"/>
        <v>0</v>
      </c>
      <c r="Z942" s="125" t="str">
        <f t="shared" si="547"/>
        <v>A+J=</v>
      </c>
      <c r="AA942" s="118">
        <f t="shared" si="548"/>
        <v>45404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39"/>
        <v>45392</v>
      </c>
      <c r="B943" s="113">
        <f t="shared" si="531"/>
        <v>950.13183545999993</v>
      </c>
      <c r="C943" s="176">
        <f t="shared" si="530"/>
        <v>797.71378959637343</v>
      </c>
      <c r="D943" s="114">
        <f t="shared" si="540"/>
        <v>6801.72</v>
      </c>
      <c r="E943" s="115">
        <f t="shared" si="552"/>
        <v>6858.17</v>
      </c>
      <c r="F943" s="116">
        <f t="shared" si="553"/>
        <v>45342</v>
      </c>
      <c r="G943" s="117">
        <f t="shared" si="532"/>
        <v>8.2993713354857501E-3</v>
      </c>
      <c r="H943" s="118">
        <f t="shared" si="545"/>
        <v>45404</v>
      </c>
      <c r="I943" s="118">
        <f t="shared" si="533"/>
        <v>45404</v>
      </c>
      <c r="J943" s="119">
        <f t="shared" si="541"/>
        <v>22</v>
      </c>
      <c r="K943" s="119">
        <f t="shared" si="554"/>
        <v>14</v>
      </c>
      <c r="L943" s="8">
        <f t="shared" si="542"/>
        <v>1.0052734699999999</v>
      </c>
      <c r="M943" s="120">
        <f t="shared" si="555"/>
        <v>1.00420033</v>
      </c>
      <c r="N943" s="120">
        <f t="shared" si="549"/>
        <v>1.1788617572049287</v>
      </c>
      <c r="O943" s="113">
        <f t="shared" si="551"/>
        <v>1.1850784400000001</v>
      </c>
      <c r="P943" s="113">
        <f t="shared" si="534"/>
        <v>945.35341333999997</v>
      </c>
      <c r="Q943" s="11">
        <f t="shared" si="546"/>
        <v>0</v>
      </c>
      <c r="R943" s="30">
        <f t="shared" si="543"/>
        <v>0</v>
      </c>
      <c r="S943" s="8">
        <f t="shared" si="535"/>
        <v>0</v>
      </c>
      <c r="T943" s="122">
        <f t="shared" si="544"/>
        <v>9.5000000000000001E-2</v>
      </c>
      <c r="U943" s="121">
        <f t="shared" si="550"/>
        <v>14</v>
      </c>
      <c r="V943" s="121">
        <v>252</v>
      </c>
      <c r="W943" s="120">
        <f t="shared" si="536"/>
        <v>1.0050546410000001</v>
      </c>
      <c r="X943" s="113">
        <f t="shared" si="537"/>
        <v>4.7784221200000001</v>
      </c>
      <c r="Y943" s="113">
        <f t="shared" si="538"/>
        <v>0</v>
      </c>
      <c r="Z943" s="125" t="str">
        <f t="shared" si="547"/>
        <v>A+J=</v>
      </c>
      <c r="AA943" s="118">
        <f t="shared" si="548"/>
        <v>45404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39"/>
        <v>45393</v>
      </c>
      <c r="B944" s="113">
        <f t="shared" si="531"/>
        <v>950.83122827</v>
      </c>
      <c r="C944" s="176">
        <f t="shared" si="530"/>
        <v>797.71378959637343</v>
      </c>
      <c r="D944" s="114">
        <f t="shared" si="540"/>
        <v>6801.72</v>
      </c>
      <c r="E944" s="115">
        <f t="shared" si="552"/>
        <v>6858.17</v>
      </c>
      <c r="F944" s="116">
        <f t="shared" si="553"/>
        <v>45342</v>
      </c>
      <c r="G944" s="117">
        <f t="shared" si="532"/>
        <v>8.2993713354857501E-3</v>
      </c>
      <c r="H944" s="118">
        <f t="shared" si="545"/>
        <v>45404</v>
      </c>
      <c r="I944" s="118">
        <f t="shared" si="533"/>
        <v>45404</v>
      </c>
      <c r="J944" s="119">
        <f t="shared" si="541"/>
        <v>22</v>
      </c>
      <c r="K944" s="119">
        <f t="shared" si="554"/>
        <v>15</v>
      </c>
      <c r="L944" s="8">
        <f t="shared" si="542"/>
        <v>1.0056512099999999</v>
      </c>
      <c r="M944" s="120">
        <f t="shared" si="555"/>
        <v>1.00420033</v>
      </c>
      <c r="N944" s="120">
        <f t="shared" si="549"/>
        <v>1.1788617572049287</v>
      </c>
      <c r="O944" s="113">
        <f t="shared" si="551"/>
        <v>1.18552375</v>
      </c>
      <c r="P944" s="113">
        <f t="shared" si="534"/>
        <v>945.70864326000003</v>
      </c>
      <c r="Q944" s="11">
        <f t="shared" si="546"/>
        <v>0</v>
      </c>
      <c r="R944" s="30">
        <f t="shared" si="543"/>
        <v>0</v>
      </c>
      <c r="S944" s="8">
        <f t="shared" si="535"/>
        <v>0</v>
      </c>
      <c r="T944" s="122">
        <f t="shared" si="544"/>
        <v>9.5000000000000001E-2</v>
      </c>
      <c r="U944" s="121">
        <f t="shared" si="550"/>
        <v>15</v>
      </c>
      <c r="V944" s="121">
        <v>252</v>
      </c>
      <c r="W944" s="120">
        <f t="shared" si="536"/>
        <v>1.0054166630000001</v>
      </c>
      <c r="X944" s="113">
        <f t="shared" si="537"/>
        <v>5.1225850099999999</v>
      </c>
      <c r="Y944" s="113">
        <f t="shared" si="538"/>
        <v>0</v>
      </c>
      <c r="Z944" s="125" t="str">
        <f t="shared" si="547"/>
        <v>A+J=</v>
      </c>
      <c r="AA944" s="118">
        <f t="shared" si="548"/>
        <v>45404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39"/>
        <v>45394</v>
      </c>
      <c r="B945" s="113">
        <f t="shared" si="531"/>
        <v>951.53112966000003</v>
      </c>
      <c r="C945" s="176">
        <f t="shared" si="530"/>
        <v>797.71378959637343</v>
      </c>
      <c r="D945" s="114">
        <f t="shared" si="540"/>
        <v>6801.72</v>
      </c>
      <c r="E945" s="115">
        <f t="shared" si="552"/>
        <v>6858.17</v>
      </c>
      <c r="F945" s="116">
        <f t="shared" si="553"/>
        <v>45342</v>
      </c>
      <c r="G945" s="117">
        <f t="shared" si="532"/>
        <v>8.2993713354857501E-3</v>
      </c>
      <c r="H945" s="118">
        <f t="shared" si="545"/>
        <v>45404</v>
      </c>
      <c r="I945" s="118">
        <f t="shared" si="533"/>
        <v>45404</v>
      </c>
      <c r="J945" s="119">
        <f t="shared" si="541"/>
        <v>22</v>
      </c>
      <c r="K945" s="119">
        <f t="shared" si="554"/>
        <v>16</v>
      </c>
      <c r="L945" s="8">
        <f t="shared" si="542"/>
        <v>1.00602909</v>
      </c>
      <c r="M945" s="120">
        <f t="shared" si="555"/>
        <v>1.00420033</v>
      </c>
      <c r="N945" s="120">
        <f t="shared" si="549"/>
        <v>1.1788617572049287</v>
      </c>
      <c r="O945" s="113">
        <f t="shared" si="551"/>
        <v>1.18596922</v>
      </c>
      <c r="P945" s="113">
        <f t="shared" si="534"/>
        <v>946.06400083000005</v>
      </c>
      <c r="Q945" s="11">
        <f t="shared" si="546"/>
        <v>0</v>
      </c>
      <c r="R945" s="30">
        <f t="shared" si="543"/>
        <v>0</v>
      </c>
      <c r="S945" s="8">
        <f t="shared" si="535"/>
        <v>0</v>
      </c>
      <c r="T945" s="122">
        <f t="shared" si="544"/>
        <v>9.5000000000000001E-2</v>
      </c>
      <c r="U945" s="121">
        <f t="shared" si="550"/>
        <v>16</v>
      </c>
      <c r="V945" s="121">
        <v>252</v>
      </c>
      <c r="W945" s="120">
        <f t="shared" si="536"/>
        <v>1.005778815</v>
      </c>
      <c r="X945" s="113">
        <f t="shared" si="537"/>
        <v>5.4671288300000001</v>
      </c>
      <c r="Y945" s="113">
        <f t="shared" si="538"/>
        <v>0</v>
      </c>
      <c r="Z945" s="125" t="str">
        <f t="shared" si="547"/>
        <v>A+J=</v>
      </c>
      <c r="AA945" s="118">
        <f t="shared" si="548"/>
        <v>45404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39"/>
        <v>45395</v>
      </c>
      <c r="B946" s="113">
        <f t="shared" si="531"/>
        <v>952.23154885999998</v>
      </c>
      <c r="C946" s="176">
        <f t="shared" si="530"/>
        <v>797.71378959637343</v>
      </c>
      <c r="D946" s="114">
        <f t="shared" si="540"/>
        <v>6801.72</v>
      </c>
      <c r="E946" s="115">
        <f t="shared" si="552"/>
        <v>6858.17</v>
      </c>
      <c r="F946" s="116">
        <f t="shared" si="553"/>
        <v>45342</v>
      </c>
      <c r="G946" s="117">
        <f t="shared" si="532"/>
        <v>8.2993713354857501E-3</v>
      </c>
      <c r="H946" s="118">
        <f t="shared" si="545"/>
        <v>45404</v>
      </c>
      <c r="I946" s="118">
        <f t="shared" si="533"/>
        <v>45404</v>
      </c>
      <c r="J946" s="119">
        <f t="shared" si="541"/>
        <v>22</v>
      </c>
      <c r="K946" s="119">
        <f t="shared" si="554"/>
        <v>17</v>
      </c>
      <c r="L946" s="8">
        <f t="shared" si="542"/>
        <v>1.00640712</v>
      </c>
      <c r="M946" s="120">
        <f t="shared" si="555"/>
        <v>1.00420033</v>
      </c>
      <c r="N946" s="120">
        <f t="shared" si="549"/>
        <v>1.1788617572049287</v>
      </c>
      <c r="O946" s="113">
        <f t="shared" si="551"/>
        <v>1.18641486</v>
      </c>
      <c r="P946" s="113">
        <f t="shared" si="534"/>
        <v>946.41949399999999</v>
      </c>
      <c r="Q946" s="11">
        <f t="shared" si="546"/>
        <v>0</v>
      </c>
      <c r="R946" s="30">
        <f t="shared" si="543"/>
        <v>0</v>
      </c>
      <c r="S946" s="8">
        <f t="shared" si="535"/>
        <v>0</v>
      </c>
      <c r="T946" s="122">
        <f t="shared" si="544"/>
        <v>9.5000000000000001E-2</v>
      </c>
      <c r="U946" s="121">
        <f t="shared" si="550"/>
        <v>17</v>
      </c>
      <c r="V946" s="121">
        <v>252</v>
      </c>
      <c r="W946" s="120">
        <f t="shared" si="536"/>
        <v>1.0061410980000001</v>
      </c>
      <c r="X946" s="113">
        <f t="shared" si="537"/>
        <v>5.8120548599999999</v>
      </c>
      <c r="Y946" s="113">
        <f t="shared" si="538"/>
        <v>0</v>
      </c>
      <c r="Z946" s="125" t="str">
        <f t="shared" si="547"/>
        <v>A+J=</v>
      </c>
      <c r="AA946" s="118">
        <f t="shared" si="548"/>
        <v>45404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39"/>
        <v>45396</v>
      </c>
      <c r="B947" s="113">
        <f t="shared" si="531"/>
        <v>952.23154885999998</v>
      </c>
      <c r="C947" s="176">
        <f t="shared" si="530"/>
        <v>797.71378959637343</v>
      </c>
      <c r="D947" s="114">
        <f t="shared" si="540"/>
        <v>6801.72</v>
      </c>
      <c r="E947" s="115">
        <f t="shared" si="552"/>
        <v>6858.17</v>
      </c>
      <c r="F947" s="116">
        <f t="shared" si="553"/>
        <v>45342</v>
      </c>
      <c r="G947" s="117">
        <f t="shared" si="532"/>
        <v>8.2993713354857501E-3</v>
      </c>
      <c r="H947" s="118">
        <f t="shared" si="545"/>
        <v>45404</v>
      </c>
      <c r="I947" s="118">
        <f t="shared" si="533"/>
        <v>45404</v>
      </c>
      <c r="J947" s="119">
        <f t="shared" si="541"/>
        <v>22</v>
      </c>
      <c r="K947" s="119">
        <f t="shared" si="554"/>
        <v>17</v>
      </c>
      <c r="L947" s="8">
        <f t="shared" si="542"/>
        <v>1.00640712</v>
      </c>
      <c r="M947" s="120">
        <f t="shared" si="555"/>
        <v>1.00420033</v>
      </c>
      <c r="N947" s="120">
        <f t="shared" si="549"/>
        <v>1.1788617572049287</v>
      </c>
      <c r="O947" s="113">
        <f t="shared" si="551"/>
        <v>1.18641486</v>
      </c>
      <c r="P947" s="113">
        <f t="shared" si="534"/>
        <v>946.41949399999999</v>
      </c>
      <c r="Q947" s="11">
        <f t="shared" si="546"/>
        <v>0</v>
      </c>
      <c r="R947" s="30">
        <f t="shared" si="543"/>
        <v>0</v>
      </c>
      <c r="S947" s="8">
        <f t="shared" si="535"/>
        <v>0</v>
      </c>
      <c r="T947" s="122">
        <f t="shared" si="544"/>
        <v>9.5000000000000001E-2</v>
      </c>
      <c r="U947" s="121">
        <f t="shared" si="550"/>
        <v>17</v>
      </c>
      <c r="V947" s="121">
        <v>252</v>
      </c>
      <c r="W947" s="120">
        <f t="shared" si="536"/>
        <v>1.0061410980000001</v>
      </c>
      <c r="X947" s="113">
        <f t="shared" si="537"/>
        <v>5.8120548599999999</v>
      </c>
      <c r="Y947" s="113">
        <f t="shared" si="538"/>
        <v>0</v>
      </c>
      <c r="Z947" s="125" t="str">
        <f t="shared" si="547"/>
        <v>A+J=</v>
      </c>
      <c r="AA947" s="118">
        <f t="shared" si="548"/>
        <v>45404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39"/>
        <v>45397</v>
      </c>
      <c r="B948" s="113">
        <f t="shared" si="531"/>
        <v>952.23154885999998</v>
      </c>
      <c r="C948" s="176">
        <f t="shared" si="530"/>
        <v>797.71378959637343</v>
      </c>
      <c r="D948" s="114">
        <f t="shared" si="540"/>
        <v>6801.72</v>
      </c>
      <c r="E948" s="115">
        <f t="shared" si="552"/>
        <v>6858.17</v>
      </c>
      <c r="F948" s="116">
        <f t="shared" si="553"/>
        <v>45342</v>
      </c>
      <c r="G948" s="117">
        <f t="shared" si="532"/>
        <v>8.2993713354857501E-3</v>
      </c>
      <c r="H948" s="118">
        <f t="shared" si="545"/>
        <v>45404</v>
      </c>
      <c r="I948" s="118">
        <f t="shared" si="533"/>
        <v>45404</v>
      </c>
      <c r="J948" s="119">
        <f t="shared" si="541"/>
        <v>22</v>
      </c>
      <c r="K948" s="119">
        <f t="shared" si="554"/>
        <v>17</v>
      </c>
      <c r="L948" s="8">
        <f t="shared" si="542"/>
        <v>1.00640712</v>
      </c>
      <c r="M948" s="120">
        <f t="shared" si="555"/>
        <v>1.00420033</v>
      </c>
      <c r="N948" s="120">
        <f t="shared" si="549"/>
        <v>1.1788617572049287</v>
      </c>
      <c r="O948" s="113">
        <f t="shared" si="551"/>
        <v>1.18641486</v>
      </c>
      <c r="P948" s="113">
        <f t="shared" si="534"/>
        <v>946.41949399999999</v>
      </c>
      <c r="Q948" s="11">
        <f t="shared" si="546"/>
        <v>0</v>
      </c>
      <c r="R948" s="30">
        <f t="shared" si="543"/>
        <v>0</v>
      </c>
      <c r="S948" s="8">
        <f t="shared" si="535"/>
        <v>0</v>
      </c>
      <c r="T948" s="122">
        <f t="shared" si="544"/>
        <v>9.5000000000000001E-2</v>
      </c>
      <c r="U948" s="121">
        <f t="shared" si="550"/>
        <v>17</v>
      </c>
      <c r="V948" s="121">
        <v>252</v>
      </c>
      <c r="W948" s="120">
        <f t="shared" si="536"/>
        <v>1.0061410980000001</v>
      </c>
      <c r="X948" s="113">
        <f t="shared" si="537"/>
        <v>5.8120548599999999</v>
      </c>
      <c r="Y948" s="113">
        <f t="shared" si="538"/>
        <v>0</v>
      </c>
      <c r="Z948" s="125" t="str">
        <f t="shared" si="547"/>
        <v>A+J=</v>
      </c>
      <c r="AA948" s="118">
        <f t="shared" si="548"/>
        <v>45404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39"/>
        <v>45398</v>
      </c>
      <c r="B949" s="113">
        <f t="shared" si="531"/>
        <v>952.93247717999998</v>
      </c>
      <c r="C949" s="176">
        <f t="shared" si="530"/>
        <v>797.71378959637343</v>
      </c>
      <c r="D949" s="114">
        <f t="shared" si="540"/>
        <v>6801.72</v>
      </c>
      <c r="E949" s="115">
        <f t="shared" si="552"/>
        <v>6858.17</v>
      </c>
      <c r="F949" s="116">
        <f t="shared" si="553"/>
        <v>45342</v>
      </c>
      <c r="G949" s="117">
        <f t="shared" si="532"/>
        <v>8.2993713354857501E-3</v>
      </c>
      <c r="H949" s="118">
        <f t="shared" si="545"/>
        <v>45404</v>
      </c>
      <c r="I949" s="118">
        <f t="shared" si="533"/>
        <v>45404</v>
      </c>
      <c r="J949" s="119">
        <f t="shared" si="541"/>
        <v>22</v>
      </c>
      <c r="K949" s="119">
        <f t="shared" si="554"/>
        <v>18</v>
      </c>
      <c r="L949" s="8">
        <f t="shared" si="542"/>
        <v>1.0067852799999999</v>
      </c>
      <c r="M949" s="120">
        <f t="shared" si="555"/>
        <v>1.00420033</v>
      </c>
      <c r="N949" s="120">
        <f t="shared" si="549"/>
        <v>1.1788617572049287</v>
      </c>
      <c r="O949" s="113">
        <f t="shared" si="551"/>
        <v>1.18686066</v>
      </c>
      <c r="P949" s="113">
        <f t="shared" si="534"/>
        <v>946.77511480999999</v>
      </c>
      <c r="Q949" s="11">
        <f t="shared" si="546"/>
        <v>0</v>
      </c>
      <c r="R949" s="30">
        <f t="shared" si="543"/>
        <v>0</v>
      </c>
      <c r="S949" s="8">
        <f t="shared" si="535"/>
        <v>0</v>
      </c>
      <c r="T949" s="122">
        <f t="shared" si="544"/>
        <v>9.5000000000000001E-2</v>
      </c>
      <c r="U949" s="121">
        <f t="shared" si="550"/>
        <v>18</v>
      </c>
      <c r="V949" s="121">
        <v>252</v>
      </c>
      <c r="W949" s="120">
        <f t="shared" si="536"/>
        <v>1.006503511</v>
      </c>
      <c r="X949" s="113">
        <f t="shared" si="537"/>
        <v>6.1573623700000004</v>
      </c>
      <c r="Y949" s="113">
        <f t="shared" si="538"/>
        <v>0</v>
      </c>
      <c r="Z949" s="125" t="str">
        <f t="shared" si="547"/>
        <v>A+J=</v>
      </c>
      <c r="AA949" s="118">
        <f t="shared" si="548"/>
        <v>45404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39"/>
        <v>45399</v>
      </c>
      <c r="B950" s="113">
        <f t="shared" si="531"/>
        <v>953.63392388</v>
      </c>
      <c r="C950" s="176">
        <f t="shared" si="530"/>
        <v>797.71378959637343</v>
      </c>
      <c r="D950" s="114">
        <f t="shared" si="540"/>
        <v>6801.72</v>
      </c>
      <c r="E950" s="115">
        <f t="shared" si="552"/>
        <v>6858.17</v>
      </c>
      <c r="F950" s="116">
        <f t="shared" si="553"/>
        <v>45342</v>
      </c>
      <c r="G950" s="117">
        <f t="shared" si="532"/>
        <v>8.2993713354857501E-3</v>
      </c>
      <c r="H950" s="118">
        <f t="shared" si="545"/>
        <v>45404</v>
      </c>
      <c r="I950" s="118">
        <f t="shared" si="533"/>
        <v>45404</v>
      </c>
      <c r="J950" s="119">
        <f t="shared" si="541"/>
        <v>22</v>
      </c>
      <c r="K950" s="119">
        <f t="shared" si="554"/>
        <v>19</v>
      </c>
      <c r="L950" s="8">
        <f t="shared" si="542"/>
        <v>1.00716359</v>
      </c>
      <c r="M950" s="120">
        <f t="shared" si="555"/>
        <v>1.00420033</v>
      </c>
      <c r="N950" s="120">
        <f t="shared" si="549"/>
        <v>1.1788617572049287</v>
      </c>
      <c r="O950" s="113">
        <f t="shared" si="551"/>
        <v>1.1873066299999999</v>
      </c>
      <c r="P950" s="113">
        <f t="shared" si="534"/>
        <v>947.13087123000003</v>
      </c>
      <c r="Q950" s="11">
        <f t="shared" si="546"/>
        <v>0</v>
      </c>
      <c r="R950" s="30">
        <f t="shared" si="543"/>
        <v>0</v>
      </c>
      <c r="S950" s="8">
        <f t="shared" si="535"/>
        <v>0</v>
      </c>
      <c r="T950" s="122">
        <f t="shared" si="544"/>
        <v>9.5000000000000001E-2</v>
      </c>
      <c r="U950" s="121">
        <f t="shared" si="550"/>
        <v>19</v>
      </c>
      <c r="V950" s="121">
        <v>252</v>
      </c>
      <c r="W950" s="120">
        <f t="shared" si="536"/>
        <v>1.0068660549999999</v>
      </c>
      <c r="X950" s="113">
        <f t="shared" si="537"/>
        <v>6.5030526499999999</v>
      </c>
      <c r="Y950" s="113">
        <f t="shared" si="538"/>
        <v>0</v>
      </c>
      <c r="Z950" s="125" t="str">
        <f t="shared" si="547"/>
        <v>A+J=</v>
      </c>
      <c r="AA950" s="118">
        <f t="shared" si="548"/>
        <v>45404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39"/>
        <v>45400</v>
      </c>
      <c r="B951" s="113">
        <f t="shared" si="531"/>
        <v>954.33588829999997</v>
      </c>
      <c r="C951" s="176">
        <f t="shared" si="530"/>
        <v>797.71378959637343</v>
      </c>
      <c r="D951" s="114">
        <f t="shared" si="540"/>
        <v>6801.72</v>
      </c>
      <c r="E951" s="115">
        <f t="shared" si="552"/>
        <v>6858.17</v>
      </c>
      <c r="F951" s="116">
        <f t="shared" si="553"/>
        <v>45342</v>
      </c>
      <c r="G951" s="117">
        <f t="shared" si="532"/>
        <v>8.2993713354857501E-3</v>
      </c>
      <c r="H951" s="118">
        <f t="shared" si="545"/>
        <v>45404</v>
      </c>
      <c r="I951" s="118">
        <f t="shared" si="533"/>
        <v>45404</v>
      </c>
      <c r="J951" s="119">
        <f t="shared" si="541"/>
        <v>22</v>
      </c>
      <c r="K951" s="119">
        <f t="shared" si="554"/>
        <v>20</v>
      </c>
      <c r="L951" s="8">
        <f t="shared" si="542"/>
        <v>1.0075420399999999</v>
      </c>
      <c r="M951" s="120">
        <f t="shared" si="555"/>
        <v>1.00420033</v>
      </c>
      <c r="N951" s="120">
        <f t="shared" si="549"/>
        <v>1.1788617572049287</v>
      </c>
      <c r="O951" s="113">
        <f t="shared" si="551"/>
        <v>1.1877527699999999</v>
      </c>
      <c r="P951" s="113">
        <f t="shared" si="534"/>
        <v>947.48676325999998</v>
      </c>
      <c r="Q951" s="11">
        <f t="shared" si="546"/>
        <v>0</v>
      </c>
      <c r="R951" s="30">
        <f t="shared" si="543"/>
        <v>0</v>
      </c>
      <c r="S951" s="8">
        <f t="shared" si="535"/>
        <v>0</v>
      </c>
      <c r="T951" s="122">
        <f t="shared" si="544"/>
        <v>9.5000000000000001E-2</v>
      </c>
      <c r="U951" s="121">
        <f t="shared" si="550"/>
        <v>20</v>
      </c>
      <c r="V951" s="121">
        <v>252</v>
      </c>
      <c r="W951" s="120">
        <f t="shared" si="536"/>
        <v>1.0072287289999999</v>
      </c>
      <c r="X951" s="113">
        <f t="shared" si="537"/>
        <v>6.8491250399999997</v>
      </c>
      <c r="Y951" s="113">
        <f t="shared" si="538"/>
        <v>0</v>
      </c>
      <c r="Z951" s="125" t="str">
        <f t="shared" si="547"/>
        <v>A+J=</v>
      </c>
      <c r="AA951" s="118">
        <f t="shared" si="548"/>
        <v>45404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39"/>
        <v>45401</v>
      </c>
      <c r="B952" s="113">
        <f t="shared" si="531"/>
        <v>955.03837166999995</v>
      </c>
      <c r="C952" s="176">
        <f t="shared" si="530"/>
        <v>797.71378959637343</v>
      </c>
      <c r="D952" s="114">
        <f t="shared" si="540"/>
        <v>6801.72</v>
      </c>
      <c r="E952" s="115">
        <f t="shared" si="552"/>
        <v>6858.17</v>
      </c>
      <c r="F952" s="116">
        <f t="shared" si="553"/>
        <v>45342</v>
      </c>
      <c r="G952" s="117">
        <f t="shared" si="532"/>
        <v>8.2993713354857501E-3</v>
      </c>
      <c r="H952" s="118">
        <f t="shared" si="545"/>
        <v>45404</v>
      </c>
      <c r="I952" s="118">
        <f t="shared" si="533"/>
        <v>45404</v>
      </c>
      <c r="J952" s="119">
        <f t="shared" si="541"/>
        <v>22</v>
      </c>
      <c r="K952" s="119">
        <f t="shared" si="554"/>
        <v>21</v>
      </c>
      <c r="L952" s="8">
        <f t="shared" si="542"/>
        <v>1.0079206300000001</v>
      </c>
      <c r="M952" s="120">
        <f t="shared" si="555"/>
        <v>1.00420033</v>
      </c>
      <c r="N952" s="120">
        <f t="shared" si="549"/>
        <v>1.1788617572049287</v>
      </c>
      <c r="O952" s="113">
        <f t="shared" si="551"/>
        <v>1.18819908</v>
      </c>
      <c r="P952" s="113">
        <f t="shared" si="534"/>
        <v>947.84279089999995</v>
      </c>
      <c r="Q952" s="11">
        <f t="shared" si="546"/>
        <v>0</v>
      </c>
      <c r="R952" s="30">
        <f t="shared" si="543"/>
        <v>0</v>
      </c>
      <c r="S952" s="8">
        <f t="shared" si="535"/>
        <v>0</v>
      </c>
      <c r="T952" s="122">
        <f t="shared" si="544"/>
        <v>9.5000000000000001E-2</v>
      </c>
      <c r="U952" s="121">
        <f t="shared" si="550"/>
        <v>21</v>
      </c>
      <c r="V952" s="121">
        <v>252</v>
      </c>
      <c r="W952" s="120">
        <f t="shared" si="536"/>
        <v>1.0075915339999999</v>
      </c>
      <c r="X952" s="113">
        <f t="shared" si="537"/>
        <v>7.1955807700000003</v>
      </c>
      <c r="Y952" s="113">
        <f t="shared" si="538"/>
        <v>0</v>
      </c>
      <c r="Z952" s="125" t="str">
        <f t="shared" si="547"/>
        <v>A+J=</v>
      </c>
      <c r="AA952" s="118">
        <f t="shared" si="548"/>
        <v>45404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39"/>
        <v>45402</v>
      </c>
      <c r="B953" s="113">
        <f t="shared" si="531"/>
        <v>955.74137427999995</v>
      </c>
      <c r="C953" s="176">
        <f t="shared" si="530"/>
        <v>797.71378959637343</v>
      </c>
      <c r="D953" s="114">
        <f t="shared" si="540"/>
        <v>6801.72</v>
      </c>
      <c r="E953" s="115">
        <f t="shared" si="552"/>
        <v>6858.17</v>
      </c>
      <c r="F953" s="116">
        <f t="shared" si="553"/>
        <v>45342</v>
      </c>
      <c r="G953" s="117">
        <f t="shared" si="532"/>
        <v>8.2993713354857501E-3</v>
      </c>
      <c r="H953" s="118">
        <f t="shared" si="545"/>
        <v>45432</v>
      </c>
      <c r="I953" s="118">
        <f t="shared" si="533"/>
        <v>45404</v>
      </c>
      <c r="J953" s="119">
        <f t="shared" si="541"/>
        <v>22</v>
      </c>
      <c r="K953" s="119">
        <f t="shared" si="554"/>
        <v>22</v>
      </c>
      <c r="L953" s="8">
        <f t="shared" si="542"/>
        <v>1.00829937</v>
      </c>
      <c r="M953" s="120">
        <f t="shared" si="555"/>
        <v>1.00420033</v>
      </c>
      <c r="N953" s="120">
        <f t="shared" si="549"/>
        <v>1.1788617572049287</v>
      </c>
      <c r="O953" s="113">
        <f t="shared" si="551"/>
        <v>1.1886455600000001</v>
      </c>
      <c r="P953" s="113">
        <f t="shared" si="534"/>
        <v>948.19895414999996</v>
      </c>
      <c r="Q953" s="11">
        <f t="shared" si="546"/>
        <v>0</v>
      </c>
      <c r="R953" s="30">
        <f t="shared" si="543"/>
        <v>0</v>
      </c>
      <c r="S953" s="8">
        <f t="shared" si="535"/>
        <v>0</v>
      </c>
      <c r="T953" s="122">
        <f t="shared" si="544"/>
        <v>9.5000000000000001E-2</v>
      </c>
      <c r="U953" s="121">
        <f t="shared" si="550"/>
        <v>22</v>
      </c>
      <c r="V953" s="121">
        <v>252</v>
      </c>
      <c r="W953" s="120">
        <f t="shared" si="536"/>
        <v>1.00795447</v>
      </c>
      <c r="X953" s="113">
        <f t="shared" si="537"/>
        <v>7.54242013</v>
      </c>
      <c r="Y953" s="113">
        <f t="shared" si="538"/>
        <v>0</v>
      </c>
      <c r="Z953" s="125" t="str">
        <f t="shared" si="547"/>
        <v>A+J=</v>
      </c>
      <c r="AA953" s="118">
        <f t="shared" si="548"/>
        <v>45404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39"/>
        <v>45403</v>
      </c>
      <c r="B954" s="113">
        <f t="shared" si="531"/>
        <v>955.74137427999995</v>
      </c>
      <c r="C954" s="176">
        <f t="shared" si="530"/>
        <v>797.71378959637343</v>
      </c>
      <c r="D954" s="114">
        <f t="shared" si="540"/>
        <v>6801.72</v>
      </c>
      <c r="E954" s="115">
        <f t="shared" si="552"/>
        <v>6858.17</v>
      </c>
      <c r="F954" s="116">
        <f t="shared" si="553"/>
        <v>45342</v>
      </c>
      <c r="G954" s="117">
        <f t="shared" si="532"/>
        <v>8.2993713354857501E-3</v>
      </c>
      <c r="H954" s="118">
        <f t="shared" si="545"/>
        <v>45432</v>
      </c>
      <c r="I954" s="118">
        <f t="shared" si="533"/>
        <v>45404</v>
      </c>
      <c r="J954" s="119">
        <f t="shared" si="541"/>
        <v>22</v>
      </c>
      <c r="K954" s="119">
        <f t="shared" si="554"/>
        <v>22</v>
      </c>
      <c r="L954" s="8">
        <f t="shared" si="542"/>
        <v>1.00829937</v>
      </c>
      <c r="M954" s="120">
        <f t="shared" si="555"/>
        <v>1.00420033</v>
      </c>
      <c r="N954" s="120">
        <f t="shared" si="549"/>
        <v>1.1788617572049287</v>
      </c>
      <c r="O954" s="113">
        <f t="shared" si="551"/>
        <v>1.1886455600000001</v>
      </c>
      <c r="P954" s="113">
        <f t="shared" si="534"/>
        <v>948.19895414999996</v>
      </c>
      <c r="Q954" s="11">
        <f t="shared" si="546"/>
        <v>0</v>
      </c>
      <c r="R954" s="30">
        <f t="shared" si="543"/>
        <v>0</v>
      </c>
      <c r="S954" s="8">
        <f t="shared" si="535"/>
        <v>0</v>
      </c>
      <c r="T954" s="122">
        <f t="shared" si="544"/>
        <v>9.5000000000000001E-2</v>
      </c>
      <c r="U954" s="121">
        <f t="shared" si="550"/>
        <v>22</v>
      </c>
      <c r="V954" s="121">
        <v>252</v>
      </c>
      <c r="W954" s="120">
        <f t="shared" si="536"/>
        <v>1.00795447</v>
      </c>
      <c r="X954" s="113">
        <f t="shared" si="537"/>
        <v>7.54242013</v>
      </c>
      <c r="Y954" s="113">
        <f t="shared" si="538"/>
        <v>0</v>
      </c>
      <c r="Z954" s="125" t="str">
        <f t="shared" si="547"/>
        <v>A+J=</v>
      </c>
      <c r="AA954" s="118">
        <f t="shared" si="548"/>
        <v>45404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39"/>
        <v>45404</v>
      </c>
      <c r="B955" s="113">
        <f t="shared" si="531"/>
        <v>955.74137427999995</v>
      </c>
      <c r="C955" s="176">
        <f t="shared" si="530"/>
        <v>797.71378959637343</v>
      </c>
      <c r="D955" s="114">
        <f t="shared" si="540"/>
        <v>6801.72</v>
      </c>
      <c r="E955" s="115">
        <f t="shared" si="552"/>
        <v>6858.17</v>
      </c>
      <c r="F955" s="116">
        <f t="shared" si="553"/>
        <v>45342</v>
      </c>
      <c r="G955" s="117">
        <f t="shared" si="532"/>
        <v>8.2993713354857501E-3</v>
      </c>
      <c r="H955" s="118">
        <f t="shared" si="545"/>
        <v>45432</v>
      </c>
      <c r="I955" s="118">
        <f t="shared" si="533"/>
        <v>45404</v>
      </c>
      <c r="J955" s="119">
        <f t="shared" si="541"/>
        <v>22</v>
      </c>
      <c r="K955" s="119">
        <f t="shared" si="554"/>
        <v>22</v>
      </c>
      <c r="L955" s="8">
        <f t="shared" si="542"/>
        <v>1.00829937</v>
      </c>
      <c r="M955" s="120">
        <f t="shared" si="555"/>
        <v>1.00420033</v>
      </c>
      <c r="N955" s="120">
        <f t="shared" si="549"/>
        <v>1.1788617572049287</v>
      </c>
      <c r="O955" s="113">
        <f t="shared" si="551"/>
        <v>1.1886455600000001</v>
      </c>
      <c r="P955" s="113">
        <f t="shared" si="534"/>
        <v>948.19895414999996</v>
      </c>
      <c r="Q955" s="11">
        <f t="shared" si="546"/>
        <v>31</v>
      </c>
      <c r="R955" s="30">
        <f t="shared" si="543"/>
        <v>7.3849102230630218E-3</v>
      </c>
      <c r="S955" s="8">
        <f t="shared" si="535"/>
        <v>7.00236415</v>
      </c>
      <c r="T955" s="122">
        <f t="shared" si="544"/>
        <v>9.5000000000000001E-2</v>
      </c>
      <c r="U955" s="121">
        <f t="shared" si="550"/>
        <v>22</v>
      </c>
      <c r="V955" s="121">
        <v>252</v>
      </c>
      <c r="W955" s="120">
        <f t="shared" si="536"/>
        <v>1.00795447</v>
      </c>
      <c r="X955" s="113">
        <f t="shared" si="537"/>
        <v>7.54242013</v>
      </c>
      <c r="Y955" s="113">
        <f t="shared" si="538"/>
        <v>14.54478428</v>
      </c>
      <c r="Z955" s="125" t="str">
        <f t="shared" si="547"/>
        <v>A+J=</v>
      </c>
      <c r="AA955" s="118">
        <f t="shared" si="548"/>
        <v>45404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39"/>
        <v>45405</v>
      </c>
      <c r="B956" s="113">
        <f t="shared" si="531"/>
        <v>941.61481283000001</v>
      </c>
      <c r="C956" s="176">
        <f t="shared" ref="C956:C1019" si="556">C955-(S955/O955)</f>
        <v>791.82274487653285</v>
      </c>
      <c r="D956" s="114">
        <f t="shared" si="540"/>
        <v>6858.17</v>
      </c>
      <c r="E956" s="115">
        <f t="shared" si="552"/>
        <v>6869.14</v>
      </c>
      <c r="F956" s="116">
        <f t="shared" si="553"/>
        <v>45373</v>
      </c>
      <c r="G956" s="117">
        <f t="shared" si="532"/>
        <v>1.5995520670966101E-3</v>
      </c>
      <c r="H956" s="118">
        <f t="shared" si="545"/>
        <v>45432</v>
      </c>
      <c r="I956" s="118">
        <f t="shared" si="533"/>
        <v>45432</v>
      </c>
      <c r="J956" s="119">
        <f t="shared" si="541"/>
        <v>19</v>
      </c>
      <c r="K956" s="119">
        <f t="shared" si="554"/>
        <v>1</v>
      </c>
      <c r="L956" s="8">
        <f t="shared" si="542"/>
        <v>1.0000841199999999</v>
      </c>
      <c r="M956" s="120">
        <f t="shared" si="555"/>
        <v>1.00829937</v>
      </c>
      <c r="N956" s="120">
        <f t="shared" si="549"/>
        <v>1.1886455671068226</v>
      </c>
      <c r="O956" s="113">
        <f t="shared" si="551"/>
        <v>1.1887455499999999</v>
      </c>
      <c r="P956" s="113">
        <f t="shared" si="534"/>
        <v>941.27576436000004</v>
      </c>
      <c r="Q956" s="11">
        <f t="shared" si="546"/>
        <v>0</v>
      </c>
      <c r="R956" s="30">
        <f t="shared" si="543"/>
        <v>0</v>
      </c>
      <c r="S956" s="8">
        <f t="shared" si="535"/>
        <v>0</v>
      </c>
      <c r="T956" s="122">
        <f t="shared" si="544"/>
        <v>9.5000000000000001E-2</v>
      </c>
      <c r="U956" s="121">
        <f t="shared" si="550"/>
        <v>1</v>
      </c>
      <c r="V956" s="121">
        <v>252</v>
      </c>
      <c r="W956" s="120">
        <f t="shared" si="536"/>
        <v>1.0003602009999999</v>
      </c>
      <c r="X956" s="113">
        <f t="shared" si="537"/>
        <v>0.33904846999999999</v>
      </c>
      <c r="Y956" s="113">
        <f t="shared" si="538"/>
        <v>0</v>
      </c>
      <c r="Z956" s="125" t="str">
        <f t="shared" si="547"/>
        <v>A+J=</v>
      </c>
      <c r="AA956" s="118">
        <f t="shared" si="548"/>
        <v>45432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39"/>
        <v>45406</v>
      </c>
      <c r="B957" s="113">
        <f t="shared" si="531"/>
        <v>942.03322299000001</v>
      </c>
      <c r="C957" s="176">
        <f t="shared" si="556"/>
        <v>791.82274487653285</v>
      </c>
      <c r="D957" s="114">
        <f t="shared" si="540"/>
        <v>6858.17</v>
      </c>
      <c r="E957" s="115">
        <f t="shared" si="552"/>
        <v>6869.14</v>
      </c>
      <c r="F957" s="116">
        <f t="shared" si="553"/>
        <v>45373</v>
      </c>
      <c r="G957" s="117">
        <f t="shared" si="532"/>
        <v>1.5995520670966101E-3</v>
      </c>
      <c r="H957" s="118">
        <f t="shared" si="545"/>
        <v>45432</v>
      </c>
      <c r="I957" s="118">
        <f t="shared" si="533"/>
        <v>45432</v>
      </c>
      <c r="J957" s="119">
        <f t="shared" si="541"/>
        <v>19</v>
      </c>
      <c r="K957" s="119">
        <f t="shared" si="554"/>
        <v>2</v>
      </c>
      <c r="L957" s="8">
        <f t="shared" si="542"/>
        <v>1.00016825</v>
      </c>
      <c r="M957" s="120">
        <f t="shared" si="555"/>
        <v>1.00829937</v>
      </c>
      <c r="N957" s="120">
        <f t="shared" si="549"/>
        <v>1.1886455671068226</v>
      </c>
      <c r="O957" s="113">
        <f t="shared" si="551"/>
        <v>1.1888455499999999</v>
      </c>
      <c r="P957" s="113">
        <f t="shared" si="534"/>
        <v>941.35494662999997</v>
      </c>
      <c r="Q957" s="11">
        <f t="shared" si="546"/>
        <v>0</v>
      </c>
      <c r="R957" s="30">
        <f t="shared" si="543"/>
        <v>0</v>
      </c>
      <c r="S957" s="8">
        <f t="shared" si="535"/>
        <v>0</v>
      </c>
      <c r="T957" s="122">
        <f t="shared" si="544"/>
        <v>9.5000000000000001E-2</v>
      </c>
      <c r="U957" s="121">
        <f t="shared" si="550"/>
        <v>2</v>
      </c>
      <c r="V957" s="121">
        <v>252</v>
      </c>
      <c r="W957" s="120">
        <f t="shared" si="536"/>
        <v>1.0007205320000001</v>
      </c>
      <c r="X957" s="113">
        <f t="shared" si="537"/>
        <v>0.67827636000000002</v>
      </c>
      <c r="Y957" s="113">
        <f t="shared" si="538"/>
        <v>0</v>
      </c>
      <c r="Z957" s="125" t="str">
        <f t="shared" si="547"/>
        <v>A+J=</v>
      </c>
      <c r="AA957" s="118">
        <f t="shared" si="548"/>
        <v>45432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39"/>
        <v>45407</v>
      </c>
      <c r="B958" s="113">
        <f t="shared" si="531"/>
        <v>942.45182053000008</v>
      </c>
      <c r="C958" s="176">
        <f t="shared" si="556"/>
        <v>791.82274487653285</v>
      </c>
      <c r="D958" s="114">
        <f t="shared" si="540"/>
        <v>6858.17</v>
      </c>
      <c r="E958" s="115">
        <f t="shared" si="552"/>
        <v>6869.14</v>
      </c>
      <c r="F958" s="116">
        <f t="shared" si="553"/>
        <v>45373</v>
      </c>
      <c r="G958" s="117">
        <f t="shared" si="532"/>
        <v>1.5995520670966101E-3</v>
      </c>
      <c r="H958" s="118">
        <f t="shared" si="545"/>
        <v>45432</v>
      </c>
      <c r="I958" s="118">
        <f t="shared" si="533"/>
        <v>45432</v>
      </c>
      <c r="J958" s="119">
        <f t="shared" si="541"/>
        <v>19</v>
      </c>
      <c r="K958" s="119">
        <f t="shared" si="554"/>
        <v>3</v>
      </c>
      <c r="L958" s="8">
        <f t="shared" si="542"/>
        <v>1.00025239</v>
      </c>
      <c r="M958" s="120">
        <f t="shared" si="555"/>
        <v>1.00829937</v>
      </c>
      <c r="N958" s="120">
        <f t="shared" si="549"/>
        <v>1.1886455671068226</v>
      </c>
      <c r="O958" s="113">
        <f t="shared" si="551"/>
        <v>1.1889455600000001</v>
      </c>
      <c r="P958" s="113">
        <f t="shared" si="534"/>
        <v>941.43413682000005</v>
      </c>
      <c r="Q958" s="11">
        <f t="shared" si="546"/>
        <v>0</v>
      </c>
      <c r="R958" s="30">
        <f t="shared" si="543"/>
        <v>0</v>
      </c>
      <c r="S958" s="8">
        <f t="shared" si="535"/>
        <v>0</v>
      </c>
      <c r="T958" s="122">
        <f t="shared" si="544"/>
        <v>9.5000000000000001E-2</v>
      </c>
      <c r="U958" s="121">
        <f t="shared" si="550"/>
        <v>3</v>
      </c>
      <c r="V958" s="121">
        <v>252</v>
      </c>
      <c r="W958" s="120">
        <f t="shared" si="536"/>
        <v>1.001080993</v>
      </c>
      <c r="X958" s="113">
        <f t="shared" si="537"/>
        <v>1.01768371</v>
      </c>
      <c r="Y958" s="113">
        <f t="shared" si="538"/>
        <v>0</v>
      </c>
      <c r="Z958" s="125" t="str">
        <f t="shared" si="547"/>
        <v>A+J=</v>
      </c>
      <c r="AA958" s="118">
        <f t="shared" si="548"/>
        <v>45432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39"/>
        <v>45408</v>
      </c>
      <c r="B959" s="113">
        <f t="shared" si="531"/>
        <v>942.87060454000004</v>
      </c>
      <c r="C959" s="176">
        <f t="shared" si="556"/>
        <v>791.82274487653285</v>
      </c>
      <c r="D959" s="114">
        <f t="shared" si="540"/>
        <v>6858.17</v>
      </c>
      <c r="E959" s="115">
        <f t="shared" si="552"/>
        <v>6869.14</v>
      </c>
      <c r="F959" s="116">
        <f t="shared" si="553"/>
        <v>45373</v>
      </c>
      <c r="G959" s="117">
        <f t="shared" si="532"/>
        <v>1.5995520670966101E-3</v>
      </c>
      <c r="H959" s="118">
        <f t="shared" si="545"/>
        <v>45432</v>
      </c>
      <c r="I959" s="118">
        <f t="shared" si="533"/>
        <v>45432</v>
      </c>
      <c r="J959" s="119">
        <f t="shared" si="541"/>
        <v>19</v>
      </c>
      <c r="K959" s="119">
        <f t="shared" si="554"/>
        <v>4</v>
      </c>
      <c r="L959" s="8">
        <f t="shared" si="542"/>
        <v>1.00033653</v>
      </c>
      <c r="M959" s="120">
        <f t="shared" si="555"/>
        <v>1.00829937</v>
      </c>
      <c r="N959" s="120">
        <f t="shared" si="549"/>
        <v>1.1886455671068226</v>
      </c>
      <c r="O959" s="113">
        <f t="shared" si="551"/>
        <v>1.1890455799999999</v>
      </c>
      <c r="P959" s="113">
        <f t="shared" si="534"/>
        <v>941.51333493000004</v>
      </c>
      <c r="Q959" s="11">
        <f t="shared" si="546"/>
        <v>0</v>
      </c>
      <c r="R959" s="30">
        <f t="shared" si="543"/>
        <v>0</v>
      </c>
      <c r="S959" s="8">
        <f t="shared" si="535"/>
        <v>0</v>
      </c>
      <c r="T959" s="122">
        <f t="shared" si="544"/>
        <v>9.5000000000000001E-2</v>
      </c>
      <c r="U959" s="121">
        <f t="shared" si="550"/>
        <v>4</v>
      </c>
      <c r="V959" s="121">
        <v>252</v>
      </c>
      <c r="W959" s="120">
        <f t="shared" si="536"/>
        <v>1.0014415830000001</v>
      </c>
      <c r="X959" s="113">
        <f t="shared" si="537"/>
        <v>1.3572696099999999</v>
      </c>
      <c r="Y959" s="113">
        <f t="shared" si="538"/>
        <v>0</v>
      </c>
      <c r="Z959" s="125" t="str">
        <f t="shared" si="547"/>
        <v>A+J=</v>
      </c>
      <c r="AA959" s="118">
        <f t="shared" si="548"/>
        <v>45432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39"/>
        <v>45409</v>
      </c>
      <c r="B960" s="113">
        <f t="shared" si="531"/>
        <v>943.28956902000004</v>
      </c>
      <c r="C960" s="176">
        <f t="shared" si="556"/>
        <v>791.82274487653285</v>
      </c>
      <c r="D960" s="114">
        <f t="shared" si="540"/>
        <v>6858.17</v>
      </c>
      <c r="E960" s="115">
        <f t="shared" si="552"/>
        <v>6869.14</v>
      </c>
      <c r="F960" s="116">
        <f t="shared" si="553"/>
        <v>45373</v>
      </c>
      <c r="G960" s="117">
        <f t="shared" si="532"/>
        <v>1.5995520670966101E-3</v>
      </c>
      <c r="H960" s="118">
        <f t="shared" si="545"/>
        <v>45432</v>
      </c>
      <c r="I960" s="118">
        <f t="shared" si="533"/>
        <v>45432</v>
      </c>
      <c r="J960" s="119">
        <f t="shared" si="541"/>
        <v>19</v>
      </c>
      <c r="K960" s="119">
        <f t="shared" si="554"/>
        <v>5</v>
      </c>
      <c r="L960" s="8">
        <f t="shared" si="542"/>
        <v>1.00042068</v>
      </c>
      <c r="M960" s="120">
        <f t="shared" si="555"/>
        <v>1.00829937</v>
      </c>
      <c r="N960" s="120">
        <f t="shared" si="549"/>
        <v>1.1886455671068226</v>
      </c>
      <c r="O960" s="113">
        <f t="shared" si="551"/>
        <v>1.1891456</v>
      </c>
      <c r="P960" s="113">
        <f t="shared" si="534"/>
        <v>941.59253304000003</v>
      </c>
      <c r="Q960" s="11">
        <f t="shared" si="546"/>
        <v>0</v>
      </c>
      <c r="R960" s="30">
        <f t="shared" si="543"/>
        <v>0</v>
      </c>
      <c r="S960" s="8">
        <f t="shared" si="535"/>
        <v>0</v>
      </c>
      <c r="T960" s="122">
        <f t="shared" si="544"/>
        <v>9.5000000000000001E-2</v>
      </c>
      <c r="U960" s="121">
        <f t="shared" si="550"/>
        <v>5</v>
      </c>
      <c r="V960" s="121">
        <v>252</v>
      </c>
      <c r="W960" s="120">
        <f t="shared" si="536"/>
        <v>1.0018023039999999</v>
      </c>
      <c r="X960" s="113">
        <f t="shared" si="537"/>
        <v>1.6970359800000001</v>
      </c>
      <c r="Y960" s="113">
        <f t="shared" si="538"/>
        <v>0</v>
      </c>
      <c r="Z960" s="125" t="str">
        <f t="shared" si="547"/>
        <v>A+J=</v>
      </c>
      <c r="AA960" s="118">
        <f t="shared" si="548"/>
        <v>45432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39"/>
        <v>45410</v>
      </c>
      <c r="B961" s="113">
        <f t="shared" si="531"/>
        <v>943.28956902000004</v>
      </c>
      <c r="C961" s="176">
        <f t="shared" si="556"/>
        <v>791.82274487653285</v>
      </c>
      <c r="D961" s="114">
        <f t="shared" si="540"/>
        <v>6858.17</v>
      </c>
      <c r="E961" s="115">
        <f t="shared" si="552"/>
        <v>6869.14</v>
      </c>
      <c r="F961" s="116">
        <f t="shared" si="553"/>
        <v>45373</v>
      </c>
      <c r="G961" s="117">
        <f t="shared" si="532"/>
        <v>1.5995520670966101E-3</v>
      </c>
      <c r="H961" s="118">
        <f t="shared" si="545"/>
        <v>45432</v>
      </c>
      <c r="I961" s="118">
        <f t="shared" si="533"/>
        <v>45432</v>
      </c>
      <c r="J961" s="119">
        <f t="shared" si="541"/>
        <v>19</v>
      </c>
      <c r="K961" s="119">
        <f t="shared" si="554"/>
        <v>5</v>
      </c>
      <c r="L961" s="8">
        <f t="shared" si="542"/>
        <v>1.00042068</v>
      </c>
      <c r="M961" s="120">
        <f t="shared" si="555"/>
        <v>1.00829937</v>
      </c>
      <c r="N961" s="120">
        <f t="shared" si="549"/>
        <v>1.1886455671068226</v>
      </c>
      <c r="O961" s="113">
        <f t="shared" si="551"/>
        <v>1.1891456</v>
      </c>
      <c r="P961" s="113">
        <f t="shared" si="534"/>
        <v>941.59253304000003</v>
      </c>
      <c r="Q961" s="11">
        <f t="shared" si="546"/>
        <v>0</v>
      </c>
      <c r="R961" s="30">
        <f t="shared" si="543"/>
        <v>0</v>
      </c>
      <c r="S961" s="8">
        <f t="shared" si="535"/>
        <v>0</v>
      </c>
      <c r="T961" s="122">
        <f t="shared" si="544"/>
        <v>9.5000000000000001E-2</v>
      </c>
      <c r="U961" s="121">
        <f t="shared" si="550"/>
        <v>5</v>
      </c>
      <c r="V961" s="121">
        <v>252</v>
      </c>
      <c r="W961" s="120">
        <f t="shared" si="536"/>
        <v>1.0018023039999999</v>
      </c>
      <c r="X961" s="113">
        <f t="shared" si="537"/>
        <v>1.6970359800000001</v>
      </c>
      <c r="Y961" s="113">
        <f t="shared" si="538"/>
        <v>0</v>
      </c>
      <c r="Z961" s="125" t="str">
        <f t="shared" si="547"/>
        <v>A+J=</v>
      </c>
      <c r="AA961" s="118">
        <f t="shared" si="548"/>
        <v>45432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39"/>
        <v>45411</v>
      </c>
      <c r="B962" s="113">
        <f t="shared" si="531"/>
        <v>943.28956902000004</v>
      </c>
      <c r="C962" s="176">
        <f t="shared" si="556"/>
        <v>791.82274487653285</v>
      </c>
      <c r="D962" s="114">
        <f t="shared" si="540"/>
        <v>6858.17</v>
      </c>
      <c r="E962" s="115">
        <f t="shared" si="552"/>
        <v>6869.14</v>
      </c>
      <c r="F962" s="116">
        <f t="shared" si="553"/>
        <v>45373</v>
      </c>
      <c r="G962" s="117">
        <f t="shared" si="532"/>
        <v>1.5995520670966101E-3</v>
      </c>
      <c r="H962" s="118">
        <f t="shared" si="545"/>
        <v>45432</v>
      </c>
      <c r="I962" s="118">
        <f t="shared" si="533"/>
        <v>45432</v>
      </c>
      <c r="J962" s="119">
        <f t="shared" si="541"/>
        <v>19</v>
      </c>
      <c r="K962" s="119">
        <f t="shared" si="554"/>
        <v>5</v>
      </c>
      <c r="L962" s="8">
        <f t="shared" si="542"/>
        <v>1.00042068</v>
      </c>
      <c r="M962" s="120">
        <f t="shared" si="555"/>
        <v>1.00829937</v>
      </c>
      <c r="N962" s="120">
        <f t="shared" si="549"/>
        <v>1.1886455671068226</v>
      </c>
      <c r="O962" s="113">
        <f t="shared" si="551"/>
        <v>1.1891456</v>
      </c>
      <c r="P962" s="113">
        <f t="shared" si="534"/>
        <v>941.59253304000003</v>
      </c>
      <c r="Q962" s="11">
        <f t="shared" si="546"/>
        <v>0</v>
      </c>
      <c r="R962" s="30">
        <f t="shared" si="543"/>
        <v>0</v>
      </c>
      <c r="S962" s="8">
        <f t="shared" si="535"/>
        <v>0</v>
      </c>
      <c r="T962" s="122">
        <f t="shared" si="544"/>
        <v>9.5000000000000001E-2</v>
      </c>
      <c r="U962" s="121">
        <f t="shared" si="550"/>
        <v>5</v>
      </c>
      <c r="V962" s="121">
        <v>252</v>
      </c>
      <c r="W962" s="120">
        <f t="shared" si="536"/>
        <v>1.0018023039999999</v>
      </c>
      <c r="X962" s="113">
        <f t="shared" si="537"/>
        <v>1.6970359800000001</v>
      </c>
      <c r="Y962" s="113">
        <f t="shared" si="538"/>
        <v>0</v>
      </c>
      <c r="Z962" s="125" t="str">
        <f t="shared" si="547"/>
        <v>A+J=</v>
      </c>
      <c r="AA962" s="118">
        <f t="shared" si="548"/>
        <v>45432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39"/>
        <v>45412</v>
      </c>
      <c r="B963" s="113">
        <f t="shared" si="531"/>
        <v>943.70872798999994</v>
      </c>
      <c r="C963" s="176">
        <f t="shared" si="556"/>
        <v>791.82274487653285</v>
      </c>
      <c r="D963" s="114">
        <f t="shared" si="540"/>
        <v>6858.17</v>
      </c>
      <c r="E963" s="115">
        <f t="shared" si="552"/>
        <v>6869.14</v>
      </c>
      <c r="F963" s="116">
        <f t="shared" si="553"/>
        <v>45373</v>
      </c>
      <c r="G963" s="117">
        <f t="shared" si="532"/>
        <v>1.5995520670966101E-3</v>
      </c>
      <c r="H963" s="118">
        <f t="shared" si="545"/>
        <v>45432</v>
      </c>
      <c r="I963" s="118">
        <f t="shared" si="533"/>
        <v>45432</v>
      </c>
      <c r="J963" s="119">
        <f t="shared" si="541"/>
        <v>19</v>
      </c>
      <c r="K963" s="119">
        <f t="shared" si="554"/>
        <v>6</v>
      </c>
      <c r="L963" s="8">
        <f t="shared" si="542"/>
        <v>1.0005048400000001</v>
      </c>
      <c r="M963" s="120">
        <f t="shared" si="555"/>
        <v>1.00829937</v>
      </c>
      <c r="N963" s="120">
        <f t="shared" si="549"/>
        <v>1.1886455671068226</v>
      </c>
      <c r="O963" s="113">
        <f t="shared" si="551"/>
        <v>1.18924564</v>
      </c>
      <c r="P963" s="113">
        <f t="shared" si="534"/>
        <v>941.67174698999997</v>
      </c>
      <c r="Q963" s="11">
        <f t="shared" si="546"/>
        <v>0</v>
      </c>
      <c r="R963" s="30">
        <f t="shared" si="543"/>
        <v>0</v>
      </c>
      <c r="S963" s="8">
        <f t="shared" si="535"/>
        <v>0</v>
      </c>
      <c r="T963" s="122">
        <f t="shared" si="544"/>
        <v>9.5000000000000001E-2</v>
      </c>
      <c r="U963" s="121">
        <f t="shared" si="550"/>
        <v>6</v>
      </c>
      <c r="V963" s="121">
        <v>252</v>
      </c>
      <c r="W963" s="120">
        <f t="shared" si="536"/>
        <v>1.002163154</v>
      </c>
      <c r="X963" s="113">
        <f t="shared" si="537"/>
        <v>2.0369809999999999</v>
      </c>
      <c r="Y963" s="113">
        <f t="shared" si="538"/>
        <v>0</v>
      </c>
      <c r="Z963" s="125" t="str">
        <f t="shared" si="547"/>
        <v>A+J=</v>
      </c>
      <c r="AA963" s="118">
        <f t="shared" si="548"/>
        <v>45432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39"/>
        <v>45413</v>
      </c>
      <c r="B964" s="113">
        <f t="shared" si="531"/>
        <v>944.12807543999998</v>
      </c>
      <c r="C964" s="176">
        <f t="shared" si="556"/>
        <v>791.82274487653285</v>
      </c>
      <c r="D964" s="114">
        <f t="shared" si="540"/>
        <v>6858.17</v>
      </c>
      <c r="E964" s="115">
        <f t="shared" si="552"/>
        <v>6869.14</v>
      </c>
      <c r="F964" s="116">
        <f t="shared" si="553"/>
        <v>45373</v>
      </c>
      <c r="G964" s="117">
        <f t="shared" si="532"/>
        <v>1.5995520670966101E-3</v>
      </c>
      <c r="H964" s="118">
        <f t="shared" si="545"/>
        <v>45432</v>
      </c>
      <c r="I964" s="118">
        <f t="shared" si="533"/>
        <v>45432</v>
      </c>
      <c r="J964" s="119">
        <f t="shared" si="541"/>
        <v>19</v>
      </c>
      <c r="K964" s="119">
        <f t="shared" si="554"/>
        <v>7</v>
      </c>
      <c r="L964" s="8">
        <f t="shared" si="542"/>
        <v>1.0005890099999999</v>
      </c>
      <c r="M964" s="120">
        <f t="shared" si="555"/>
        <v>1.00829937</v>
      </c>
      <c r="N964" s="120">
        <f t="shared" si="549"/>
        <v>1.1886455671068226</v>
      </c>
      <c r="O964" s="113">
        <f t="shared" si="551"/>
        <v>1.1893456899999999</v>
      </c>
      <c r="P964" s="113">
        <f t="shared" si="534"/>
        <v>941.75096885999994</v>
      </c>
      <c r="Q964" s="11">
        <f t="shared" si="546"/>
        <v>0</v>
      </c>
      <c r="R964" s="30">
        <f t="shared" si="543"/>
        <v>0</v>
      </c>
      <c r="S964" s="8">
        <f t="shared" si="535"/>
        <v>0</v>
      </c>
      <c r="T964" s="122">
        <f t="shared" si="544"/>
        <v>9.5000000000000001E-2</v>
      </c>
      <c r="U964" s="121">
        <f t="shared" si="550"/>
        <v>7</v>
      </c>
      <c r="V964" s="121">
        <v>252</v>
      </c>
      <c r="W964" s="120">
        <f t="shared" si="536"/>
        <v>1.002524135</v>
      </c>
      <c r="X964" s="113">
        <f t="shared" si="537"/>
        <v>2.37710658</v>
      </c>
      <c r="Y964" s="113">
        <f t="shared" si="538"/>
        <v>0</v>
      </c>
      <c r="Z964" s="125" t="str">
        <f t="shared" si="547"/>
        <v>A+J=</v>
      </c>
      <c r="AA964" s="118">
        <f t="shared" si="548"/>
        <v>45432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39"/>
        <v>45414</v>
      </c>
      <c r="B965" s="113">
        <f t="shared" si="531"/>
        <v>944.12807543999998</v>
      </c>
      <c r="C965" s="176">
        <f t="shared" si="556"/>
        <v>791.82274487653285</v>
      </c>
      <c r="D965" s="114">
        <f t="shared" si="540"/>
        <v>6858.17</v>
      </c>
      <c r="E965" s="115">
        <f t="shared" si="552"/>
        <v>6869.14</v>
      </c>
      <c r="F965" s="116">
        <f t="shared" si="553"/>
        <v>45373</v>
      </c>
      <c r="G965" s="117">
        <f t="shared" si="532"/>
        <v>1.5995520670966101E-3</v>
      </c>
      <c r="H965" s="118">
        <f t="shared" si="545"/>
        <v>45432</v>
      </c>
      <c r="I965" s="118">
        <f t="shared" si="533"/>
        <v>45432</v>
      </c>
      <c r="J965" s="119">
        <f t="shared" si="541"/>
        <v>19</v>
      </c>
      <c r="K965" s="119">
        <f t="shared" si="554"/>
        <v>7</v>
      </c>
      <c r="L965" s="8">
        <f t="shared" si="542"/>
        <v>1.0005890099999999</v>
      </c>
      <c r="M965" s="120">
        <f t="shared" si="555"/>
        <v>1.00829937</v>
      </c>
      <c r="N965" s="120">
        <f t="shared" si="549"/>
        <v>1.1886455671068226</v>
      </c>
      <c r="O965" s="113">
        <f t="shared" si="551"/>
        <v>1.1893456899999999</v>
      </c>
      <c r="P965" s="113">
        <f t="shared" si="534"/>
        <v>941.75096885999994</v>
      </c>
      <c r="Q965" s="11">
        <f t="shared" si="546"/>
        <v>0</v>
      </c>
      <c r="R965" s="30">
        <f t="shared" si="543"/>
        <v>0</v>
      </c>
      <c r="S965" s="8">
        <f t="shared" si="535"/>
        <v>0</v>
      </c>
      <c r="T965" s="122">
        <f t="shared" si="544"/>
        <v>9.5000000000000001E-2</v>
      </c>
      <c r="U965" s="121">
        <f t="shared" si="550"/>
        <v>7</v>
      </c>
      <c r="V965" s="121">
        <v>252</v>
      </c>
      <c r="W965" s="120">
        <f t="shared" si="536"/>
        <v>1.002524135</v>
      </c>
      <c r="X965" s="113">
        <f t="shared" si="537"/>
        <v>2.37710658</v>
      </c>
      <c r="Y965" s="113">
        <f t="shared" si="538"/>
        <v>0</v>
      </c>
      <c r="Z965" s="125" t="str">
        <f t="shared" si="547"/>
        <v>A+J=</v>
      </c>
      <c r="AA965" s="118">
        <f t="shared" si="548"/>
        <v>45432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39"/>
        <v>45415</v>
      </c>
      <c r="B966" s="113">
        <f t="shared" si="531"/>
        <v>944.54759363000005</v>
      </c>
      <c r="C966" s="176">
        <f t="shared" si="556"/>
        <v>791.82274487653285</v>
      </c>
      <c r="D966" s="114">
        <f t="shared" si="540"/>
        <v>6858.17</v>
      </c>
      <c r="E966" s="115">
        <f t="shared" si="552"/>
        <v>6869.14</v>
      </c>
      <c r="F966" s="116">
        <f t="shared" si="553"/>
        <v>45373</v>
      </c>
      <c r="G966" s="117">
        <f t="shared" si="532"/>
        <v>1.5995520670966101E-3</v>
      </c>
      <c r="H966" s="118">
        <f t="shared" si="545"/>
        <v>45432</v>
      </c>
      <c r="I966" s="118">
        <f t="shared" si="533"/>
        <v>45432</v>
      </c>
      <c r="J966" s="119">
        <f t="shared" si="541"/>
        <v>19</v>
      </c>
      <c r="K966" s="119">
        <f t="shared" si="554"/>
        <v>8</v>
      </c>
      <c r="L966" s="8">
        <f t="shared" si="542"/>
        <v>1.0006731799999999</v>
      </c>
      <c r="M966" s="120">
        <f t="shared" si="555"/>
        <v>1.00829937</v>
      </c>
      <c r="N966" s="120">
        <f t="shared" si="549"/>
        <v>1.1886455671068226</v>
      </c>
      <c r="O966" s="113">
        <f t="shared" si="551"/>
        <v>1.1894457300000001</v>
      </c>
      <c r="P966" s="113">
        <f t="shared" si="534"/>
        <v>941.83018281</v>
      </c>
      <c r="Q966" s="11">
        <f t="shared" si="546"/>
        <v>0</v>
      </c>
      <c r="R966" s="30">
        <f t="shared" si="543"/>
        <v>0</v>
      </c>
      <c r="S966" s="8">
        <f t="shared" si="535"/>
        <v>0</v>
      </c>
      <c r="T966" s="122">
        <f t="shared" si="544"/>
        <v>9.5000000000000001E-2</v>
      </c>
      <c r="U966" s="121">
        <f t="shared" si="550"/>
        <v>8</v>
      </c>
      <c r="V966" s="121">
        <v>252</v>
      </c>
      <c r="W966" s="120">
        <f t="shared" si="536"/>
        <v>1.0028852450000001</v>
      </c>
      <c r="X966" s="113">
        <f t="shared" si="537"/>
        <v>2.71741082</v>
      </c>
      <c r="Y966" s="113">
        <f t="shared" si="538"/>
        <v>0</v>
      </c>
      <c r="Z966" s="125" t="str">
        <f t="shared" si="547"/>
        <v>A+J=</v>
      </c>
      <c r="AA966" s="118">
        <f t="shared" si="548"/>
        <v>45432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39"/>
        <v>45416</v>
      </c>
      <c r="B967" s="113">
        <f t="shared" si="531"/>
        <v>944.96730831000002</v>
      </c>
      <c r="C967" s="176">
        <f t="shared" si="556"/>
        <v>791.82274487653285</v>
      </c>
      <c r="D967" s="114">
        <f t="shared" si="540"/>
        <v>6858.17</v>
      </c>
      <c r="E967" s="115">
        <f t="shared" si="552"/>
        <v>6869.14</v>
      </c>
      <c r="F967" s="116">
        <f t="shared" si="553"/>
        <v>45373</v>
      </c>
      <c r="G967" s="117">
        <f t="shared" si="532"/>
        <v>1.5995520670966101E-3</v>
      </c>
      <c r="H967" s="118">
        <f t="shared" si="545"/>
        <v>45432</v>
      </c>
      <c r="I967" s="118">
        <f t="shared" si="533"/>
        <v>45432</v>
      </c>
      <c r="J967" s="119">
        <f t="shared" si="541"/>
        <v>19</v>
      </c>
      <c r="K967" s="119">
        <f t="shared" si="554"/>
        <v>9</v>
      </c>
      <c r="L967" s="8">
        <f t="shared" si="542"/>
        <v>1.0007573599999999</v>
      </c>
      <c r="M967" s="120">
        <f t="shared" si="555"/>
        <v>1.00829937</v>
      </c>
      <c r="N967" s="120">
        <f t="shared" si="549"/>
        <v>1.1886455671068226</v>
      </c>
      <c r="O967" s="113">
        <f t="shared" si="551"/>
        <v>1.1895457899999999</v>
      </c>
      <c r="P967" s="113">
        <f t="shared" si="534"/>
        <v>941.90941258999999</v>
      </c>
      <c r="Q967" s="11">
        <f t="shared" si="546"/>
        <v>0</v>
      </c>
      <c r="R967" s="30">
        <f t="shared" si="543"/>
        <v>0</v>
      </c>
      <c r="S967" s="8">
        <f t="shared" si="535"/>
        <v>0</v>
      </c>
      <c r="T967" s="122">
        <f t="shared" si="544"/>
        <v>9.5000000000000001E-2</v>
      </c>
      <c r="U967" s="121">
        <f t="shared" si="550"/>
        <v>9</v>
      </c>
      <c r="V967" s="121">
        <v>252</v>
      </c>
      <c r="W967" s="120">
        <f t="shared" si="536"/>
        <v>1.0032464860000001</v>
      </c>
      <c r="X967" s="113">
        <f t="shared" si="537"/>
        <v>3.0578957199999999</v>
      </c>
      <c r="Y967" s="113">
        <f t="shared" si="538"/>
        <v>0</v>
      </c>
      <c r="Z967" s="125" t="str">
        <f t="shared" si="547"/>
        <v>A+J=</v>
      </c>
      <c r="AA967" s="118">
        <f t="shared" si="548"/>
        <v>45432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39"/>
        <v>45417</v>
      </c>
      <c r="B968" s="113">
        <f t="shared" si="531"/>
        <v>944.96730831000002</v>
      </c>
      <c r="C968" s="176">
        <f t="shared" si="556"/>
        <v>791.82274487653285</v>
      </c>
      <c r="D968" s="114">
        <f t="shared" si="540"/>
        <v>6858.17</v>
      </c>
      <c r="E968" s="115">
        <f t="shared" si="552"/>
        <v>6869.14</v>
      </c>
      <c r="F968" s="116">
        <f t="shared" si="553"/>
        <v>45373</v>
      </c>
      <c r="G968" s="117">
        <f t="shared" si="532"/>
        <v>1.5995520670966101E-3</v>
      </c>
      <c r="H968" s="118">
        <f t="shared" si="545"/>
        <v>45432</v>
      </c>
      <c r="I968" s="118">
        <f t="shared" si="533"/>
        <v>45432</v>
      </c>
      <c r="J968" s="119">
        <f t="shared" si="541"/>
        <v>19</v>
      </c>
      <c r="K968" s="119">
        <f t="shared" si="554"/>
        <v>9</v>
      </c>
      <c r="L968" s="8">
        <f t="shared" si="542"/>
        <v>1.0007573599999999</v>
      </c>
      <c r="M968" s="120">
        <f t="shared" si="555"/>
        <v>1.00829937</v>
      </c>
      <c r="N968" s="120">
        <f t="shared" si="549"/>
        <v>1.1886455671068226</v>
      </c>
      <c r="O968" s="113">
        <f t="shared" si="551"/>
        <v>1.1895457899999999</v>
      </c>
      <c r="P968" s="113">
        <f t="shared" si="534"/>
        <v>941.90941258999999</v>
      </c>
      <c r="Q968" s="11">
        <f t="shared" si="546"/>
        <v>0</v>
      </c>
      <c r="R968" s="30">
        <f t="shared" si="543"/>
        <v>0</v>
      </c>
      <c r="S968" s="8">
        <f t="shared" si="535"/>
        <v>0</v>
      </c>
      <c r="T968" s="122">
        <f t="shared" si="544"/>
        <v>9.5000000000000001E-2</v>
      </c>
      <c r="U968" s="121">
        <f t="shared" si="550"/>
        <v>9</v>
      </c>
      <c r="V968" s="121">
        <v>252</v>
      </c>
      <c r="W968" s="120">
        <f t="shared" si="536"/>
        <v>1.0032464860000001</v>
      </c>
      <c r="X968" s="113">
        <f t="shared" si="537"/>
        <v>3.0578957199999999</v>
      </c>
      <c r="Y968" s="113">
        <f t="shared" si="538"/>
        <v>0</v>
      </c>
      <c r="Z968" s="125" t="str">
        <f t="shared" si="547"/>
        <v>A+J=</v>
      </c>
      <c r="AA968" s="118">
        <f t="shared" si="548"/>
        <v>45432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39"/>
        <v>45418</v>
      </c>
      <c r="B969" s="113">
        <f t="shared" si="531"/>
        <v>944.96730831000002</v>
      </c>
      <c r="C969" s="176">
        <f t="shared" si="556"/>
        <v>791.82274487653285</v>
      </c>
      <c r="D969" s="114">
        <f t="shared" si="540"/>
        <v>6858.17</v>
      </c>
      <c r="E969" s="115">
        <f t="shared" si="552"/>
        <v>6869.14</v>
      </c>
      <c r="F969" s="116">
        <f t="shared" si="553"/>
        <v>45373</v>
      </c>
      <c r="G969" s="117">
        <f t="shared" si="532"/>
        <v>1.5995520670966101E-3</v>
      </c>
      <c r="H969" s="118">
        <f t="shared" si="545"/>
        <v>45432</v>
      </c>
      <c r="I969" s="118">
        <f t="shared" si="533"/>
        <v>45432</v>
      </c>
      <c r="J969" s="119">
        <f t="shared" si="541"/>
        <v>19</v>
      </c>
      <c r="K969" s="119">
        <f t="shared" si="554"/>
        <v>9</v>
      </c>
      <c r="L969" s="8">
        <f t="shared" si="542"/>
        <v>1.0007573599999999</v>
      </c>
      <c r="M969" s="120">
        <f t="shared" si="555"/>
        <v>1.00829937</v>
      </c>
      <c r="N969" s="120">
        <f t="shared" si="549"/>
        <v>1.1886455671068226</v>
      </c>
      <c r="O969" s="113">
        <f t="shared" si="551"/>
        <v>1.1895457899999999</v>
      </c>
      <c r="P969" s="113">
        <f t="shared" si="534"/>
        <v>941.90941258999999</v>
      </c>
      <c r="Q969" s="11">
        <f t="shared" si="546"/>
        <v>0</v>
      </c>
      <c r="R969" s="30">
        <f t="shared" si="543"/>
        <v>0</v>
      </c>
      <c r="S969" s="8">
        <f t="shared" si="535"/>
        <v>0</v>
      </c>
      <c r="T969" s="122">
        <f t="shared" si="544"/>
        <v>9.5000000000000001E-2</v>
      </c>
      <c r="U969" s="121">
        <f t="shared" si="550"/>
        <v>9</v>
      </c>
      <c r="V969" s="121">
        <v>252</v>
      </c>
      <c r="W969" s="120">
        <f t="shared" si="536"/>
        <v>1.0032464860000001</v>
      </c>
      <c r="X969" s="113">
        <f t="shared" si="537"/>
        <v>3.0578957199999999</v>
      </c>
      <c r="Y969" s="113">
        <f t="shared" si="538"/>
        <v>0</v>
      </c>
      <c r="Z969" s="125" t="str">
        <f t="shared" si="547"/>
        <v>A+J=</v>
      </c>
      <c r="AA969" s="118">
        <f t="shared" si="548"/>
        <v>45432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39"/>
        <v>45419</v>
      </c>
      <c r="B970" s="113">
        <f t="shared" ref="B970:B1033" si="557">(P970+X970)</f>
        <v>945.38721764000002</v>
      </c>
      <c r="C970" s="176">
        <f t="shared" si="556"/>
        <v>791.82274487653285</v>
      </c>
      <c r="D970" s="114">
        <f t="shared" si="540"/>
        <v>6858.17</v>
      </c>
      <c r="E970" s="115">
        <f t="shared" si="552"/>
        <v>6869.14</v>
      </c>
      <c r="F970" s="116">
        <f t="shared" si="553"/>
        <v>45373</v>
      </c>
      <c r="G970" s="117">
        <f t="shared" ref="G970:G1033" si="558">(E970/D970)-1</f>
        <v>1.5995520670966101E-3</v>
      </c>
      <c r="H970" s="118">
        <f t="shared" si="545"/>
        <v>45432</v>
      </c>
      <c r="I970" s="118">
        <f t="shared" ref="I970:I1033" si="559">IF(A970&gt;I969,H970,I969)</f>
        <v>45432</v>
      </c>
      <c r="J970" s="119">
        <f t="shared" si="541"/>
        <v>19</v>
      </c>
      <c r="K970" s="119">
        <f t="shared" si="554"/>
        <v>10</v>
      </c>
      <c r="L970" s="8">
        <f t="shared" si="542"/>
        <v>1.0008415500000001</v>
      </c>
      <c r="M970" s="120">
        <f t="shared" si="555"/>
        <v>1.00829937</v>
      </c>
      <c r="N970" s="120">
        <f t="shared" si="549"/>
        <v>1.1886455671068226</v>
      </c>
      <c r="O970" s="113">
        <f t="shared" si="551"/>
        <v>1.1896458700000001</v>
      </c>
      <c r="P970" s="113">
        <f t="shared" ref="P970:P1033" si="560">TRUNC(C970*O970,8)</f>
        <v>941.98865821000004</v>
      </c>
      <c r="Q970" s="11">
        <f t="shared" si="546"/>
        <v>0</v>
      </c>
      <c r="R970" s="30">
        <f t="shared" si="543"/>
        <v>0</v>
      </c>
      <c r="S970" s="8">
        <f t="shared" ref="S970:S1033" si="561">IF(R970&gt;0,TRUNC(R970*P970,8),0)</f>
        <v>0</v>
      </c>
      <c r="T970" s="122">
        <f t="shared" si="544"/>
        <v>9.5000000000000001E-2</v>
      </c>
      <c r="U970" s="121">
        <f t="shared" si="550"/>
        <v>10</v>
      </c>
      <c r="V970" s="121">
        <v>252</v>
      </c>
      <c r="W970" s="120">
        <f t="shared" ref="W970:W1033" si="562">ROUND((1+T970)^TRUNC((U970/V970),9),9)</f>
        <v>1.0036078559999999</v>
      </c>
      <c r="X970" s="113">
        <f t="shared" ref="X970:X1033" si="563">TRUNC((P970*(W970-1)),8)</f>
        <v>3.3985594300000002</v>
      </c>
      <c r="Y970" s="113">
        <f t="shared" ref="Y970:Y1033" si="564">IF(Q970&gt;0,S970+X970,0)</f>
        <v>0</v>
      </c>
      <c r="Z970" s="125" t="str">
        <f t="shared" si="547"/>
        <v>A+J=</v>
      </c>
      <c r="AA970" s="118">
        <f t="shared" si="548"/>
        <v>45432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65">(A970+1)</f>
        <v>45420</v>
      </c>
      <c r="B971" s="113">
        <f t="shared" si="557"/>
        <v>945.80729969999993</v>
      </c>
      <c r="C971" s="176">
        <f t="shared" si="556"/>
        <v>791.82274487653285</v>
      </c>
      <c r="D971" s="114">
        <f t="shared" ref="D971:D1034" si="566">IF(E971=E970,D970,E970)</f>
        <v>6858.17</v>
      </c>
      <c r="E971" s="115">
        <f t="shared" si="552"/>
        <v>6869.14</v>
      </c>
      <c r="F971" s="116">
        <f t="shared" si="553"/>
        <v>45373</v>
      </c>
      <c r="G971" s="117">
        <f t="shared" si="558"/>
        <v>1.5995520670966101E-3</v>
      </c>
      <c r="H971" s="118">
        <f t="shared" si="545"/>
        <v>45432</v>
      </c>
      <c r="I971" s="118">
        <f t="shared" si="559"/>
        <v>45432</v>
      </c>
      <c r="J971" s="119">
        <f t="shared" ref="J971:J1034" si="567">IF(I971=I970,J970,NETWORKDAYS(I970,I971,$AD$176:$AD$502)-1)</f>
        <v>19</v>
      </c>
      <c r="K971" s="119">
        <f t="shared" si="554"/>
        <v>11</v>
      </c>
      <c r="L971" s="8">
        <f t="shared" ref="L971:L1034" si="568">IF(E971&lt;D971,1,TRUNC((E971/D971)^TRUNC((K971/J971),9),8))</f>
        <v>1.00092574</v>
      </c>
      <c r="M971" s="120">
        <f t="shared" si="555"/>
        <v>1.00829937</v>
      </c>
      <c r="N971" s="120">
        <f t="shared" si="549"/>
        <v>1.1886455671068226</v>
      </c>
      <c r="O971" s="113">
        <f t="shared" si="551"/>
        <v>1.1897459399999999</v>
      </c>
      <c r="P971" s="113">
        <f t="shared" si="560"/>
        <v>942.06789590999995</v>
      </c>
      <c r="Q971" s="11">
        <f t="shared" si="546"/>
        <v>0</v>
      </c>
      <c r="R971" s="30">
        <f t="shared" ref="R971:R1034" si="569">IF(Q971&gt;0,VLOOKUP($A971,$AD$10:$AI$170,6),0)</f>
        <v>0</v>
      </c>
      <c r="S971" s="8">
        <f t="shared" si="561"/>
        <v>0</v>
      </c>
      <c r="T971" s="122">
        <f t="shared" ref="T971:T1034" si="570">(T970)</f>
        <v>9.5000000000000001E-2</v>
      </c>
      <c r="U971" s="121">
        <f t="shared" si="550"/>
        <v>11</v>
      </c>
      <c r="V971" s="121">
        <v>252</v>
      </c>
      <c r="W971" s="120">
        <f t="shared" si="562"/>
        <v>1.0039693569999999</v>
      </c>
      <c r="X971" s="113">
        <f t="shared" si="563"/>
        <v>3.7394037899999999</v>
      </c>
      <c r="Y971" s="113">
        <f t="shared" si="564"/>
        <v>0</v>
      </c>
      <c r="Z971" s="125" t="str">
        <f t="shared" si="547"/>
        <v>A+J=</v>
      </c>
      <c r="AA971" s="118">
        <f t="shared" si="548"/>
        <v>45432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65"/>
        <v>45421</v>
      </c>
      <c r="B972" s="113">
        <f t="shared" si="557"/>
        <v>946.22756948999995</v>
      </c>
      <c r="C972" s="176">
        <f t="shared" si="556"/>
        <v>791.82274487653285</v>
      </c>
      <c r="D972" s="114">
        <f t="shared" si="566"/>
        <v>6858.17</v>
      </c>
      <c r="E972" s="115">
        <f t="shared" si="552"/>
        <v>6869.14</v>
      </c>
      <c r="F972" s="116">
        <f t="shared" si="553"/>
        <v>45373</v>
      </c>
      <c r="G972" s="117">
        <f t="shared" si="558"/>
        <v>1.5995520670966101E-3</v>
      </c>
      <c r="H972" s="118">
        <f t="shared" ref="H972:H1035" si="571">IF(DAY(A972)=H$9,VLOOKUP(A972,AH$118:AN$450,4),H971)</f>
        <v>45432</v>
      </c>
      <c r="I972" s="118">
        <f t="shared" si="559"/>
        <v>45432</v>
      </c>
      <c r="J972" s="119">
        <f t="shared" si="567"/>
        <v>19</v>
      </c>
      <c r="K972" s="119">
        <f t="shared" si="554"/>
        <v>12</v>
      </c>
      <c r="L972" s="8">
        <f t="shared" si="568"/>
        <v>1.0010099400000001</v>
      </c>
      <c r="M972" s="120">
        <f t="shared" si="555"/>
        <v>1.00829937</v>
      </c>
      <c r="N972" s="120">
        <f t="shared" si="549"/>
        <v>1.1886455671068226</v>
      </c>
      <c r="O972" s="113">
        <f t="shared" si="551"/>
        <v>1.1898460200000001</v>
      </c>
      <c r="P972" s="113">
        <f t="shared" si="560"/>
        <v>942.14714153</v>
      </c>
      <c r="Q972" s="11">
        <f t="shared" ref="Q972:Q1035" si="572">IF(VLOOKUP(A972,AD$10:AK$170,8)=VLOOKUP(A971,AD$10:AK$170,8),0,VLOOKUP(A972,AD$10:AK$170,8))</f>
        <v>0</v>
      </c>
      <c r="R972" s="30">
        <f t="shared" si="569"/>
        <v>0</v>
      </c>
      <c r="S972" s="8">
        <f t="shared" si="561"/>
        <v>0</v>
      </c>
      <c r="T972" s="122">
        <f t="shared" si="570"/>
        <v>9.5000000000000001E-2</v>
      </c>
      <c r="U972" s="121">
        <f t="shared" si="550"/>
        <v>12</v>
      </c>
      <c r="V972" s="121">
        <v>252</v>
      </c>
      <c r="W972" s="120">
        <f t="shared" si="562"/>
        <v>1.004330988</v>
      </c>
      <c r="X972" s="113">
        <f t="shared" si="563"/>
        <v>4.0804279599999997</v>
      </c>
      <c r="Y972" s="113">
        <f t="shared" si="564"/>
        <v>0</v>
      </c>
      <c r="Z972" s="125" t="str">
        <f t="shared" ref="Z972:Z1035" si="573">IF($Q971&gt;0,VLOOKUP($A971,$AD$10:$AM$170,9),Z971)</f>
        <v>A+J=</v>
      </c>
      <c r="AA972" s="118">
        <f t="shared" ref="AA972:AA1035" si="574">IF($Q971&gt;0,VLOOKUP($A971,$AD$10:$AM$170,10),AA971)</f>
        <v>45432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65"/>
        <v>45422</v>
      </c>
      <c r="B973" s="113">
        <f t="shared" si="557"/>
        <v>946.64803500000005</v>
      </c>
      <c r="C973" s="176">
        <f t="shared" si="556"/>
        <v>791.82274487653285</v>
      </c>
      <c r="D973" s="114">
        <f t="shared" si="566"/>
        <v>6858.17</v>
      </c>
      <c r="E973" s="115">
        <f t="shared" si="552"/>
        <v>6869.14</v>
      </c>
      <c r="F973" s="116">
        <f t="shared" si="553"/>
        <v>45373</v>
      </c>
      <c r="G973" s="117">
        <f t="shared" si="558"/>
        <v>1.5995520670966101E-3</v>
      </c>
      <c r="H973" s="118">
        <f t="shared" si="571"/>
        <v>45432</v>
      </c>
      <c r="I973" s="118">
        <f t="shared" si="559"/>
        <v>45432</v>
      </c>
      <c r="J973" s="119">
        <f t="shared" si="567"/>
        <v>19</v>
      </c>
      <c r="K973" s="119">
        <f t="shared" si="554"/>
        <v>13</v>
      </c>
      <c r="L973" s="8">
        <f t="shared" si="568"/>
        <v>1.0010941499999999</v>
      </c>
      <c r="M973" s="120">
        <f t="shared" si="555"/>
        <v>1.00829937</v>
      </c>
      <c r="N973" s="120">
        <f t="shared" si="549"/>
        <v>1.1886455671068226</v>
      </c>
      <c r="O973" s="113">
        <f t="shared" si="551"/>
        <v>1.1899461200000001</v>
      </c>
      <c r="P973" s="113">
        <f t="shared" si="560"/>
        <v>942.22640299</v>
      </c>
      <c r="Q973" s="11">
        <f t="shared" si="572"/>
        <v>0</v>
      </c>
      <c r="R973" s="30">
        <f t="shared" si="569"/>
        <v>0</v>
      </c>
      <c r="S973" s="8">
        <f t="shared" si="561"/>
        <v>0</v>
      </c>
      <c r="T973" s="122">
        <f t="shared" si="570"/>
        <v>9.5000000000000001E-2</v>
      </c>
      <c r="U973" s="121">
        <f t="shared" si="550"/>
        <v>13</v>
      </c>
      <c r="V973" s="121">
        <v>252</v>
      </c>
      <c r="W973" s="120">
        <f t="shared" si="562"/>
        <v>1.0046927489999999</v>
      </c>
      <c r="X973" s="113">
        <f t="shared" si="563"/>
        <v>4.4216320099999997</v>
      </c>
      <c r="Y973" s="113">
        <f t="shared" si="564"/>
        <v>0</v>
      </c>
      <c r="Z973" s="125" t="str">
        <f t="shared" si="573"/>
        <v>A+J=</v>
      </c>
      <c r="AA973" s="118">
        <f t="shared" si="574"/>
        <v>45432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65"/>
        <v>45423</v>
      </c>
      <c r="B974" s="113">
        <f t="shared" si="557"/>
        <v>947.06867332999991</v>
      </c>
      <c r="C974" s="176">
        <f t="shared" si="556"/>
        <v>791.82274487653285</v>
      </c>
      <c r="D974" s="114">
        <f t="shared" si="566"/>
        <v>6858.17</v>
      </c>
      <c r="E974" s="115">
        <f t="shared" si="552"/>
        <v>6869.14</v>
      </c>
      <c r="F974" s="116">
        <f t="shared" si="553"/>
        <v>45373</v>
      </c>
      <c r="G974" s="117">
        <f t="shared" si="558"/>
        <v>1.5995520670966101E-3</v>
      </c>
      <c r="H974" s="118">
        <f t="shared" si="571"/>
        <v>45432</v>
      </c>
      <c r="I974" s="118">
        <f t="shared" si="559"/>
        <v>45432</v>
      </c>
      <c r="J974" s="119">
        <f t="shared" si="567"/>
        <v>19</v>
      </c>
      <c r="K974" s="119">
        <f t="shared" si="554"/>
        <v>14</v>
      </c>
      <c r="L974" s="8">
        <f t="shared" si="568"/>
        <v>1.0011783599999999</v>
      </c>
      <c r="M974" s="120">
        <f t="shared" si="555"/>
        <v>1.00829937</v>
      </c>
      <c r="N974" s="120">
        <f t="shared" si="549"/>
        <v>1.1886455671068226</v>
      </c>
      <c r="O974" s="113">
        <f t="shared" si="551"/>
        <v>1.19004621</v>
      </c>
      <c r="P974" s="113">
        <f t="shared" si="560"/>
        <v>942.30565652999996</v>
      </c>
      <c r="Q974" s="11">
        <f t="shared" si="572"/>
        <v>0</v>
      </c>
      <c r="R974" s="30">
        <f t="shared" si="569"/>
        <v>0</v>
      </c>
      <c r="S974" s="8">
        <f t="shared" si="561"/>
        <v>0</v>
      </c>
      <c r="T974" s="122">
        <f t="shared" si="570"/>
        <v>9.5000000000000001E-2</v>
      </c>
      <c r="U974" s="121">
        <f t="shared" si="550"/>
        <v>14</v>
      </c>
      <c r="V974" s="121">
        <v>252</v>
      </c>
      <c r="W974" s="120">
        <f t="shared" si="562"/>
        <v>1.0050546410000001</v>
      </c>
      <c r="X974" s="113">
        <f t="shared" si="563"/>
        <v>4.7630167999999999</v>
      </c>
      <c r="Y974" s="113">
        <f t="shared" si="564"/>
        <v>0</v>
      </c>
      <c r="Z974" s="125" t="str">
        <f t="shared" si="573"/>
        <v>A+J=</v>
      </c>
      <c r="AA974" s="118">
        <f t="shared" si="574"/>
        <v>45432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65"/>
        <v>45424</v>
      </c>
      <c r="B975" s="113">
        <f t="shared" si="557"/>
        <v>947.06867332999991</v>
      </c>
      <c r="C975" s="176">
        <f t="shared" si="556"/>
        <v>791.82274487653285</v>
      </c>
      <c r="D975" s="114">
        <f t="shared" si="566"/>
        <v>6858.17</v>
      </c>
      <c r="E975" s="115">
        <f t="shared" si="552"/>
        <v>6869.14</v>
      </c>
      <c r="F975" s="116">
        <f t="shared" si="553"/>
        <v>45373</v>
      </c>
      <c r="G975" s="117">
        <f t="shared" si="558"/>
        <v>1.5995520670966101E-3</v>
      </c>
      <c r="H975" s="118">
        <f t="shared" si="571"/>
        <v>45432</v>
      </c>
      <c r="I975" s="118">
        <f t="shared" si="559"/>
        <v>45432</v>
      </c>
      <c r="J975" s="119">
        <f t="shared" si="567"/>
        <v>19</v>
      </c>
      <c r="K975" s="119">
        <f t="shared" si="554"/>
        <v>14</v>
      </c>
      <c r="L975" s="8">
        <f t="shared" si="568"/>
        <v>1.0011783599999999</v>
      </c>
      <c r="M975" s="120">
        <f t="shared" si="555"/>
        <v>1.00829937</v>
      </c>
      <c r="N975" s="120">
        <f t="shared" si="549"/>
        <v>1.1886455671068226</v>
      </c>
      <c r="O975" s="113">
        <f t="shared" si="551"/>
        <v>1.19004621</v>
      </c>
      <c r="P975" s="113">
        <f t="shared" si="560"/>
        <v>942.30565652999996</v>
      </c>
      <c r="Q975" s="11">
        <f t="shared" si="572"/>
        <v>0</v>
      </c>
      <c r="R975" s="30">
        <f t="shared" si="569"/>
        <v>0</v>
      </c>
      <c r="S975" s="8">
        <f t="shared" si="561"/>
        <v>0</v>
      </c>
      <c r="T975" s="122">
        <f t="shared" si="570"/>
        <v>9.5000000000000001E-2</v>
      </c>
      <c r="U975" s="121">
        <f t="shared" si="550"/>
        <v>14</v>
      </c>
      <c r="V975" s="121">
        <v>252</v>
      </c>
      <c r="W975" s="120">
        <f t="shared" si="562"/>
        <v>1.0050546410000001</v>
      </c>
      <c r="X975" s="113">
        <f t="shared" si="563"/>
        <v>4.7630167999999999</v>
      </c>
      <c r="Y975" s="113">
        <f t="shared" si="564"/>
        <v>0</v>
      </c>
      <c r="Z975" s="125" t="str">
        <f t="shared" si="573"/>
        <v>A+J=</v>
      </c>
      <c r="AA975" s="118">
        <f t="shared" si="574"/>
        <v>45432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65"/>
        <v>45425</v>
      </c>
      <c r="B976" s="113">
        <f t="shared" si="557"/>
        <v>947.06867332999991</v>
      </c>
      <c r="C976" s="176">
        <f t="shared" si="556"/>
        <v>791.82274487653285</v>
      </c>
      <c r="D976" s="114">
        <f t="shared" si="566"/>
        <v>6858.17</v>
      </c>
      <c r="E976" s="115">
        <f t="shared" si="552"/>
        <v>6869.14</v>
      </c>
      <c r="F976" s="116">
        <f t="shared" si="553"/>
        <v>45373</v>
      </c>
      <c r="G976" s="117">
        <f t="shared" si="558"/>
        <v>1.5995520670966101E-3</v>
      </c>
      <c r="H976" s="118">
        <f t="shared" si="571"/>
        <v>45432</v>
      </c>
      <c r="I976" s="118">
        <f t="shared" si="559"/>
        <v>45432</v>
      </c>
      <c r="J976" s="119">
        <f t="shared" si="567"/>
        <v>19</v>
      </c>
      <c r="K976" s="119">
        <f t="shared" si="554"/>
        <v>14</v>
      </c>
      <c r="L976" s="8">
        <f t="shared" si="568"/>
        <v>1.0011783599999999</v>
      </c>
      <c r="M976" s="120">
        <f t="shared" si="555"/>
        <v>1.00829937</v>
      </c>
      <c r="N976" s="120">
        <f t="shared" si="549"/>
        <v>1.1886455671068226</v>
      </c>
      <c r="O976" s="113">
        <f t="shared" si="551"/>
        <v>1.19004621</v>
      </c>
      <c r="P976" s="113">
        <f t="shared" si="560"/>
        <v>942.30565652999996</v>
      </c>
      <c r="Q976" s="11">
        <f t="shared" si="572"/>
        <v>0</v>
      </c>
      <c r="R976" s="30">
        <f t="shared" si="569"/>
        <v>0</v>
      </c>
      <c r="S976" s="8">
        <f t="shared" si="561"/>
        <v>0</v>
      </c>
      <c r="T976" s="122">
        <f t="shared" si="570"/>
        <v>9.5000000000000001E-2</v>
      </c>
      <c r="U976" s="121">
        <f t="shared" si="550"/>
        <v>14</v>
      </c>
      <c r="V976" s="121">
        <v>252</v>
      </c>
      <c r="W976" s="120">
        <f t="shared" si="562"/>
        <v>1.0050546410000001</v>
      </c>
      <c r="X976" s="113">
        <f t="shared" si="563"/>
        <v>4.7630167999999999</v>
      </c>
      <c r="Y976" s="113">
        <f t="shared" si="564"/>
        <v>0</v>
      </c>
      <c r="Z976" s="125" t="str">
        <f t="shared" si="573"/>
        <v>A+J=</v>
      </c>
      <c r="AA976" s="118">
        <f t="shared" si="574"/>
        <v>45432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65"/>
        <v>45426</v>
      </c>
      <c r="B977" s="113">
        <f t="shared" si="557"/>
        <v>947.48951541999998</v>
      </c>
      <c r="C977" s="176">
        <f t="shared" si="556"/>
        <v>791.82274487653285</v>
      </c>
      <c r="D977" s="114">
        <f t="shared" si="566"/>
        <v>6858.17</v>
      </c>
      <c r="E977" s="115">
        <f t="shared" si="552"/>
        <v>6869.14</v>
      </c>
      <c r="F977" s="116">
        <f t="shared" si="553"/>
        <v>45373</v>
      </c>
      <c r="G977" s="117">
        <f t="shared" si="558"/>
        <v>1.5995520670966101E-3</v>
      </c>
      <c r="H977" s="118">
        <f t="shared" si="571"/>
        <v>45432</v>
      </c>
      <c r="I977" s="118">
        <f t="shared" si="559"/>
        <v>45432</v>
      </c>
      <c r="J977" s="119">
        <f t="shared" si="567"/>
        <v>19</v>
      </c>
      <c r="K977" s="119">
        <f t="shared" si="554"/>
        <v>15</v>
      </c>
      <c r="L977" s="8">
        <f t="shared" si="568"/>
        <v>1.0012625900000001</v>
      </c>
      <c r="M977" s="120">
        <f t="shared" si="555"/>
        <v>1.00829937</v>
      </c>
      <c r="N977" s="120">
        <f t="shared" si="549"/>
        <v>1.1886455671068226</v>
      </c>
      <c r="O977" s="113">
        <f t="shared" si="551"/>
        <v>1.1901463299999999</v>
      </c>
      <c r="P977" s="113">
        <f t="shared" si="560"/>
        <v>942.38493382000001</v>
      </c>
      <c r="Q977" s="11">
        <f t="shared" si="572"/>
        <v>0</v>
      </c>
      <c r="R977" s="30">
        <f t="shared" si="569"/>
        <v>0</v>
      </c>
      <c r="S977" s="8">
        <f t="shared" si="561"/>
        <v>0</v>
      </c>
      <c r="T977" s="122">
        <f t="shared" si="570"/>
        <v>9.5000000000000001E-2</v>
      </c>
      <c r="U977" s="121">
        <f t="shared" si="550"/>
        <v>15</v>
      </c>
      <c r="V977" s="121">
        <v>252</v>
      </c>
      <c r="W977" s="120">
        <f t="shared" si="562"/>
        <v>1.0054166630000001</v>
      </c>
      <c r="X977" s="113">
        <f t="shared" si="563"/>
        <v>5.1045816000000004</v>
      </c>
      <c r="Y977" s="113">
        <f t="shared" si="564"/>
        <v>0</v>
      </c>
      <c r="Z977" s="125" t="str">
        <f t="shared" si="573"/>
        <v>A+J=</v>
      </c>
      <c r="AA977" s="118">
        <f t="shared" si="574"/>
        <v>45432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65"/>
        <v>45427</v>
      </c>
      <c r="B978" s="113">
        <f t="shared" si="557"/>
        <v>947.91053742999998</v>
      </c>
      <c r="C978" s="176">
        <f t="shared" si="556"/>
        <v>791.82274487653285</v>
      </c>
      <c r="D978" s="114">
        <f t="shared" si="566"/>
        <v>6858.17</v>
      </c>
      <c r="E978" s="115">
        <f t="shared" si="552"/>
        <v>6869.14</v>
      </c>
      <c r="F978" s="116">
        <f t="shared" si="553"/>
        <v>45373</v>
      </c>
      <c r="G978" s="117">
        <f t="shared" si="558"/>
        <v>1.5995520670966101E-3</v>
      </c>
      <c r="H978" s="118">
        <f t="shared" si="571"/>
        <v>45432</v>
      </c>
      <c r="I978" s="118">
        <f t="shared" si="559"/>
        <v>45432</v>
      </c>
      <c r="J978" s="119">
        <f t="shared" si="567"/>
        <v>19</v>
      </c>
      <c r="K978" s="119">
        <f t="shared" si="554"/>
        <v>16</v>
      </c>
      <c r="L978" s="8">
        <f t="shared" si="568"/>
        <v>1.00134682</v>
      </c>
      <c r="M978" s="120">
        <f t="shared" si="555"/>
        <v>1.00829937</v>
      </c>
      <c r="N978" s="120">
        <f t="shared" si="549"/>
        <v>1.1886455671068226</v>
      </c>
      <c r="O978" s="113">
        <f t="shared" si="551"/>
        <v>1.1902464500000001</v>
      </c>
      <c r="P978" s="113">
        <f t="shared" si="560"/>
        <v>942.46421110999995</v>
      </c>
      <c r="Q978" s="11">
        <f t="shared" si="572"/>
        <v>0</v>
      </c>
      <c r="R978" s="30">
        <f t="shared" si="569"/>
        <v>0</v>
      </c>
      <c r="S978" s="8">
        <f t="shared" si="561"/>
        <v>0</v>
      </c>
      <c r="T978" s="122">
        <f t="shared" si="570"/>
        <v>9.5000000000000001E-2</v>
      </c>
      <c r="U978" s="121">
        <f t="shared" si="550"/>
        <v>16</v>
      </c>
      <c r="V978" s="121">
        <v>252</v>
      </c>
      <c r="W978" s="120">
        <f t="shared" si="562"/>
        <v>1.005778815</v>
      </c>
      <c r="X978" s="113">
        <f t="shared" si="563"/>
        <v>5.4463263199999998</v>
      </c>
      <c r="Y978" s="113">
        <f t="shared" si="564"/>
        <v>0</v>
      </c>
      <c r="Z978" s="125" t="str">
        <f t="shared" si="573"/>
        <v>A+J=</v>
      </c>
      <c r="AA978" s="118">
        <f t="shared" si="574"/>
        <v>45432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65"/>
        <v>45428</v>
      </c>
      <c r="B979" s="113">
        <f t="shared" si="557"/>
        <v>948.33174034000001</v>
      </c>
      <c r="C979" s="176">
        <f t="shared" si="556"/>
        <v>791.82274487653285</v>
      </c>
      <c r="D979" s="114">
        <f t="shared" si="566"/>
        <v>6858.17</v>
      </c>
      <c r="E979" s="115">
        <f t="shared" si="552"/>
        <v>6869.14</v>
      </c>
      <c r="F979" s="116">
        <f t="shared" si="553"/>
        <v>45373</v>
      </c>
      <c r="G979" s="117">
        <f t="shared" si="558"/>
        <v>1.5995520670966101E-3</v>
      </c>
      <c r="H979" s="118">
        <f t="shared" si="571"/>
        <v>45432</v>
      </c>
      <c r="I979" s="118">
        <f t="shared" si="559"/>
        <v>45432</v>
      </c>
      <c r="J979" s="119">
        <f t="shared" si="567"/>
        <v>19</v>
      </c>
      <c r="K979" s="119">
        <f t="shared" si="554"/>
        <v>17</v>
      </c>
      <c r="L979" s="8">
        <f t="shared" si="568"/>
        <v>1.0014310500000001</v>
      </c>
      <c r="M979" s="120">
        <f t="shared" si="555"/>
        <v>1.00829937</v>
      </c>
      <c r="N979" s="120">
        <f t="shared" si="549"/>
        <v>1.1886455671068226</v>
      </c>
      <c r="O979" s="113">
        <f t="shared" si="551"/>
        <v>1.19034657</v>
      </c>
      <c r="P979" s="113">
        <f t="shared" si="560"/>
        <v>942.54348841000001</v>
      </c>
      <c r="Q979" s="11">
        <f t="shared" si="572"/>
        <v>0</v>
      </c>
      <c r="R979" s="30">
        <f t="shared" si="569"/>
        <v>0</v>
      </c>
      <c r="S979" s="8">
        <f t="shared" si="561"/>
        <v>0</v>
      </c>
      <c r="T979" s="122">
        <f t="shared" si="570"/>
        <v>9.5000000000000001E-2</v>
      </c>
      <c r="U979" s="121">
        <f t="shared" si="550"/>
        <v>17</v>
      </c>
      <c r="V979" s="121">
        <v>252</v>
      </c>
      <c r="W979" s="120">
        <f t="shared" si="562"/>
        <v>1.0061410980000001</v>
      </c>
      <c r="X979" s="113">
        <f t="shared" si="563"/>
        <v>5.7882519300000004</v>
      </c>
      <c r="Y979" s="113">
        <f t="shared" si="564"/>
        <v>0</v>
      </c>
      <c r="Z979" s="125" t="str">
        <f t="shared" si="573"/>
        <v>A+J=</v>
      </c>
      <c r="AA979" s="118">
        <f t="shared" si="574"/>
        <v>45432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65"/>
        <v>45429</v>
      </c>
      <c r="B980" s="113">
        <f t="shared" si="557"/>
        <v>948.75314713</v>
      </c>
      <c r="C980" s="176">
        <f t="shared" si="556"/>
        <v>791.82274487653285</v>
      </c>
      <c r="D980" s="114">
        <f t="shared" si="566"/>
        <v>6858.17</v>
      </c>
      <c r="E980" s="115">
        <f t="shared" si="552"/>
        <v>6869.14</v>
      </c>
      <c r="F980" s="116">
        <f t="shared" si="553"/>
        <v>45373</v>
      </c>
      <c r="G980" s="117">
        <f t="shared" si="558"/>
        <v>1.5995520670966101E-3</v>
      </c>
      <c r="H980" s="118">
        <f t="shared" si="571"/>
        <v>45432</v>
      </c>
      <c r="I980" s="118">
        <f t="shared" si="559"/>
        <v>45432</v>
      </c>
      <c r="J980" s="119">
        <f t="shared" si="567"/>
        <v>19</v>
      </c>
      <c r="K980" s="119">
        <f t="shared" si="554"/>
        <v>18</v>
      </c>
      <c r="L980" s="8">
        <f t="shared" si="568"/>
        <v>1.0015153000000001</v>
      </c>
      <c r="M980" s="120">
        <f t="shared" si="555"/>
        <v>1.00829937</v>
      </c>
      <c r="N980" s="120">
        <f t="shared" si="549"/>
        <v>1.1886455671068226</v>
      </c>
      <c r="O980" s="113">
        <f t="shared" si="551"/>
        <v>1.19044672</v>
      </c>
      <c r="P980" s="113">
        <f t="shared" si="560"/>
        <v>942.62278945000003</v>
      </c>
      <c r="Q980" s="11">
        <f t="shared" si="572"/>
        <v>0</v>
      </c>
      <c r="R980" s="30">
        <f t="shared" si="569"/>
        <v>0</v>
      </c>
      <c r="S980" s="8">
        <f t="shared" si="561"/>
        <v>0</v>
      </c>
      <c r="T980" s="122">
        <f t="shared" si="570"/>
        <v>9.5000000000000001E-2</v>
      </c>
      <c r="U980" s="121">
        <f t="shared" si="550"/>
        <v>18</v>
      </c>
      <c r="V980" s="121">
        <v>252</v>
      </c>
      <c r="W980" s="120">
        <f t="shared" si="562"/>
        <v>1.006503511</v>
      </c>
      <c r="X980" s="113">
        <f t="shared" si="563"/>
        <v>6.1303576800000004</v>
      </c>
      <c r="Y980" s="113">
        <f t="shared" si="564"/>
        <v>0</v>
      </c>
      <c r="Z980" s="125" t="str">
        <f t="shared" si="573"/>
        <v>A+J=</v>
      </c>
      <c r="AA980" s="118">
        <f t="shared" si="574"/>
        <v>45432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65"/>
        <v>45430</v>
      </c>
      <c r="B981" s="113">
        <f t="shared" si="557"/>
        <v>949.17472692000001</v>
      </c>
      <c r="C981" s="176">
        <f t="shared" si="556"/>
        <v>791.82274487653285</v>
      </c>
      <c r="D981" s="114">
        <f t="shared" si="566"/>
        <v>6858.17</v>
      </c>
      <c r="E981" s="115">
        <f t="shared" si="552"/>
        <v>6869.14</v>
      </c>
      <c r="F981" s="116">
        <f t="shared" si="553"/>
        <v>45373</v>
      </c>
      <c r="G981" s="117">
        <f t="shared" si="558"/>
        <v>1.5995520670966101E-3</v>
      </c>
      <c r="H981" s="118">
        <f t="shared" si="571"/>
        <v>45432</v>
      </c>
      <c r="I981" s="118">
        <f t="shared" si="559"/>
        <v>45432</v>
      </c>
      <c r="J981" s="119">
        <f t="shared" si="567"/>
        <v>19</v>
      </c>
      <c r="K981" s="119">
        <f t="shared" si="554"/>
        <v>19</v>
      </c>
      <c r="L981" s="8">
        <f t="shared" si="568"/>
        <v>1.0015995499999999</v>
      </c>
      <c r="M981" s="120">
        <f t="shared" si="555"/>
        <v>1.00829937</v>
      </c>
      <c r="N981" s="120">
        <f t="shared" si="549"/>
        <v>1.1886455671068226</v>
      </c>
      <c r="O981" s="113">
        <f t="shared" si="551"/>
        <v>1.19054686</v>
      </c>
      <c r="P981" s="113">
        <f t="shared" si="560"/>
        <v>942.70208258000002</v>
      </c>
      <c r="Q981" s="11">
        <f t="shared" si="572"/>
        <v>0</v>
      </c>
      <c r="R981" s="30">
        <f t="shared" si="569"/>
        <v>0</v>
      </c>
      <c r="S981" s="8">
        <f t="shared" si="561"/>
        <v>0</v>
      </c>
      <c r="T981" s="122">
        <f t="shared" si="570"/>
        <v>9.5000000000000001E-2</v>
      </c>
      <c r="U981" s="121">
        <f t="shared" si="550"/>
        <v>19</v>
      </c>
      <c r="V981" s="121">
        <v>252</v>
      </c>
      <c r="W981" s="120">
        <f t="shared" si="562"/>
        <v>1.0068660549999999</v>
      </c>
      <c r="X981" s="113">
        <f t="shared" si="563"/>
        <v>6.4726443400000004</v>
      </c>
      <c r="Y981" s="113">
        <f t="shared" si="564"/>
        <v>0</v>
      </c>
      <c r="Z981" s="125" t="str">
        <f t="shared" si="573"/>
        <v>A+J=</v>
      </c>
      <c r="AA981" s="118">
        <f t="shared" si="574"/>
        <v>45432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65"/>
        <v>45431</v>
      </c>
      <c r="B982" s="113">
        <f t="shared" si="557"/>
        <v>949.17472692000001</v>
      </c>
      <c r="C982" s="176">
        <f t="shared" si="556"/>
        <v>791.82274487653285</v>
      </c>
      <c r="D982" s="114">
        <f t="shared" si="566"/>
        <v>6858.17</v>
      </c>
      <c r="E982" s="115">
        <f t="shared" si="552"/>
        <v>6869.14</v>
      </c>
      <c r="F982" s="116">
        <f t="shared" si="553"/>
        <v>45373</v>
      </c>
      <c r="G982" s="117">
        <f t="shared" si="558"/>
        <v>1.5995520670966101E-3</v>
      </c>
      <c r="H982" s="118">
        <f t="shared" si="571"/>
        <v>45432</v>
      </c>
      <c r="I982" s="118">
        <f t="shared" si="559"/>
        <v>45432</v>
      </c>
      <c r="J982" s="119">
        <f t="shared" si="567"/>
        <v>19</v>
      </c>
      <c r="K982" s="119">
        <f t="shared" si="554"/>
        <v>19</v>
      </c>
      <c r="L982" s="8">
        <f t="shared" si="568"/>
        <v>1.0015995499999999</v>
      </c>
      <c r="M982" s="120">
        <f t="shared" si="555"/>
        <v>1.00829937</v>
      </c>
      <c r="N982" s="120">
        <f t="shared" si="549"/>
        <v>1.1886455671068226</v>
      </c>
      <c r="O982" s="113">
        <f t="shared" si="551"/>
        <v>1.19054686</v>
      </c>
      <c r="P982" s="113">
        <f t="shared" si="560"/>
        <v>942.70208258000002</v>
      </c>
      <c r="Q982" s="11">
        <f t="shared" si="572"/>
        <v>0</v>
      </c>
      <c r="R982" s="30">
        <f t="shared" si="569"/>
        <v>0</v>
      </c>
      <c r="S982" s="8">
        <f t="shared" si="561"/>
        <v>0</v>
      </c>
      <c r="T982" s="122">
        <f t="shared" si="570"/>
        <v>9.5000000000000001E-2</v>
      </c>
      <c r="U982" s="121">
        <f t="shared" si="550"/>
        <v>19</v>
      </c>
      <c r="V982" s="121">
        <v>252</v>
      </c>
      <c r="W982" s="120">
        <f t="shared" si="562"/>
        <v>1.0068660549999999</v>
      </c>
      <c r="X982" s="113">
        <f t="shared" si="563"/>
        <v>6.4726443400000004</v>
      </c>
      <c r="Y982" s="113">
        <f t="shared" si="564"/>
        <v>0</v>
      </c>
      <c r="Z982" s="125" t="str">
        <f t="shared" si="573"/>
        <v>A+J=</v>
      </c>
      <c r="AA982" s="118">
        <f t="shared" si="574"/>
        <v>45432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65"/>
        <v>45432</v>
      </c>
      <c r="B983" s="113">
        <f t="shared" si="557"/>
        <v>949.17472692000001</v>
      </c>
      <c r="C983" s="176">
        <f t="shared" si="556"/>
        <v>791.82274487653285</v>
      </c>
      <c r="D983" s="114">
        <f t="shared" si="566"/>
        <v>6858.17</v>
      </c>
      <c r="E983" s="115">
        <f t="shared" si="552"/>
        <v>6869.14</v>
      </c>
      <c r="F983" s="116">
        <f t="shared" si="553"/>
        <v>45373</v>
      </c>
      <c r="G983" s="117">
        <f t="shared" si="558"/>
        <v>1.5995520670966101E-3</v>
      </c>
      <c r="H983" s="118">
        <f t="shared" si="571"/>
        <v>45463</v>
      </c>
      <c r="I983" s="118">
        <f t="shared" si="559"/>
        <v>45432</v>
      </c>
      <c r="J983" s="119">
        <f t="shared" si="567"/>
        <v>19</v>
      </c>
      <c r="K983" s="119">
        <f t="shared" si="554"/>
        <v>19</v>
      </c>
      <c r="L983" s="8">
        <f t="shared" si="568"/>
        <v>1.0015995499999999</v>
      </c>
      <c r="M983" s="120">
        <f t="shared" si="555"/>
        <v>1.00829937</v>
      </c>
      <c r="N983" s="120">
        <f t="shared" si="549"/>
        <v>1.1886455671068226</v>
      </c>
      <c r="O983" s="113">
        <f t="shared" si="551"/>
        <v>1.19054686</v>
      </c>
      <c r="P983" s="113">
        <f t="shared" si="560"/>
        <v>942.70208258000002</v>
      </c>
      <c r="Q983" s="11">
        <f t="shared" si="572"/>
        <v>32</v>
      </c>
      <c r="R983" s="30">
        <f t="shared" si="569"/>
        <v>8.9730609980721611E-3</v>
      </c>
      <c r="S983" s="8">
        <f t="shared" si="561"/>
        <v>8.4589232899999995</v>
      </c>
      <c r="T983" s="122">
        <f t="shared" si="570"/>
        <v>9.5000000000000001E-2</v>
      </c>
      <c r="U983" s="121">
        <f t="shared" si="550"/>
        <v>19</v>
      </c>
      <c r="V983" s="121">
        <v>252</v>
      </c>
      <c r="W983" s="120">
        <f t="shared" si="562"/>
        <v>1.0068660549999999</v>
      </c>
      <c r="X983" s="113">
        <f t="shared" si="563"/>
        <v>6.4726443400000004</v>
      </c>
      <c r="Y983" s="113">
        <f t="shared" si="564"/>
        <v>14.93156763</v>
      </c>
      <c r="Z983" s="125" t="str">
        <f t="shared" si="573"/>
        <v>A+J=</v>
      </c>
      <c r="AA983" s="118">
        <f t="shared" si="574"/>
        <v>45432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65"/>
        <v>45433</v>
      </c>
      <c r="B984" s="113">
        <f t="shared" si="557"/>
        <v>934.74078808000002</v>
      </c>
      <c r="C984" s="176">
        <f t="shared" si="556"/>
        <v>784.71767108716517</v>
      </c>
      <c r="D984" s="114">
        <f t="shared" si="566"/>
        <v>6869.14</v>
      </c>
      <c r="E984" s="115">
        <f t="shared" si="552"/>
        <v>6895.24</v>
      </c>
      <c r="F984" s="116">
        <f t="shared" si="553"/>
        <v>45402</v>
      </c>
      <c r="G984" s="117">
        <f t="shared" si="558"/>
        <v>3.7996022791790818E-3</v>
      </c>
      <c r="H984" s="118">
        <f t="shared" si="571"/>
        <v>45463</v>
      </c>
      <c r="I984" s="118">
        <f t="shared" si="559"/>
        <v>45463</v>
      </c>
      <c r="J984" s="119">
        <f t="shared" si="567"/>
        <v>22</v>
      </c>
      <c r="K984" s="119">
        <f t="shared" si="554"/>
        <v>1</v>
      </c>
      <c r="L984" s="8">
        <f t="shared" si="568"/>
        <v>1.0001723899999999</v>
      </c>
      <c r="M984" s="120">
        <f t="shared" si="555"/>
        <v>1.0015995499999999</v>
      </c>
      <c r="N984" s="120">
        <f t="shared" si="549"/>
        <v>1.1905468651236881</v>
      </c>
      <c r="O984" s="113">
        <f t="shared" si="551"/>
        <v>1.1907521000000001</v>
      </c>
      <c r="P984" s="113">
        <f t="shared" si="560"/>
        <v>934.40421475000005</v>
      </c>
      <c r="Q984" s="11">
        <f t="shared" si="572"/>
        <v>0</v>
      </c>
      <c r="R984" s="30">
        <f t="shared" si="569"/>
        <v>0</v>
      </c>
      <c r="S984" s="8">
        <f t="shared" si="561"/>
        <v>0</v>
      </c>
      <c r="T984" s="122">
        <f t="shared" si="570"/>
        <v>9.5000000000000001E-2</v>
      </c>
      <c r="U984" s="121">
        <f t="shared" si="550"/>
        <v>1</v>
      </c>
      <c r="V984" s="121">
        <v>252</v>
      </c>
      <c r="W984" s="120">
        <f t="shared" si="562"/>
        <v>1.0003602009999999</v>
      </c>
      <c r="X984" s="113">
        <f t="shared" si="563"/>
        <v>0.33657333</v>
      </c>
      <c r="Y984" s="113">
        <f t="shared" si="564"/>
        <v>0</v>
      </c>
      <c r="Z984" s="125" t="str">
        <f t="shared" si="573"/>
        <v>A+J=</v>
      </c>
      <c r="AA984" s="118">
        <f t="shared" si="574"/>
        <v>45463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65"/>
        <v>45434</v>
      </c>
      <c r="B985" s="113">
        <f t="shared" si="557"/>
        <v>935.23868578999998</v>
      </c>
      <c r="C985" s="176">
        <f t="shared" si="556"/>
        <v>784.71767108716517</v>
      </c>
      <c r="D985" s="114">
        <f t="shared" si="566"/>
        <v>6869.14</v>
      </c>
      <c r="E985" s="115">
        <f t="shared" si="552"/>
        <v>6895.24</v>
      </c>
      <c r="F985" s="116">
        <f t="shared" si="553"/>
        <v>45402</v>
      </c>
      <c r="G985" s="117">
        <f t="shared" si="558"/>
        <v>3.7996022791790818E-3</v>
      </c>
      <c r="H985" s="118">
        <f t="shared" si="571"/>
        <v>45463</v>
      </c>
      <c r="I985" s="118">
        <f t="shared" si="559"/>
        <v>45463</v>
      </c>
      <c r="J985" s="119">
        <f t="shared" si="567"/>
        <v>22</v>
      </c>
      <c r="K985" s="119">
        <f t="shared" si="554"/>
        <v>2</v>
      </c>
      <c r="L985" s="8">
        <f t="shared" si="568"/>
        <v>1.00034482</v>
      </c>
      <c r="M985" s="120">
        <f t="shared" si="555"/>
        <v>1.0015995499999999</v>
      </c>
      <c r="N985" s="120">
        <f t="shared" si="549"/>
        <v>1.1905468651236881</v>
      </c>
      <c r="O985" s="113">
        <f t="shared" si="551"/>
        <v>1.19095738</v>
      </c>
      <c r="P985" s="113">
        <f t="shared" si="560"/>
        <v>934.56530158999999</v>
      </c>
      <c r="Q985" s="11">
        <f t="shared" si="572"/>
        <v>0</v>
      </c>
      <c r="R985" s="30">
        <f t="shared" si="569"/>
        <v>0</v>
      </c>
      <c r="S985" s="8">
        <f t="shared" si="561"/>
        <v>0</v>
      </c>
      <c r="T985" s="122">
        <f t="shared" si="570"/>
        <v>9.5000000000000001E-2</v>
      </c>
      <c r="U985" s="121">
        <f t="shared" si="550"/>
        <v>2</v>
      </c>
      <c r="V985" s="121">
        <v>252</v>
      </c>
      <c r="W985" s="120">
        <f t="shared" si="562"/>
        <v>1.0007205320000001</v>
      </c>
      <c r="X985" s="113">
        <f t="shared" si="563"/>
        <v>0.67338419999999999</v>
      </c>
      <c r="Y985" s="113">
        <f t="shared" si="564"/>
        <v>0</v>
      </c>
      <c r="Z985" s="125" t="str">
        <f t="shared" si="573"/>
        <v>A+J=</v>
      </c>
      <c r="AA985" s="118">
        <f t="shared" si="574"/>
        <v>45463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65"/>
        <v>45435</v>
      </c>
      <c r="B986" s="113">
        <f t="shared" si="557"/>
        <v>935.73684467999999</v>
      </c>
      <c r="C986" s="176">
        <f t="shared" si="556"/>
        <v>784.71767108716517</v>
      </c>
      <c r="D986" s="114">
        <f t="shared" si="566"/>
        <v>6869.14</v>
      </c>
      <c r="E986" s="115">
        <f t="shared" si="552"/>
        <v>6895.24</v>
      </c>
      <c r="F986" s="116">
        <f t="shared" si="553"/>
        <v>45402</v>
      </c>
      <c r="G986" s="117">
        <f t="shared" si="558"/>
        <v>3.7996022791790818E-3</v>
      </c>
      <c r="H986" s="118">
        <f t="shared" si="571"/>
        <v>45463</v>
      </c>
      <c r="I986" s="118">
        <f t="shared" si="559"/>
        <v>45463</v>
      </c>
      <c r="J986" s="119">
        <f t="shared" si="567"/>
        <v>22</v>
      </c>
      <c r="K986" s="119">
        <f t="shared" si="554"/>
        <v>3</v>
      </c>
      <c r="L986" s="8">
        <f t="shared" si="568"/>
        <v>1.00051727</v>
      </c>
      <c r="M986" s="120">
        <f t="shared" si="555"/>
        <v>1.0015995499999999</v>
      </c>
      <c r="N986" s="120">
        <f t="shared" si="549"/>
        <v>1.1905468651236881</v>
      </c>
      <c r="O986" s="113">
        <f t="shared" si="551"/>
        <v>1.1911626900000001</v>
      </c>
      <c r="P986" s="113">
        <f t="shared" si="560"/>
        <v>934.72641197999997</v>
      </c>
      <c r="Q986" s="11">
        <f t="shared" si="572"/>
        <v>0</v>
      </c>
      <c r="R986" s="30">
        <f t="shared" si="569"/>
        <v>0</v>
      </c>
      <c r="S986" s="8">
        <f t="shared" si="561"/>
        <v>0</v>
      </c>
      <c r="T986" s="122">
        <f t="shared" si="570"/>
        <v>9.5000000000000001E-2</v>
      </c>
      <c r="U986" s="121">
        <f t="shared" si="550"/>
        <v>3</v>
      </c>
      <c r="V986" s="121">
        <v>252</v>
      </c>
      <c r="W986" s="120">
        <f t="shared" si="562"/>
        <v>1.001080993</v>
      </c>
      <c r="X986" s="113">
        <f t="shared" si="563"/>
        <v>1.0104327</v>
      </c>
      <c r="Y986" s="113">
        <f t="shared" si="564"/>
        <v>0</v>
      </c>
      <c r="Z986" s="125" t="str">
        <f t="shared" si="573"/>
        <v>A+J=</v>
      </c>
      <c r="AA986" s="118">
        <f t="shared" si="574"/>
        <v>45463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65"/>
        <v>45436</v>
      </c>
      <c r="B987" s="113">
        <f t="shared" si="557"/>
        <v>936.23527961000002</v>
      </c>
      <c r="C987" s="176">
        <f t="shared" si="556"/>
        <v>784.71767108716517</v>
      </c>
      <c r="D987" s="114">
        <f t="shared" si="566"/>
        <v>6869.14</v>
      </c>
      <c r="E987" s="115">
        <f t="shared" si="552"/>
        <v>6895.24</v>
      </c>
      <c r="F987" s="116">
        <f t="shared" si="553"/>
        <v>45402</v>
      </c>
      <c r="G987" s="117">
        <f t="shared" si="558"/>
        <v>3.7996022791790818E-3</v>
      </c>
      <c r="H987" s="118">
        <f t="shared" si="571"/>
        <v>45463</v>
      </c>
      <c r="I987" s="118">
        <f t="shared" si="559"/>
        <v>45463</v>
      </c>
      <c r="J987" s="119">
        <f t="shared" si="567"/>
        <v>22</v>
      </c>
      <c r="K987" s="119">
        <f t="shared" si="554"/>
        <v>4</v>
      </c>
      <c r="L987" s="8">
        <f t="shared" si="568"/>
        <v>1.00068976</v>
      </c>
      <c r="M987" s="120">
        <f t="shared" si="555"/>
        <v>1.0015995499999999</v>
      </c>
      <c r="N987" s="120">
        <f t="shared" si="549"/>
        <v>1.1905468651236881</v>
      </c>
      <c r="O987" s="113">
        <f t="shared" si="551"/>
        <v>1.1913680499999999</v>
      </c>
      <c r="P987" s="113">
        <f t="shared" si="560"/>
        <v>934.88756160000003</v>
      </c>
      <c r="Q987" s="11">
        <f t="shared" si="572"/>
        <v>0</v>
      </c>
      <c r="R987" s="30">
        <f t="shared" si="569"/>
        <v>0</v>
      </c>
      <c r="S987" s="8">
        <f t="shared" si="561"/>
        <v>0</v>
      </c>
      <c r="T987" s="122">
        <f t="shared" si="570"/>
        <v>9.5000000000000001E-2</v>
      </c>
      <c r="U987" s="121">
        <f t="shared" si="550"/>
        <v>4</v>
      </c>
      <c r="V987" s="121">
        <v>252</v>
      </c>
      <c r="W987" s="120">
        <f t="shared" si="562"/>
        <v>1.0014415830000001</v>
      </c>
      <c r="X987" s="113">
        <f t="shared" si="563"/>
        <v>1.3477180099999999</v>
      </c>
      <c r="Y987" s="113">
        <f t="shared" si="564"/>
        <v>0</v>
      </c>
      <c r="Z987" s="125" t="str">
        <f t="shared" si="573"/>
        <v>A+J=</v>
      </c>
      <c r="AA987" s="118">
        <f t="shared" si="574"/>
        <v>45463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65"/>
        <v>45437</v>
      </c>
      <c r="B988" s="113">
        <f t="shared" si="557"/>
        <v>936.73397682999996</v>
      </c>
      <c r="C988" s="176">
        <f t="shared" si="556"/>
        <v>784.71767108716517</v>
      </c>
      <c r="D988" s="114">
        <f t="shared" si="566"/>
        <v>6869.14</v>
      </c>
      <c r="E988" s="115">
        <f t="shared" si="552"/>
        <v>6895.24</v>
      </c>
      <c r="F988" s="116">
        <f t="shared" si="553"/>
        <v>45402</v>
      </c>
      <c r="G988" s="117">
        <f t="shared" si="558"/>
        <v>3.7996022791790818E-3</v>
      </c>
      <c r="H988" s="118">
        <f t="shared" si="571"/>
        <v>45463</v>
      </c>
      <c r="I988" s="118">
        <f t="shared" si="559"/>
        <v>45463</v>
      </c>
      <c r="J988" s="119">
        <f t="shared" si="567"/>
        <v>22</v>
      </c>
      <c r="K988" s="119">
        <f t="shared" si="554"/>
        <v>5</v>
      </c>
      <c r="L988" s="8">
        <f t="shared" si="568"/>
        <v>1.00086228</v>
      </c>
      <c r="M988" s="120">
        <f t="shared" si="555"/>
        <v>1.0015995499999999</v>
      </c>
      <c r="N988" s="120">
        <f t="shared" si="549"/>
        <v>1.1905468651236881</v>
      </c>
      <c r="O988" s="113">
        <f t="shared" si="551"/>
        <v>1.19157344</v>
      </c>
      <c r="P988" s="113">
        <f t="shared" si="560"/>
        <v>935.04873476</v>
      </c>
      <c r="Q988" s="11">
        <f t="shared" si="572"/>
        <v>0</v>
      </c>
      <c r="R988" s="30">
        <f t="shared" si="569"/>
        <v>0</v>
      </c>
      <c r="S988" s="8">
        <f t="shared" si="561"/>
        <v>0</v>
      </c>
      <c r="T988" s="122">
        <f t="shared" si="570"/>
        <v>9.5000000000000001E-2</v>
      </c>
      <c r="U988" s="121">
        <f t="shared" si="550"/>
        <v>5</v>
      </c>
      <c r="V988" s="121">
        <v>252</v>
      </c>
      <c r="W988" s="120">
        <f t="shared" si="562"/>
        <v>1.0018023039999999</v>
      </c>
      <c r="X988" s="113">
        <f t="shared" si="563"/>
        <v>1.6852420699999999</v>
      </c>
      <c r="Y988" s="113">
        <f t="shared" si="564"/>
        <v>0</v>
      </c>
      <c r="Z988" s="125" t="str">
        <f t="shared" si="573"/>
        <v>A+J=</v>
      </c>
      <c r="AA988" s="118">
        <f t="shared" si="574"/>
        <v>45463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65"/>
        <v>45438</v>
      </c>
      <c r="B989" s="113">
        <f t="shared" si="557"/>
        <v>936.73397682999996</v>
      </c>
      <c r="C989" s="176">
        <f t="shared" si="556"/>
        <v>784.71767108716517</v>
      </c>
      <c r="D989" s="114">
        <f t="shared" si="566"/>
        <v>6869.14</v>
      </c>
      <c r="E989" s="115">
        <f t="shared" si="552"/>
        <v>6895.24</v>
      </c>
      <c r="F989" s="116">
        <f t="shared" si="553"/>
        <v>45402</v>
      </c>
      <c r="G989" s="117">
        <f t="shared" si="558"/>
        <v>3.7996022791790818E-3</v>
      </c>
      <c r="H989" s="118">
        <f t="shared" si="571"/>
        <v>45463</v>
      </c>
      <c r="I989" s="118">
        <f t="shared" si="559"/>
        <v>45463</v>
      </c>
      <c r="J989" s="119">
        <f t="shared" si="567"/>
        <v>22</v>
      </c>
      <c r="K989" s="119">
        <f t="shared" si="554"/>
        <v>5</v>
      </c>
      <c r="L989" s="8">
        <f t="shared" si="568"/>
        <v>1.00086228</v>
      </c>
      <c r="M989" s="120">
        <f t="shared" si="555"/>
        <v>1.0015995499999999</v>
      </c>
      <c r="N989" s="120">
        <f t="shared" si="549"/>
        <v>1.1905468651236881</v>
      </c>
      <c r="O989" s="113">
        <f t="shared" si="551"/>
        <v>1.19157344</v>
      </c>
      <c r="P989" s="113">
        <f t="shared" si="560"/>
        <v>935.04873476</v>
      </c>
      <c r="Q989" s="11">
        <f t="shared" si="572"/>
        <v>0</v>
      </c>
      <c r="R989" s="30">
        <f t="shared" si="569"/>
        <v>0</v>
      </c>
      <c r="S989" s="8">
        <f t="shared" si="561"/>
        <v>0</v>
      </c>
      <c r="T989" s="122">
        <f t="shared" si="570"/>
        <v>9.5000000000000001E-2</v>
      </c>
      <c r="U989" s="121">
        <f t="shared" si="550"/>
        <v>5</v>
      </c>
      <c r="V989" s="121">
        <v>252</v>
      </c>
      <c r="W989" s="120">
        <f t="shared" si="562"/>
        <v>1.0018023039999999</v>
      </c>
      <c r="X989" s="113">
        <f t="shared" si="563"/>
        <v>1.6852420699999999</v>
      </c>
      <c r="Y989" s="113">
        <f t="shared" si="564"/>
        <v>0</v>
      </c>
      <c r="Z989" s="125" t="str">
        <f t="shared" si="573"/>
        <v>A+J=</v>
      </c>
      <c r="AA989" s="118">
        <f t="shared" si="574"/>
        <v>45463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65"/>
        <v>45439</v>
      </c>
      <c r="B990" s="113">
        <f t="shared" si="557"/>
        <v>936.73397682999996</v>
      </c>
      <c r="C990" s="176">
        <f t="shared" si="556"/>
        <v>784.71767108716517</v>
      </c>
      <c r="D990" s="114">
        <f t="shared" si="566"/>
        <v>6869.14</v>
      </c>
      <c r="E990" s="115">
        <f t="shared" si="552"/>
        <v>6895.24</v>
      </c>
      <c r="F990" s="116">
        <f t="shared" si="553"/>
        <v>45402</v>
      </c>
      <c r="G990" s="117">
        <f t="shared" si="558"/>
        <v>3.7996022791790818E-3</v>
      </c>
      <c r="H990" s="118">
        <f t="shared" si="571"/>
        <v>45463</v>
      </c>
      <c r="I990" s="118">
        <f t="shared" si="559"/>
        <v>45463</v>
      </c>
      <c r="J990" s="119">
        <f t="shared" si="567"/>
        <v>22</v>
      </c>
      <c r="K990" s="119">
        <f t="shared" si="554"/>
        <v>5</v>
      </c>
      <c r="L990" s="8">
        <f t="shared" si="568"/>
        <v>1.00086228</v>
      </c>
      <c r="M990" s="120">
        <f t="shared" si="555"/>
        <v>1.0015995499999999</v>
      </c>
      <c r="N990" s="120">
        <f t="shared" si="549"/>
        <v>1.1905468651236881</v>
      </c>
      <c r="O990" s="113">
        <f t="shared" si="551"/>
        <v>1.19157344</v>
      </c>
      <c r="P990" s="113">
        <f t="shared" si="560"/>
        <v>935.04873476</v>
      </c>
      <c r="Q990" s="11">
        <f t="shared" si="572"/>
        <v>0</v>
      </c>
      <c r="R990" s="30">
        <f t="shared" si="569"/>
        <v>0</v>
      </c>
      <c r="S990" s="8">
        <f t="shared" si="561"/>
        <v>0</v>
      </c>
      <c r="T990" s="122">
        <f t="shared" si="570"/>
        <v>9.5000000000000001E-2</v>
      </c>
      <c r="U990" s="121">
        <f t="shared" si="550"/>
        <v>5</v>
      </c>
      <c r="V990" s="121">
        <v>252</v>
      </c>
      <c r="W990" s="120">
        <f t="shared" si="562"/>
        <v>1.0018023039999999</v>
      </c>
      <c r="X990" s="113">
        <f t="shared" si="563"/>
        <v>1.6852420699999999</v>
      </c>
      <c r="Y990" s="113">
        <f t="shared" si="564"/>
        <v>0</v>
      </c>
      <c r="Z990" s="125" t="str">
        <f t="shared" si="573"/>
        <v>A+J=</v>
      </c>
      <c r="AA990" s="118">
        <f t="shared" si="574"/>
        <v>45463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65"/>
        <v>45440</v>
      </c>
      <c r="B991" s="113">
        <f t="shared" si="557"/>
        <v>937.23293457</v>
      </c>
      <c r="C991" s="176">
        <f t="shared" si="556"/>
        <v>784.71767108716517</v>
      </c>
      <c r="D991" s="114">
        <f t="shared" si="566"/>
        <v>6869.14</v>
      </c>
      <c r="E991" s="115">
        <f t="shared" si="552"/>
        <v>6895.24</v>
      </c>
      <c r="F991" s="116">
        <f t="shared" si="553"/>
        <v>45402</v>
      </c>
      <c r="G991" s="117">
        <f t="shared" si="558"/>
        <v>3.7996022791790818E-3</v>
      </c>
      <c r="H991" s="118">
        <f t="shared" si="571"/>
        <v>45463</v>
      </c>
      <c r="I991" s="118">
        <f t="shared" si="559"/>
        <v>45463</v>
      </c>
      <c r="J991" s="119">
        <f t="shared" si="567"/>
        <v>22</v>
      </c>
      <c r="K991" s="119">
        <f t="shared" si="554"/>
        <v>6</v>
      </c>
      <c r="L991" s="8">
        <f t="shared" si="568"/>
        <v>1.0010348200000001</v>
      </c>
      <c r="M991" s="120">
        <f t="shared" si="555"/>
        <v>1.0015995499999999</v>
      </c>
      <c r="N991" s="120">
        <f t="shared" ref="N991:N1054" si="575">IF(I991&gt;I990,N990*M991,N990)</f>
        <v>1.1905468651236881</v>
      </c>
      <c r="O991" s="113">
        <f t="shared" si="551"/>
        <v>1.1917788600000001</v>
      </c>
      <c r="P991" s="113">
        <f t="shared" si="560"/>
        <v>935.20993147000001</v>
      </c>
      <c r="Q991" s="11">
        <f t="shared" si="572"/>
        <v>0</v>
      </c>
      <c r="R991" s="30">
        <f t="shared" si="569"/>
        <v>0</v>
      </c>
      <c r="S991" s="8">
        <f t="shared" si="561"/>
        <v>0</v>
      </c>
      <c r="T991" s="122">
        <f t="shared" si="570"/>
        <v>9.5000000000000001E-2</v>
      </c>
      <c r="U991" s="121">
        <f t="shared" si="550"/>
        <v>6</v>
      </c>
      <c r="V991" s="121">
        <v>252</v>
      </c>
      <c r="W991" s="120">
        <f t="shared" si="562"/>
        <v>1.002163154</v>
      </c>
      <c r="X991" s="113">
        <f t="shared" si="563"/>
        <v>2.0230030999999999</v>
      </c>
      <c r="Y991" s="113">
        <f t="shared" si="564"/>
        <v>0</v>
      </c>
      <c r="Z991" s="125" t="str">
        <f t="shared" si="573"/>
        <v>A+J=</v>
      </c>
      <c r="AA991" s="118">
        <f t="shared" si="574"/>
        <v>45463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65"/>
        <v>45441</v>
      </c>
      <c r="B992" s="113">
        <f t="shared" si="557"/>
        <v>937.73217049999994</v>
      </c>
      <c r="C992" s="176">
        <f t="shared" si="556"/>
        <v>784.71767108716517</v>
      </c>
      <c r="D992" s="114">
        <f t="shared" si="566"/>
        <v>6869.14</v>
      </c>
      <c r="E992" s="115">
        <f t="shared" si="552"/>
        <v>6895.24</v>
      </c>
      <c r="F992" s="116">
        <f t="shared" si="553"/>
        <v>45402</v>
      </c>
      <c r="G992" s="117">
        <f t="shared" si="558"/>
        <v>3.7996022791790818E-3</v>
      </c>
      <c r="H992" s="118">
        <f t="shared" si="571"/>
        <v>45463</v>
      </c>
      <c r="I992" s="118">
        <f t="shared" si="559"/>
        <v>45463</v>
      </c>
      <c r="J992" s="119">
        <f t="shared" si="567"/>
        <v>22</v>
      </c>
      <c r="K992" s="119">
        <f t="shared" si="554"/>
        <v>7</v>
      </c>
      <c r="L992" s="8">
        <f t="shared" si="568"/>
        <v>1.0012074</v>
      </c>
      <c r="M992" s="120">
        <f t="shared" si="555"/>
        <v>1.0015995499999999</v>
      </c>
      <c r="N992" s="120">
        <f t="shared" si="575"/>
        <v>1.1905468651236881</v>
      </c>
      <c r="O992" s="113">
        <f t="shared" si="551"/>
        <v>1.1919843299999999</v>
      </c>
      <c r="P992" s="113">
        <f t="shared" si="560"/>
        <v>935.37116739999999</v>
      </c>
      <c r="Q992" s="11">
        <f t="shared" si="572"/>
        <v>0</v>
      </c>
      <c r="R992" s="30">
        <f t="shared" si="569"/>
        <v>0</v>
      </c>
      <c r="S992" s="8">
        <f t="shared" si="561"/>
        <v>0</v>
      </c>
      <c r="T992" s="122">
        <f t="shared" si="570"/>
        <v>9.5000000000000001E-2</v>
      </c>
      <c r="U992" s="121">
        <f t="shared" si="550"/>
        <v>7</v>
      </c>
      <c r="V992" s="121">
        <v>252</v>
      </c>
      <c r="W992" s="120">
        <f t="shared" si="562"/>
        <v>1.002524135</v>
      </c>
      <c r="X992" s="113">
        <f t="shared" si="563"/>
        <v>2.3610031</v>
      </c>
      <c r="Y992" s="113">
        <f t="shared" si="564"/>
        <v>0</v>
      </c>
      <c r="Z992" s="125" t="str">
        <f t="shared" si="573"/>
        <v>A+J=</v>
      </c>
      <c r="AA992" s="118">
        <f t="shared" si="574"/>
        <v>45463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65"/>
        <v>45442</v>
      </c>
      <c r="B993" s="113">
        <f t="shared" si="557"/>
        <v>938.23165139999992</v>
      </c>
      <c r="C993" s="176">
        <f t="shared" si="556"/>
        <v>784.71767108716517</v>
      </c>
      <c r="D993" s="114">
        <f t="shared" si="566"/>
        <v>6869.14</v>
      </c>
      <c r="E993" s="115">
        <f t="shared" si="552"/>
        <v>6895.24</v>
      </c>
      <c r="F993" s="116">
        <f t="shared" si="553"/>
        <v>45402</v>
      </c>
      <c r="G993" s="117">
        <f t="shared" si="558"/>
        <v>3.7996022791790818E-3</v>
      </c>
      <c r="H993" s="118">
        <f t="shared" si="571"/>
        <v>45463</v>
      </c>
      <c r="I993" s="118">
        <f t="shared" si="559"/>
        <v>45463</v>
      </c>
      <c r="J993" s="119">
        <f t="shared" si="567"/>
        <v>22</v>
      </c>
      <c r="K993" s="119">
        <f t="shared" si="554"/>
        <v>8</v>
      </c>
      <c r="L993" s="8">
        <f t="shared" si="568"/>
        <v>1.0013799999999999</v>
      </c>
      <c r="M993" s="120">
        <f t="shared" si="555"/>
        <v>1.0015995499999999</v>
      </c>
      <c r="N993" s="120">
        <f t="shared" si="575"/>
        <v>1.1905468651236881</v>
      </c>
      <c r="O993" s="113">
        <f t="shared" si="551"/>
        <v>1.1921898099999999</v>
      </c>
      <c r="P993" s="113">
        <f t="shared" si="560"/>
        <v>935.53241118999995</v>
      </c>
      <c r="Q993" s="11">
        <f t="shared" si="572"/>
        <v>0</v>
      </c>
      <c r="R993" s="30">
        <f t="shared" si="569"/>
        <v>0</v>
      </c>
      <c r="S993" s="8">
        <f t="shared" si="561"/>
        <v>0</v>
      </c>
      <c r="T993" s="122">
        <f t="shared" si="570"/>
        <v>9.5000000000000001E-2</v>
      </c>
      <c r="U993" s="121">
        <f t="shared" si="550"/>
        <v>8</v>
      </c>
      <c r="V993" s="121">
        <v>252</v>
      </c>
      <c r="W993" s="120">
        <f t="shared" si="562"/>
        <v>1.0028852450000001</v>
      </c>
      <c r="X993" s="113">
        <f t="shared" si="563"/>
        <v>2.6992402100000001</v>
      </c>
      <c r="Y993" s="113">
        <f t="shared" si="564"/>
        <v>0</v>
      </c>
      <c r="Z993" s="125" t="str">
        <f t="shared" si="573"/>
        <v>A+J=</v>
      </c>
      <c r="AA993" s="118">
        <f t="shared" si="574"/>
        <v>45463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65"/>
        <v>45443</v>
      </c>
      <c r="B994" s="113">
        <f t="shared" si="557"/>
        <v>938.23165139999992</v>
      </c>
      <c r="C994" s="176">
        <f t="shared" si="556"/>
        <v>784.71767108716517</v>
      </c>
      <c r="D994" s="114">
        <f t="shared" si="566"/>
        <v>6869.14</v>
      </c>
      <c r="E994" s="115">
        <f t="shared" si="552"/>
        <v>6895.24</v>
      </c>
      <c r="F994" s="116">
        <f t="shared" si="553"/>
        <v>45402</v>
      </c>
      <c r="G994" s="117">
        <f t="shared" si="558"/>
        <v>3.7996022791790818E-3</v>
      </c>
      <c r="H994" s="118">
        <f t="shared" si="571"/>
        <v>45463</v>
      </c>
      <c r="I994" s="118">
        <f t="shared" si="559"/>
        <v>45463</v>
      </c>
      <c r="J994" s="119">
        <f t="shared" si="567"/>
        <v>22</v>
      </c>
      <c r="K994" s="119">
        <f t="shared" si="554"/>
        <v>8</v>
      </c>
      <c r="L994" s="8">
        <f t="shared" si="568"/>
        <v>1.0013799999999999</v>
      </c>
      <c r="M994" s="120">
        <f t="shared" si="555"/>
        <v>1.0015995499999999</v>
      </c>
      <c r="N994" s="120">
        <f t="shared" si="575"/>
        <v>1.1905468651236881</v>
      </c>
      <c r="O994" s="113">
        <f t="shared" si="551"/>
        <v>1.1921898099999999</v>
      </c>
      <c r="P994" s="113">
        <f t="shared" si="560"/>
        <v>935.53241118999995</v>
      </c>
      <c r="Q994" s="11">
        <f t="shared" si="572"/>
        <v>0</v>
      </c>
      <c r="R994" s="30">
        <f t="shared" si="569"/>
        <v>0</v>
      </c>
      <c r="S994" s="8">
        <f t="shared" si="561"/>
        <v>0</v>
      </c>
      <c r="T994" s="122">
        <f t="shared" si="570"/>
        <v>9.5000000000000001E-2</v>
      </c>
      <c r="U994" s="121">
        <f t="shared" si="550"/>
        <v>8</v>
      </c>
      <c r="V994" s="121">
        <v>252</v>
      </c>
      <c r="W994" s="120">
        <f t="shared" si="562"/>
        <v>1.0028852450000001</v>
      </c>
      <c r="X994" s="113">
        <f t="shared" si="563"/>
        <v>2.6992402100000001</v>
      </c>
      <c r="Y994" s="113">
        <f t="shared" si="564"/>
        <v>0</v>
      </c>
      <c r="Z994" s="125" t="str">
        <f t="shared" si="573"/>
        <v>A+J=</v>
      </c>
      <c r="AA994" s="118">
        <f t="shared" si="574"/>
        <v>45463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65"/>
        <v>45444</v>
      </c>
      <c r="B995" s="113">
        <f t="shared" si="557"/>
        <v>938.73141855999995</v>
      </c>
      <c r="C995" s="176">
        <f t="shared" si="556"/>
        <v>784.71767108716517</v>
      </c>
      <c r="D995" s="114">
        <f t="shared" si="566"/>
        <v>6869.14</v>
      </c>
      <c r="E995" s="115">
        <f t="shared" si="552"/>
        <v>6895.24</v>
      </c>
      <c r="F995" s="116">
        <f t="shared" si="553"/>
        <v>45402</v>
      </c>
      <c r="G995" s="117">
        <f t="shared" si="558"/>
        <v>3.7996022791790818E-3</v>
      </c>
      <c r="H995" s="118">
        <f t="shared" si="571"/>
        <v>45463</v>
      </c>
      <c r="I995" s="118">
        <f t="shared" si="559"/>
        <v>45463</v>
      </c>
      <c r="J995" s="119">
        <f t="shared" si="567"/>
        <v>22</v>
      </c>
      <c r="K995" s="119">
        <f t="shared" si="554"/>
        <v>9</v>
      </c>
      <c r="L995" s="8">
        <f t="shared" si="568"/>
        <v>1.0015526400000001</v>
      </c>
      <c r="M995" s="120">
        <f t="shared" si="555"/>
        <v>1.0015995499999999</v>
      </c>
      <c r="N995" s="120">
        <f t="shared" si="575"/>
        <v>1.1905468651236881</v>
      </c>
      <c r="O995" s="113">
        <f t="shared" si="551"/>
        <v>1.19239535</v>
      </c>
      <c r="P995" s="113">
        <f t="shared" si="560"/>
        <v>935.69370205999996</v>
      </c>
      <c r="Q995" s="11">
        <f t="shared" si="572"/>
        <v>0</v>
      </c>
      <c r="R995" s="30">
        <f t="shared" si="569"/>
        <v>0</v>
      </c>
      <c r="S995" s="8">
        <f t="shared" si="561"/>
        <v>0</v>
      </c>
      <c r="T995" s="122">
        <f t="shared" si="570"/>
        <v>9.5000000000000001E-2</v>
      </c>
      <c r="U995" s="121">
        <f t="shared" si="550"/>
        <v>9</v>
      </c>
      <c r="V995" s="121">
        <v>252</v>
      </c>
      <c r="W995" s="120">
        <f t="shared" si="562"/>
        <v>1.0032464860000001</v>
      </c>
      <c r="X995" s="113">
        <f t="shared" si="563"/>
        <v>3.0377165000000002</v>
      </c>
      <c r="Y995" s="113">
        <f t="shared" si="564"/>
        <v>0</v>
      </c>
      <c r="Z995" s="125" t="str">
        <f t="shared" si="573"/>
        <v>A+J=</v>
      </c>
      <c r="AA995" s="118">
        <f t="shared" si="574"/>
        <v>45463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65"/>
        <v>45445</v>
      </c>
      <c r="B996" s="113">
        <f t="shared" si="557"/>
        <v>938.73141855999995</v>
      </c>
      <c r="C996" s="176">
        <f t="shared" si="556"/>
        <v>784.71767108716517</v>
      </c>
      <c r="D996" s="114">
        <f t="shared" si="566"/>
        <v>6869.14</v>
      </c>
      <c r="E996" s="115">
        <f t="shared" si="552"/>
        <v>6895.24</v>
      </c>
      <c r="F996" s="116">
        <f t="shared" si="553"/>
        <v>45402</v>
      </c>
      <c r="G996" s="117">
        <f t="shared" si="558"/>
        <v>3.7996022791790818E-3</v>
      </c>
      <c r="H996" s="118">
        <f t="shared" si="571"/>
        <v>45463</v>
      </c>
      <c r="I996" s="118">
        <f t="shared" si="559"/>
        <v>45463</v>
      </c>
      <c r="J996" s="119">
        <f t="shared" si="567"/>
        <v>22</v>
      </c>
      <c r="K996" s="119">
        <f t="shared" si="554"/>
        <v>9</v>
      </c>
      <c r="L996" s="8">
        <f t="shared" si="568"/>
        <v>1.0015526400000001</v>
      </c>
      <c r="M996" s="120">
        <f t="shared" si="555"/>
        <v>1.0015995499999999</v>
      </c>
      <c r="N996" s="120">
        <f t="shared" si="575"/>
        <v>1.1905468651236881</v>
      </c>
      <c r="O996" s="113">
        <f t="shared" si="551"/>
        <v>1.19239535</v>
      </c>
      <c r="P996" s="113">
        <f t="shared" si="560"/>
        <v>935.69370205999996</v>
      </c>
      <c r="Q996" s="11">
        <f t="shared" si="572"/>
        <v>0</v>
      </c>
      <c r="R996" s="30">
        <f t="shared" si="569"/>
        <v>0</v>
      </c>
      <c r="S996" s="8">
        <f t="shared" si="561"/>
        <v>0</v>
      </c>
      <c r="T996" s="122">
        <f t="shared" si="570"/>
        <v>9.5000000000000001E-2</v>
      </c>
      <c r="U996" s="121">
        <f t="shared" si="550"/>
        <v>9</v>
      </c>
      <c r="V996" s="121">
        <v>252</v>
      </c>
      <c r="W996" s="120">
        <f t="shared" si="562"/>
        <v>1.0032464860000001</v>
      </c>
      <c r="X996" s="113">
        <f t="shared" si="563"/>
        <v>3.0377165000000002</v>
      </c>
      <c r="Y996" s="113">
        <f t="shared" si="564"/>
        <v>0</v>
      </c>
      <c r="Z996" s="125" t="str">
        <f t="shared" si="573"/>
        <v>A+J=</v>
      </c>
      <c r="AA996" s="118">
        <f t="shared" si="574"/>
        <v>45463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65"/>
        <v>45446</v>
      </c>
      <c r="B997" s="113">
        <f t="shared" si="557"/>
        <v>938.73141855999995</v>
      </c>
      <c r="C997" s="176">
        <f t="shared" si="556"/>
        <v>784.71767108716517</v>
      </c>
      <c r="D997" s="114">
        <f t="shared" si="566"/>
        <v>6869.14</v>
      </c>
      <c r="E997" s="115">
        <f t="shared" si="552"/>
        <v>6895.24</v>
      </c>
      <c r="F997" s="116">
        <f t="shared" si="553"/>
        <v>45402</v>
      </c>
      <c r="G997" s="117">
        <f t="shared" si="558"/>
        <v>3.7996022791790818E-3</v>
      </c>
      <c r="H997" s="118">
        <f t="shared" si="571"/>
        <v>45463</v>
      </c>
      <c r="I997" s="118">
        <f t="shared" si="559"/>
        <v>45463</v>
      </c>
      <c r="J997" s="119">
        <f t="shared" si="567"/>
        <v>22</v>
      </c>
      <c r="K997" s="119">
        <f t="shared" si="554"/>
        <v>9</v>
      </c>
      <c r="L997" s="8">
        <f t="shared" si="568"/>
        <v>1.0015526400000001</v>
      </c>
      <c r="M997" s="120">
        <f t="shared" si="555"/>
        <v>1.0015995499999999</v>
      </c>
      <c r="N997" s="120">
        <f t="shared" si="575"/>
        <v>1.1905468651236881</v>
      </c>
      <c r="O997" s="113">
        <f t="shared" si="551"/>
        <v>1.19239535</v>
      </c>
      <c r="P997" s="113">
        <f t="shared" si="560"/>
        <v>935.69370205999996</v>
      </c>
      <c r="Q997" s="11">
        <f t="shared" si="572"/>
        <v>0</v>
      </c>
      <c r="R997" s="30">
        <f t="shared" si="569"/>
        <v>0</v>
      </c>
      <c r="S997" s="8">
        <f t="shared" si="561"/>
        <v>0</v>
      </c>
      <c r="T997" s="122">
        <f t="shared" si="570"/>
        <v>9.5000000000000001E-2</v>
      </c>
      <c r="U997" s="121">
        <f t="shared" ref="U997:U1060" si="576">IF(Q996&gt;0,1,IF(K997=K996,U996,U996+1))</f>
        <v>9</v>
      </c>
      <c r="V997" s="121">
        <v>252</v>
      </c>
      <c r="W997" s="120">
        <f t="shared" si="562"/>
        <v>1.0032464860000001</v>
      </c>
      <c r="X997" s="113">
        <f t="shared" si="563"/>
        <v>3.0377165000000002</v>
      </c>
      <c r="Y997" s="113">
        <f t="shared" si="564"/>
        <v>0</v>
      </c>
      <c r="Z997" s="125" t="str">
        <f t="shared" si="573"/>
        <v>A+J=</v>
      </c>
      <c r="AA997" s="118">
        <f t="shared" si="574"/>
        <v>45463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65"/>
        <v>45447</v>
      </c>
      <c r="B998" s="113">
        <f t="shared" si="557"/>
        <v>939.23143873000004</v>
      </c>
      <c r="C998" s="176">
        <f t="shared" si="556"/>
        <v>784.71767108716517</v>
      </c>
      <c r="D998" s="114">
        <f t="shared" si="566"/>
        <v>6869.14</v>
      </c>
      <c r="E998" s="115">
        <f t="shared" si="552"/>
        <v>6895.24</v>
      </c>
      <c r="F998" s="116">
        <f t="shared" si="553"/>
        <v>45402</v>
      </c>
      <c r="G998" s="117">
        <f t="shared" si="558"/>
        <v>3.7996022791790818E-3</v>
      </c>
      <c r="H998" s="118">
        <f t="shared" si="571"/>
        <v>45463</v>
      </c>
      <c r="I998" s="118">
        <f t="shared" si="559"/>
        <v>45463</v>
      </c>
      <c r="J998" s="119">
        <f t="shared" si="567"/>
        <v>22</v>
      </c>
      <c r="K998" s="119">
        <f t="shared" si="554"/>
        <v>10</v>
      </c>
      <c r="L998" s="8">
        <f t="shared" si="568"/>
        <v>1.0017252999999999</v>
      </c>
      <c r="M998" s="120">
        <f t="shared" si="555"/>
        <v>1.0015995499999999</v>
      </c>
      <c r="N998" s="120">
        <f t="shared" si="575"/>
        <v>1.1905468651236881</v>
      </c>
      <c r="O998" s="113">
        <f t="shared" si="551"/>
        <v>1.1926009099999999</v>
      </c>
      <c r="P998" s="113">
        <f t="shared" si="560"/>
        <v>935.85500863000004</v>
      </c>
      <c r="Q998" s="11">
        <f t="shared" si="572"/>
        <v>0</v>
      </c>
      <c r="R998" s="30">
        <f t="shared" si="569"/>
        <v>0</v>
      </c>
      <c r="S998" s="8">
        <f t="shared" si="561"/>
        <v>0</v>
      </c>
      <c r="T998" s="122">
        <f t="shared" si="570"/>
        <v>9.5000000000000001E-2</v>
      </c>
      <c r="U998" s="121">
        <f t="shared" si="576"/>
        <v>10</v>
      </c>
      <c r="V998" s="121">
        <v>252</v>
      </c>
      <c r="W998" s="120">
        <f t="shared" si="562"/>
        <v>1.0036078559999999</v>
      </c>
      <c r="X998" s="113">
        <f t="shared" si="563"/>
        <v>3.3764300999999999</v>
      </c>
      <c r="Y998" s="113">
        <f t="shared" si="564"/>
        <v>0</v>
      </c>
      <c r="Z998" s="125" t="str">
        <f t="shared" si="573"/>
        <v>A+J=</v>
      </c>
      <c r="AA998" s="118">
        <f t="shared" si="574"/>
        <v>45463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65"/>
        <v>45448</v>
      </c>
      <c r="B999" s="113">
        <f t="shared" si="557"/>
        <v>939.73172961</v>
      </c>
      <c r="C999" s="176">
        <f t="shared" si="556"/>
        <v>784.71767108716517</v>
      </c>
      <c r="D999" s="114">
        <f t="shared" si="566"/>
        <v>6869.14</v>
      </c>
      <c r="E999" s="115">
        <f t="shared" si="552"/>
        <v>6895.24</v>
      </c>
      <c r="F999" s="116">
        <f t="shared" si="553"/>
        <v>45402</v>
      </c>
      <c r="G999" s="117">
        <f t="shared" si="558"/>
        <v>3.7996022791790818E-3</v>
      </c>
      <c r="H999" s="118">
        <f t="shared" si="571"/>
        <v>45463</v>
      </c>
      <c r="I999" s="118">
        <f t="shared" si="559"/>
        <v>45463</v>
      </c>
      <c r="J999" s="119">
        <f t="shared" si="567"/>
        <v>22</v>
      </c>
      <c r="K999" s="119">
        <f t="shared" si="554"/>
        <v>11</v>
      </c>
      <c r="L999" s="8">
        <f t="shared" si="568"/>
        <v>1.00189799</v>
      </c>
      <c r="M999" s="120">
        <f t="shared" si="555"/>
        <v>1.0015995499999999</v>
      </c>
      <c r="N999" s="120">
        <f t="shared" si="575"/>
        <v>1.1905468651236881</v>
      </c>
      <c r="O999" s="113">
        <f t="shared" si="551"/>
        <v>1.19280651</v>
      </c>
      <c r="P999" s="113">
        <f t="shared" si="560"/>
        <v>936.01634658</v>
      </c>
      <c r="Q999" s="11">
        <f t="shared" si="572"/>
        <v>0</v>
      </c>
      <c r="R999" s="30">
        <f t="shared" si="569"/>
        <v>0</v>
      </c>
      <c r="S999" s="8">
        <f t="shared" si="561"/>
        <v>0</v>
      </c>
      <c r="T999" s="122">
        <f t="shared" si="570"/>
        <v>9.5000000000000001E-2</v>
      </c>
      <c r="U999" s="121">
        <f t="shared" si="576"/>
        <v>11</v>
      </c>
      <c r="V999" s="121">
        <v>252</v>
      </c>
      <c r="W999" s="120">
        <f t="shared" si="562"/>
        <v>1.0039693569999999</v>
      </c>
      <c r="X999" s="113">
        <f t="shared" si="563"/>
        <v>3.7153830299999999</v>
      </c>
      <c r="Y999" s="113">
        <f t="shared" si="564"/>
        <v>0</v>
      </c>
      <c r="Z999" s="125" t="str">
        <f t="shared" si="573"/>
        <v>A+J=</v>
      </c>
      <c r="AA999" s="118">
        <f t="shared" si="574"/>
        <v>45463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65"/>
        <v>45449</v>
      </c>
      <c r="B1000" s="113">
        <f t="shared" si="557"/>
        <v>940.23229036999999</v>
      </c>
      <c r="C1000" s="176">
        <f t="shared" si="556"/>
        <v>784.71767108716517</v>
      </c>
      <c r="D1000" s="114">
        <f t="shared" si="566"/>
        <v>6869.14</v>
      </c>
      <c r="E1000" s="115">
        <f t="shared" si="552"/>
        <v>6895.24</v>
      </c>
      <c r="F1000" s="116">
        <f t="shared" si="553"/>
        <v>45402</v>
      </c>
      <c r="G1000" s="117">
        <f t="shared" si="558"/>
        <v>3.7996022791790818E-3</v>
      </c>
      <c r="H1000" s="118">
        <f t="shared" si="571"/>
        <v>45463</v>
      </c>
      <c r="I1000" s="118">
        <f t="shared" si="559"/>
        <v>45463</v>
      </c>
      <c r="J1000" s="119">
        <f t="shared" si="567"/>
        <v>22</v>
      </c>
      <c r="K1000" s="119">
        <f t="shared" si="554"/>
        <v>12</v>
      </c>
      <c r="L1000" s="8">
        <f t="shared" si="568"/>
        <v>1.0020707200000001</v>
      </c>
      <c r="M1000" s="120">
        <f t="shared" si="555"/>
        <v>1.0015995499999999</v>
      </c>
      <c r="N1000" s="120">
        <f t="shared" si="575"/>
        <v>1.1905468651236881</v>
      </c>
      <c r="O1000" s="113">
        <f t="shared" si="551"/>
        <v>1.1930121499999999</v>
      </c>
      <c r="P1000" s="113">
        <f t="shared" si="560"/>
        <v>936.17771591999997</v>
      </c>
      <c r="Q1000" s="11">
        <f t="shared" si="572"/>
        <v>0</v>
      </c>
      <c r="R1000" s="30">
        <f t="shared" si="569"/>
        <v>0</v>
      </c>
      <c r="S1000" s="8">
        <f t="shared" si="561"/>
        <v>0</v>
      </c>
      <c r="T1000" s="122">
        <f t="shared" si="570"/>
        <v>9.5000000000000001E-2</v>
      </c>
      <c r="U1000" s="121">
        <f t="shared" si="576"/>
        <v>12</v>
      </c>
      <c r="V1000" s="121">
        <v>252</v>
      </c>
      <c r="W1000" s="120">
        <f t="shared" si="562"/>
        <v>1.004330988</v>
      </c>
      <c r="X1000" s="113">
        <f t="shared" si="563"/>
        <v>4.0545744499999996</v>
      </c>
      <c r="Y1000" s="113">
        <f t="shared" si="564"/>
        <v>0</v>
      </c>
      <c r="Z1000" s="125" t="str">
        <f t="shared" si="573"/>
        <v>A+J=</v>
      </c>
      <c r="AA1000" s="118">
        <f t="shared" si="574"/>
        <v>45463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65"/>
        <v>45450</v>
      </c>
      <c r="B1001" s="113">
        <f t="shared" si="557"/>
        <v>940.73311321999995</v>
      </c>
      <c r="C1001" s="176">
        <f t="shared" si="556"/>
        <v>784.71767108716517</v>
      </c>
      <c r="D1001" s="114">
        <f t="shared" si="566"/>
        <v>6869.14</v>
      </c>
      <c r="E1001" s="115">
        <f t="shared" si="552"/>
        <v>6895.24</v>
      </c>
      <c r="F1001" s="116">
        <f t="shared" si="553"/>
        <v>45402</v>
      </c>
      <c r="G1001" s="117">
        <f t="shared" si="558"/>
        <v>3.7996022791790818E-3</v>
      </c>
      <c r="H1001" s="118">
        <f t="shared" si="571"/>
        <v>45463</v>
      </c>
      <c r="I1001" s="118">
        <f t="shared" si="559"/>
        <v>45463</v>
      </c>
      <c r="J1001" s="119">
        <f t="shared" si="567"/>
        <v>22</v>
      </c>
      <c r="K1001" s="119">
        <f t="shared" si="554"/>
        <v>13</v>
      </c>
      <c r="L1001" s="8">
        <f t="shared" si="568"/>
        <v>1.00224347</v>
      </c>
      <c r="M1001" s="120">
        <f t="shared" si="555"/>
        <v>1.0015995499999999</v>
      </c>
      <c r="N1001" s="120">
        <f t="shared" si="575"/>
        <v>1.1905468651236881</v>
      </c>
      <c r="O1001" s="113">
        <f t="shared" ref="O1001:O1064" si="577">TRUNC(TRUNC((L1001*N1001),15),8)</f>
        <v>1.1932178200000001</v>
      </c>
      <c r="P1001" s="113">
        <f t="shared" si="560"/>
        <v>936.33910880999997</v>
      </c>
      <c r="Q1001" s="11">
        <f t="shared" si="572"/>
        <v>0</v>
      </c>
      <c r="R1001" s="30">
        <f t="shared" si="569"/>
        <v>0</v>
      </c>
      <c r="S1001" s="8">
        <f t="shared" si="561"/>
        <v>0</v>
      </c>
      <c r="T1001" s="122">
        <f t="shared" si="570"/>
        <v>9.5000000000000001E-2</v>
      </c>
      <c r="U1001" s="121">
        <f t="shared" si="576"/>
        <v>13</v>
      </c>
      <c r="V1001" s="121">
        <v>252</v>
      </c>
      <c r="W1001" s="120">
        <f t="shared" si="562"/>
        <v>1.0046927489999999</v>
      </c>
      <c r="X1001" s="113">
        <f t="shared" si="563"/>
        <v>4.39400441</v>
      </c>
      <c r="Y1001" s="113">
        <f t="shared" si="564"/>
        <v>0</v>
      </c>
      <c r="Z1001" s="125" t="str">
        <f t="shared" si="573"/>
        <v>A+J=</v>
      </c>
      <c r="AA1001" s="118">
        <f t="shared" si="574"/>
        <v>45463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65"/>
        <v>45451</v>
      </c>
      <c r="B1002" s="113">
        <f t="shared" si="557"/>
        <v>941.23420706999991</v>
      </c>
      <c r="C1002" s="176">
        <f t="shared" si="556"/>
        <v>784.71767108716517</v>
      </c>
      <c r="D1002" s="114">
        <f t="shared" si="566"/>
        <v>6869.14</v>
      </c>
      <c r="E1002" s="115">
        <f t="shared" ref="E1002:E1065" si="578">IF($K1002=1,VLOOKUP($A1001,$AO$10:$AS$131,4),E1001)</f>
        <v>6895.24</v>
      </c>
      <c r="F1002" s="116">
        <f t="shared" ref="F1002:F1065" si="579">IF($K1002=1,VLOOKUP($A1001,$AO$10:$AS$131,5),F1001)</f>
        <v>45402</v>
      </c>
      <c r="G1002" s="117">
        <f t="shared" si="558"/>
        <v>3.7996022791790818E-3</v>
      </c>
      <c r="H1002" s="118">
        <f t="shared" si="571"/>
        <v>45463</v>
      </c>
      <c r="I1002" s="118">
        <f t="shared" si="559"/>
        <v>45463</v>
      </c>
      <c r="J1002" s="119">
        <f t="shared" si="567"/>
        <v>22</v>
      </c>
      <c r="K1002" s="119">
        <f t="shared" ref="K1002:K1065" si="580">(J1002-(NETWORKDAYS(A1002,I1002,AD$176:AD$502)-1))</f>
        <v>14</v>
      </c>
      <c r="L1002" s="8">
        <f t="shared" si="568"/>
        <v>1.0024162599999999</v>
      </c>
      <c r="M1002" s="120">
        <f t="shared" ref="M1002:M1065" si="581">IF(I1002&gt;I1001,L1001,M1001)</f>
        <v>1.0015995499999999</v>
      </c>
      <c r="N1002" s="120">
        <f t="shared" si="575"/>
        <v>1.1905468651236881</v>
      </c>
      <c r="O1002" s="113">
        <f t="shared" si="577"/>
        <v>1.19342353</v>
      </c>
      <c r="P1002" s="113">
        <f t="shared" si="560"/>
        <v>936.50053307999997</v>
      </c>
      <c r="Q1002" s="11">
        <f t="shared" si="572"/>
        <v>0</v>
      </c>
      <c r="R1002" s="30">
        <f t="shared" si="569"/>
        <v>0</v>
      </c>
      <c r="S1002" s="8">
        <f t="shared" si="561"/>
        <v>0</v>
      </c>
      <c r="T1002" s="122">
        <f t="shared" si="570"/>
        <v>9.5000000000000001E-2</v>
      </c>
      <c r="U1002" s="121">
        <f t="shared" si="576"/>
        <v>14</v>
      </c>
      <c r="V1002" s="121">
        <v>252</v>
      </c>
      <c r="W1002" s="120">
        <f t="shared" si="562"/>
        <v>1.0050546410000001</v>
      </c>
      <c r="X1002" s="113">
        <f t="shared" si="563"/>
        <v>4.7336739899999998</v>
      </c>
      <c r="Y1002" s="113">
        <f t="shared" si="564"/>
        <v>0</v>
      </c>
      <c r="Z1002" s="125" t="str">
        <f t="shared" si="573"/>
        <v>A+J=</v>
      </c>
      <c r="AA1002" s="118">
        <f t="shared" si="574"/>
        <v>45463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65"/>
        <v>45452</v>
      </c>
      <c r="B1003" s="113">
        <f t="shared" si="557"/>
        <v>941.23420706999991</v>
      </c>
      <c r="C1003" s="176">
        <f t="shared" si="556"/>
        <v>784.71767108716517</v>
      </c>
      <c r="D1003" s="114">
        <f t="shared" si="566"/>
        <v>6869.14</v>
      </c>
      <c r="E1003" s="115">
        <f t="shared" si="578"/>
        <v>6895.24</v>
      </c>
      <c r="F1003" s="116">
        <f t="shared" si="579"/>
        <v>45402</v>
      </c>
      <c r="G1003" s="117">
        <f t="shared" si="558"/>
        <v>3.7996022791790818E-3</v>
      </c>
      <c r="H1003" s="118">
        <f t="shared" si="571"/>
        <v>45463</v>
      </c>
      <c r="I1003" s="118">
        <f t="shared" si="559"/>
        <v>45463</v>
      </c>
      <c r="J1003" s="119">
        <f t="shared" si="567"/>
        <v>22</v>
      </c>
      <c r="K1003" s="119">
        <f t="shared" si="580"/>
        <v>14</v>
      </c>
      <c r="L1003" s="8">
        <f t="shared" si="568"/>
        <v>1.0024162599999999</v>
      </c>
      <c r="M1003" s="120">
        <f t="shared" si="581"/>
        <v>1.0015995499999999</v>
      </c>
      <c r="N1003" s="120">
        <f t="shared" si="575"/>
        <v>1.1905468651236881</v>
      </c>
      <c r="O1003" s="113">
        <f t="shared" si="577"/>
        <v>1.19342353</v>
      </c>
      <c r="P1003" s="113">
        <f t="shared" si="560"/>
        <v>936.50053307999997</v>
      </c>
      <c r="Q1003" s="11">
        <f t="shared" si="572"/>
        <v>0</v>
      </c>
      <c r="R1003" s="30">
        <f t="shared" si="569"/>
        <v>0</v>
      </c>
      <c r="S1003" s="8">
        <f t="shared" si="561"/>
        <v>0</v>
      </c>
      <c r="T1003" s="122">
        <f t="shared" si="570"/>
        <v>9.5000000000000001E-2</v>
      </c>
      <c r="U1003" s="121">
        <f t="shared" si="576"/>
        <v>14</v>
      </c>
      <c r="V1003" s="121">
        <v>252</v>
      </c>
      <c r="W1003" s="120">
        <f t="shared" si="562"/>
        <v>1.0050546410000001</v>
      </c>
      <c r="X1003" s="113">
        <f t="shared" si="563"/>
        <v>4.7336739899999998</v>
      </c>
      <c r="Y1003" s="113">
        <f t="shared" si="564"/>
        <v>0</v>
      </c>
      <c r="Z1003" s="125" t="str">
        <f t="shared" si="573"/>
        <v>A+J=</v>
      </c>
      <c r="AA1003" s="118">
        <f t="shared" si="574"/>
        <v>45463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65"/>
        <v>45453</v>
      </c>
      <c r="B1004" s="113">
        <f t="shared" si="557"/>
        <v>941.23420706999991</v>
      </c>
      <c r="C1004" s="176">
        <f t="shared" si="556"/>
        <v>784.71767108716517</v>
      </c>
      <c r="D1004" s="114">
        <f t="shared" si="566"/>
        <v>6869.14</v>
      </c>
      <c r="E1004" s="115">
        <f t="shared" si="578"/>
        <v>6895.24</v>
      </c>
      <c r="F1004" s="116">
        <f t="shared" si="579"/>
        <v>45402</v>
      </c>
      <c r="G1004" s="117">
        <f t="shared" si="558"/>
        <v>3.7996022791790818E-3</v>
      </c>
      <c r="H1004" s="118">
        <f t="shared" si="571"/>
        <v>45463</v>
      </c>
      <c r="I1004" s="118">
        <f t="shared" si="559"/>
        <v>45463</v>
      </c>
      <c r="J1004" s="119">
        <f t="shared" si="567"/>
        <v>22</v>
      </c>
      <c r="K1004" s="119">
        <f t="shared" si="580"/>
        <v>14</v>
      </c>
      <c r="L1004" s="8">
        <f t="shared" si="568"/>
        <v>1.0024162599999999</v>
      </c>
      <c r="M1004" s="120">
        <f t="shared" si="581"/>
        <v>1.0015995499999999</v>
      </c>
      <c r="N1004" s="120">
        <f t="shared" si="575"/>
        <v>1.1905468651236881</v>
      </c>
      <c r="O1004" s="113">
        <f t="shared" si="577"/>
        <v>1.19342353</v>
      </c>
      <c r="P1004" s="113">
        <f t="shared" si="560"/>
        <v>936.50053307999997</v>
      </c>
      <c r="Q1004" s="11">
        <f t="shared" si="572"/>
        <v>0</v>
      </c>
      <c r="R1004" s="30">
        <f t="shared" si="569"/>
        <v>0</v>
      </c>
      <c r="S1004" s="8">
        <f t="shared" si="561"/>
        <v>0</v>
      </c>
      <c r="T1004" s="122">
        <f t="shared" si="570"/>
        <v>9.5000000000000001E-2</v>
      </c>
      <c r="U1004" s="121">
        <f t="shared" si="576"/>
        <v>14</v>
      </c>
      <c r="V1004" s="121">
        <v>252</v>
      </c>
      <c r="W1004" s="120">
        <f t="shared" si="562"/>
        <v>1.0050546410000001</v>
      </c>
      <c r="X1004" s="113">
        <f t="shared" si="563"/>
        <v>4.7336739899999998</v>
      </c>
      <c r="Y1004" s="113">
        <f t="shared" si="564"/>
        <v>0</v>
      </c>
      <c r="Z1004" s="125" t="str">
        <f t="shared" si="573"/>
        <v>A+J=</v>
      </c>
      <c r="AA1004" s="118">
        <f t="shared" si="574"/>
        <v>45463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65"/>
        <v>45454</v>
      </c>
      <c r="B1005" s="113">
        <f t="shared" si="557"/>
        <v>941.73556317999999</v>
      </c>
      <c r="C1005" s="176">
        <f t="shared" si="556"/>
        <v>784.71767108716517</v>
      </c>
      <c r="D1005" s="114">
        <f t="shared" si="566"/>
        <v>6869.14</v>
      </c>
      <c r="E1005" s="115">
        <f t="shared" si="578"/>
        <v>6895.24</v>
      </c>
      <c r="F1005" s="116">
        <f t="shared" si="579"/>
        <v>45402</v>
      </c>
      <c r="G1005" s="117">
        <f t="shared" si="558"/>
        <v>3.7996022791790818E-3</v>
      </c>
      <c r="H1005" s="118">
        <f t="shared" si="571"/>
        <v>45463</v>
      </c>
      <c r="I1005" s="118">
        <f t="shared" si="559"/>
        <v>45463</v>
      </c>
      <c r="J1005" s="119">
        <f t="shared" si="567"/>
        <v>22</v>
      </c>
      <c r="K1005" s="119">
        <f t="shared" si="580"/>
        <v>15</v>
      </c>
      <c r="L1005" s="8">
        <f t="shared" si="568"/>
        <v>1.00258907</v>
      </c>
      <c r="M1005" s="120">
        <f t="shared" si="581"/>
        <v>1.0015995499999999</v>
      </c>
      <c r="N1005" s="120">
        <f t="shared" si="575"/>
        <v>1.1905468651236881</v>
      </c>
      <c r="O1005" s="113">
        <f t="shared" si="577"/>
        <v>1.19362927</v>
      </c>
      <c r="P1005" s="113">
        <f t="shared" si="560"/>
        <v>936.66198089</v>
      </c>
      <c r="Q1005" s="11">
        <f t="shared" si="572"/>
        <v>0</v>
      </c>
      <c r="R1005" s="30">
        <f t="shared" si="569"/>
        <v>0</v>
      </c>
      <c r="S1005" s="8">
        <f t="shared" si="561"/>
        <v>0</v>
      </c>
      <c r="T1005" s="122">
        <f t="shared" si="570"/>
        <v>9.5000000000000001E-2</v>
      </c>
      <c r="U1005" s="121">
        <f t="shared" si="576"/>
        <v>15</v>
      </c>
      <c r="V1005" s="121">
        <v>252</v>
      </c>
      <c r="W1005" s="120">
        <f t="shared" si="562"/>
        <v>1.0054166630000001</v>
      </c>
      <c r="X1005" s="113">
        <f t="shared" si="563"/>
        <v>5.0735822900000001</v>
      </c>
      <c r="Y1005" s="113">
        <f t="shared" si="564"/>
        <v>0</v>
      </c>
      <c r="Z1005" s="125" t="str">
        <f t="shared" si="573"/>
        <v>A+J=</v>
      </c>
      <c r="AA1005" s="118">
        <f t="shared" si="574"/>
        <v>45463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65"/>
        <v>45455</v>
      </c>
      <c r="B1006" s="113">
        <f t="shared" si="557"/>
        <v>942.23718165999992</v>
      </c>
      <c r="C1006" s="176">
        <f t="shared" si="556"/>
        <v>784.71767108716517</v>
      </c>
      <c r="D1006" s="114">
        <f t="shared" si="566"/>
        <v>6869.14</v>
      </c>
      <c r="E1006" s="115">
        <f t="shared" si="578"/>
        <v>6895.24</v>
      </c>
      <c r="F1006" s="116">
        <f t="shared" si="579"/>
        <v>45402</v>
      </c>
      <c r="G1006" s="117">
        <f t="shared" si="558"/>
        <v>3.7996022791790818E-3</v>
      </c>
      <c r="H1006" s="118">
        <f t="shared" si="571"/>
        <v>45463</v>
      </c>
      <c r="I1006" s="118">
        <f t="shared" si="559"/>
        <v>45463</v>
      </c>
      <c r="J1006" s="119">
        <f t="shared" si="567"/>
        <v>22</v>
      </c>
      <c r="K1006" s="119">
        <f t="shared" si="580"/>
        <v>16</v>
      </c>
      <c r="L1006" s="8">
        <f t="shared" si="568"/>
        <v>1.00276191</v>
      </c>
      <c r="M1006" s="120">
        <f t="shared" si="581"/>
        <v>1.0015995499999999</v>
      </c>
      <c r="N1006" s="120">
        <f t="shared" si="575"/>
        <v>1.1905468651236881</v>
      </c>
      <c r="O1006" s="113">
        <f t="shared" si="577"/>
        <v>1.19383504</v>
      </c>
      <c r="P1006" s="113">
        <f t="shared" si="560"/>
        <v>936.82345224999995</v>
      </c>
      <c r="Q1006" s="11">
        <f t="shared" si="572"/>
        <v>0</v>
      </c>
      <c r="R1006" s="30">
        <f t="shared" si="569"/>
        <v>0</v>
      </c>
      <c r="S1006" s="8">
        <f t="shared" si="561"/>
        <v>0</v>
      </c>
      <c r="T1006" s="122">
        <f t="shared" si="570"/>
        <v>9.5000000000000001E-2</v>
      </c>
      <c r="U1006" s="121">
        <f t="shared" si="576"/>
        <v>16</v>
      </c>
      <c r="V1006" s="121">
        <v>252</v>
      </c>
      <c r="W1006" s="120">
        <f t="shared" si="562"/>
        <v>1.005778815</v>
      </c>
      <c r="X1006" s="113">
        <f t="shared" si="563"/>
        <v>5.4137294100000002</v>
      </c>
      <c r="Y1006" s="113">
        <f t="shared" si="564"/>
        <v>0</v>
      </c>
      <c r="Z1006" s="125" t="str">
        <f t="shared" si="573"/>
        <v>A+J=</v>
      </c>
      <c r="AA1006" s="118">
        <f t="shared" si="574"/>
        <v>45463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65"/>
        <v>45456</v>
      </c>
      <c r="B1007" s="113">
        <f t="shared" si="557"/>
        <v>942.73908719999997</v>
      </c>
      <c r="C1007" s="176">
        <f t="shared" si="556"/>
        <v>784.71767108716517</v>
      </c>
      <c r="D1007" s="114">
        <f t="shared" si="566"/>
        <v>6869.14</v>
      </c>
      <c r="E1007" s="115">
        <f t="shared" si="578"/>
        <v>6895.24</v>
      </c>
      <c r="F1007" s="116">
        <f t="shared" si="579"/>
        <v>45402</v>
      </c>
      <c r="G1007" s="117">
        <f t="shared" si="558"/>
        <v>3.7996022791790818E-3</v>
      </c>
      <c r="H1007" s="118">
        <f t="shared" si="571"/>
        <v>45463</v>
      </c>
      <c r="I1007" s="118">
        <f t="shared" si="559"/>
        <v>45463</v>
      </c>
      <c r="J1007" s="119">
        <f t="shared" si="567"/>
        <v>22</v>
      </c>
      <c r="K1007" s="119">
        <f t="shared" si="580"/>
        <v>17</v>
      </c>
      <c r="L1007" s="8">
        <f t="shared" si="568"/>
        <v>1.0029347900000001</v>
      </c>
      <c r="M1007" s="120">
        <f t="shared" si="581"/>
        <v>1.0015995499999999</v>
      </c>
      <c r="N1007" s="120">
        <f t="shared" si="575"/>
        <v>1.1905468651236881</v>
      </c>
      <c r="O1007" s="113">
        <f t="shared" si="577"/>
        <v>1.19404087</v>
      </c>
      <c r="P1007" s="113">
        <f t="shared" si="560"/>
        <v>936.98497067999995</v>
      </c>
      <c r="Q1007" s="11">
        <f t="shared" si="572"/>
        <v>0</v>
      </c>
      <c r="R1007" s="30">
        <f t="shared" si="569"/>
        <v>0</v>
      </c>
      <c r="S1007" s="8">
        <f t="shared" si="561"/>
        <v>0</v>
      </c>
      <c r="T1007" s="122">
        <f t="shared" si="570"/>
        <v>9.5000000000000001E-2</v>
      </c>
      <c r="U1007" s="121">
        <f t="shared" si="576"/>
        <v>17</v>
      </c>
      <c r="V1007" s="121">
        <v>252</v>
      </c>
      <c r="W1007" s="120">
        <f t="shared" si="562"/>
        <v>1.0061410980000001</v>
      </c>
      <c r="X1007" s="113">
        <f t="shared" si="563"/>
        <v>5.7541165200000002</v>
      </c>
      <c r="Y1007" s="113">
        <f t="shared" si="564"/>
        <v>0</v>
      </c>
      <c r="Z1007" s="125" t="str">
        <f t="shared" si="573"/>
        <v>A+J=</v>
      </c>
      <c r="AA1007" s="118">
        <f t="shared" si="574"/>
        <v>45463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65"/>
        <v>45457</v>
      </c>
      <c r="B1008" s="113">
        <f t="shared" si="557"/>
        <v>943.24123952000002</v>
      </c>
      <c r="C1008" s="176">
        <f t="shared" si="556"/>
        <v>784.71767108716517</v>
      </c>
      <c r="D1008" s="114">
        <f t="shared" si="566"/>
        <v>6869.14</v>
      </c>
      <c r="E1008" s="115">
        <f t="shared" si="578"/>
        <v>6895.24</v>
      </c>
      <c r="F1008" s="116">
        <f t="shared" si="579"/>
        <v>45402</v>
      </c>
      <c r="G1008" s="117">
        <f t="shared" si="558"/>
        <v>3.7996022791790818E-3</v>
      </c>
      <c r="H1008" s="118">
        <f t="shared" si="571"/>
        <v>45463</v>
      </c>
      <c r="I1008" s="118">
        <f t="shared" si="559"/>
        <v>45463</v>
      </c>
      <c r="J1008" s="119">
        <f t="shared" si="567"/>
        <v>22</v>
      </c>
      <c r="K1008" s="119">
        <f t="shared" si="580"/>
        <v>18</v>
      </c>
      <c r="L1008" s="8">
        <f t="shared" si="568"/>
        <v>1.00310769</v>
      </c>
      <c r="M1008" s="120">
        <f t="shared" si="581"/>
        <v>1.0015995499999999</v>
      </c>
      <c r="N1008" s="120">
        <f t="shared" si="575"/>
        <v>1.1905468651236881</v>
      </c>
      <c r="O1008" s="113">
        <f t="shared" si="577"/>
        <v>1.19424671</v>
      </c>
      <c r="P1008" s="113">
        <f t="shared" si="560"/>
        <v>937.14649697000004</v>
      </c>
      <c r="Q1008" s="11">
        <f t="shared" si="572"/>
        <v>0</v>
      </c>
      <c r="R1008" s="30">
        <f t="shared" si="569"/>
        <v>0</v>
      </c>
      <c r="S1008" s="8">
        <f t="shared" si="561"/>
        <v>0</v>
      </c>
      <c r="T1008" s="122">
        <f t="shared" si="570"/>
        <v>9.5000000000000001E-2</v>
      </c>
      <c r="U1008" s="121">
        <f t="shared" si="576"/>
        <v>18</v>
      </c>
      <c r="V1008" s="121">
        <v>252</v>
      </c>
      <c r="W1008" s="120">
        <f t="shared" si="562"/>
        <v>1.006503511</v>
      </c>
      <c r="X1008" s="113">
        <f t="shared" si="563"/>
        <v>6.0947425500000003</v>
      </c>
      <c r="Y1008" s="113">
        <f t="shared" si="564"/>
        <v>0</v>
      </c>
      <c r="Z1008" s="125" t="str">
        <f t="shared" si="573"/>
        <v>A+J=</v>
      </c>
      <c r="AA1008" s="118">
        <f t="shared" si="574"/>
        <v>45463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65"/>
        <v>45458</v>
      </c>
      <c r="B1009" s="113">
        <f t="shared" si="557"/>
        <v>943.74366328999997</v>
      </c>
      <c r="C1009" s="176">
        <f t="shared" si="556"/>
        <v>784.71767108716517</v>
      </c>
      <c r="D1009" s="114">
        <f t="shared" si="566"/>
        <v>6869.14</v>
      </c>
      <c r="E1009" s="115">
        <f t="shared" si="578"/>
        <v>6895.24</v>
      </c>
      <c r="F1009" s="116">
        <f t="shared" si="579"/>
        <v>45402</v>
      </c>
      <c r="G1009" s="117">
        <f t="shared" si="558"/>
        <v>3.7996022791790818E-3</v>
      </c>
      <c r="H1009" s="118">
        <f t="shared" si="571"/>
        <v>45463</v>
      </c>
      <c r="I1009" s="118">
        <f t="shared" si="559"/>
        <v>45463</v>
      </c>
      <c r="J1009" s="119">
        <f t="shared" si="567"/>
        <v>22</v>
      </c>
      <c r="K1009" s="119">
        <f t="shared" si="580"/>
        <v>19</v>
      </c>
      <c r="L1009" s="8">
        <f t="shared" si="568"/>
        <v>1.00328062</v>
      </c>
      <c r="M1009" s="120">
        <f t="shared" si="581"/>
        <v>1.0015995499999999</v>
      </c>
      <c r="N1009" s="120">
        <f t="shared" si="575"/>
        <v>1.1905468651236881</v>
      </c>
      <c r="O1009" s="113">
        <f t="shared" si="577"/>
        <v>1.19445259</v>
      </c>
      <c r="P1009" s="113">
        <f t="shared" si="560"/>
        <v>937.30805464000002</v>
      </c>
      <c r="Q1009" s="11">
        <f t="shared" si="572"/>
        <v>0</v>
      </c>
      <c r="R1009" s="30">
        <f t="shared" si="569"/>
        <v>0</v>
      </c>
      <c r="S1009" s="8">
        <f t="shared" si="561"/>
        <v>0</v>
      </c>
      <c r="T1009" s="122">
        <f t="shared" si="570"/>
        <v>9.5000000000000001E-2</v>
      </c>
      <c r="U1009" s="121">
        <f t="shared" si="576"/>
        <v>19</v>
      </c>
      <c r="V1009" s="121">
        <v>252</v>
      </c>
      <c r="W1009" s="120">
        <f t="shared" si="562"/>
        <v>1.0068660549999999</v>
      </c>
      <c r="X1009" s="113">
        <f t="shared" si="563"/>
        <v>6.4356086499999998</v>
      </c>
      <c r="Y1009" s="113">
        <f t="shared" si="564"/>
        <v>0</v>
      </c>
      <c r="Z1009" s="125" t="str">
        <f t="shared" si="573"/>
        <v>A+J=</v>
      </c>
      <c r="AA1009" s="118">
        <f t="shared" si="574"/>
        <v>45463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65"/>
        <v>45459</v>
      </c>
      <c r="B1010" s="113">
        <f t="shared" si="557"/>
        <v>943.74366328999997</v>
      </c>
      <c r="C1010" s="176">
        <f t="shared" si="556"/>
        <v>784.71767108716517</v>
      </c>
      <c r="D1010" s="114">
        <f t="shared" si="566"/>
        <v>6869.14</v>
      </c>
      <c r="E1010" s="115">
        <f t="shared" si="578"/>
        <v>6895.24</v>
      </c>
      <c r="F1010" s="116">
        <f t="shared" si="579"/>
        <v>45402</v>
      </c>
      <c r="G1010" s="117">
        <f t="shared" si="558"/>
        <v>3.7996022791790818E-3</v>
      </c>
      <c r="H1010" s="118">
        <f t="shared" si="571"/>
        <v>45463</v>
      </c>
      <c r="I1010" s="118">
        <f t="shared" si="559"/>
        <v>45463</v>
      </c>
      <c r="J1010" s="119">
        <f t="shared" si="567"/>
        <v>22</v>
      </c>
      <c r="K1010" s="119">
        <f t="shared" si="580"/>
        <v>19</v>
      </c>
      <c r="L1010" s="8">
        <f t="shared" si="568"/>
        <v>1.00328062</v>
      </c>
      <c r="M1010" s="120">
        <f t="shared" si="581"/>
        <v>1.0015995499999999</v>
      </c>
      <c r="N1010" s="120">
        <f t="shared" si="575"/>
        <v>1.1905468651236881</v>
      </c>
      <c r="O1010" s="113">
        <f t="shared" si="577"/>
        <v>1.19445259</v>
      </c>
      <c r="P1010" s="113">
        <f t="shared" si="560"/>
        <v>937.30805464000002</v>
      </c>
      <c r="Q1010" s="11">
        <f t="shared" si="572"/>
        <v>0</v>
      </c>
      <c r="R1010" s="30">
        <f t="shared" si="569"/>
        <v>0</v>
      </c>
      <c r="S1010" s="8">
        <f t="shared" si="561"/>
        <v>0</v>
      </c>
      <c r="T1010" s="122">
        <f t="shared" si="570"/>
        <v>9.5000000000000001E-2</v>
      </c>
      <c r="U1010" s="121">
        <f t="shared" si="576"/>
        <v>19</v>
      </c>
      <c r="V1010" s="121">
        <v>252</v>
      </c>
      <c r="W1010" s="120">
        <f t="shared" si="562"/>
        <v>1.0068660549999999</v>
      </c>
      <c r="X1010" s="113">
        <f t="shared" si="563"/>
        <v>6.4356086499999998</v>
      </c>
      <c r="Y1010" s="113">
        <f t="shared" si="564"/>
        <v>0</v>
      </c>
      <c r="Z1010" s="125" t="str">
        <f t="shared" si="573"/>
        <v>A+J=</v>
      </c>
      <c r="AA1010" s="118">
        <f t="shared" si="574"/>
        <v>45463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65"/>
        <v>45460</v>
      </c>
      <c r="B1011" s="113">
        <f t="shared" si="557"/>
        <v>943.74366328999997</v>
      </c>
      <c r="C1011" s="176">
        <f t="shared" si="556"/>
        <v>784.71767108716517</v>
      </c>
      <c r="D1011" s="114">
        <f t="shared" si="566"/>
        <v>6869.14</v>
      </c>
      <c r="E1011" s="115">
        <f t="shared" si="578"/>
        <v>6895.24</v>
      </c>
      <c r="F1011" s="116">
        <f t="shared" si="579"/>
        <v>45402</v>
      </c>
      <c r="G1011" s="117">
        <f t="shared" si="558"/>
        <v>3.7996022791790818E-3</v>
      </c>
      <c r="H1011" s="118">
        <f t="shared" si="571"/>
        <v>45463</v>
      </c>
      <c r="I1011" s="118">
        <f t="shared" si="559"/>
        <v>45463</v>
      </c>
      <c r="J1011" s="119">
        <f t="shared" si="567"/>
        <v>22</v>
      </c>
      <c r="K1011" s="119">
        <f t="shared" si="580"/>
        <v>19</v>
      </c>
      <c r="L1011" s="8">
        <f t="shared" si="568"/>
        <v>1.00328062</v>
      </c>
      <c r="M1011" s="120">
        <f t="shared" si="581"/>
        <v>1.0015995499999999</v>
      </c>
      <c r="N1011" s="120">
        <f t="shared" si="575"/>
        <v>1.1905468651236881</v>
      </c>
      <c r="O1011" s="113">
        <f t="shared" si="577"/>
        <v>1.19445259</v>
      </c>
      <c r="P1011" s="113">
        <f t="shared" si="560"/>
        <v>937.30805464000002</v>
      </c>
      <c r="Q1011" s="11">
        <f t="shared" si="572"/>
        <v>0</v>
      </c>
      <c r="R1011" s="30">
        <f t="shared" si="569"/>
        <v>0</v>
      </c>
      <c r="S1011" s="8">
        <f t="shared" si="561"/>
        <v>0</v>
      </c>
      <c r="T1011" s="122">
        <f t="shared" si="570"/>
        <v>9.5000000000000001E-2</v>
      </c>
      <c r="U1011" s="121">
        <f t="shared" si="576"/>
        <v>19</v>
      </c>
      <c r="V1011" s="121">
        <v>252</v>
      </c>
      <c r="W1011" s="120">
        <f t="shared" si="562"/>
        <v>1.0068660549999999</v>
      </c>
      <c r="X1011" s="113">
        <f t="shared" si="563"/>
        <v>6.4356086499999998</v>
      </c>
      <c r="Y1011" s="113">
        <f t="shared" si="564"/>
        <v>0</v>
      </c>
      <c r="Z1011" s="125" t="str">
        <f t="shared" si="573"/>
        <v>A+J=</v>
      </c>
      <c r="AA1011" s="118">
        <f t="shared" si="574"/>
        <v>45463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65"/>
        <v>45461</v>
      </c>
      <c r="B1012" s="113">
        <f t="shared" si="557"/>
        <v>944.24635770999998</v>
      </c>
      <c r="C1012" s="176">
        <f t="shared" si="556"/>
        <v>784.71767108716517</v>
      </c>
      <c r="D1012" s="114">
        <f t="shared" si="566"/>
        <v>6869.14</v>
      </c>
      <c r="E1012" s="115">
        <f t="shared" si="578"/>
        <v>6895.24</v>
      </c>
      <c r="F1012" s="116">
        <f t="shared" si="579"/>
        <v>45402</v>
      </c>
      <c r="G1012" s="117">
        <f t="shared" si="558"/>
        <v>3.7996022791790818E-3</v>
      </c>
      <c r="H1012" s="118">
        <f t="shared" si="571"/>
        <v>45463</v>
      </c>
      <c r="I1012" s="118">
        <f t="shared" si="559"/>
        <v>45463</v>
      </c>
      <c r="J1012" s="119">
        <f t="shared" si="567"/>
        <v>22</v>
      </c>
      <c r="K1012" s="119">
        <f t="shared" si="580"/>
        <v>20</v>
      </c>
      <c r="L1012" s="8">
        <f t="shared" si="568"/>
        <v>1.00345358</v>
      </c>
      <c r="M1012" s="120">
        <f t="shared" si="581"/>
        <v>1.0015995499999999</v>
      </c>
      <c r="N1012" s="120">
        <f t="shared" si="575"/>
        <v>1.1905468651236881</v>
      </c>
      <c r="O1012" s="113">
        <f t="shared" si="577"/>
        <v>1.19465851</v>
      </c>
      <c r="P1012" s="113">
        <f t="shared" si="560"/>
        <v>937.46964371000001</v>
      </c>
      <c r="Q1012" s="11">
        <f t="shared" si="572"/>
        <v>0</v>
      </c>
      <c r="R1012" s="30">
        <f t="shared" si="569"/>
        <v>0</v>
      </c>
      <c r="S1012" s="8">
        <f t="shared" si="561"/>
        <v>0</v>
      </c>
      <c r="T1012" s="122">
        <f t="shared" si="570"/>
        <v>9.5000000000000001E-2</v>
      </c>
      <c r="U1012" s="121">
        <f t="shared" si="576"/>
        <v>20</v>
      </c>
      <c r="V1012" s="121">
        <v>252</v>
      </c>
      <c r="W1012" s="120">
        <f t="shared" si="562"/>
        <v>1.0072287289999999</v>
      </c>
      <c r="X1012" s="113">
        <f t="shared" si="563"/>
        <v>6.7767140000000001</v>
      </c>
      <c r="Y1012" s="113">
        <f t="shared" si="564"/>
        <v>0</v>
      </c>
      <c r="Z1012" s="125" t="str">
        <f t="shared" si="573"/>
        <v>A+J=</v>
      </c>
      <c r="AA1012" s="118">
        <f t="shared" si="574"/>
        <v>45463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65"/>
        <v>45462</v>
      </c>
      <c r="B1013" s="113">
        <f t="shared" si="557"/>
        <v>944.74932378000005</v>
      </c>
      <c r="C1013" s="176">
        <f t="shared" si="556"/>
        <v>784.71767108716517</v>
      </c>
      <c r="D1013" s="114">
        <f t="shared" si="566"/>
        <v>6869.14</v>
      </c>
      <c r="E1013" s="115">
        <f t="shared" si="578"/>
        <v>6895.24</v>
      </c>
      <c r="F1013" s="116">
        <f t="shared" si="579"/>
        <v>45402</v>
      </c>
      <c r="G1013" s="117">
        <f t="shared" si="558"/>
        <v>3.7996022791790818E-3</v>
      </c>
      <c r="H1013" s="118">
        <f t="shared" si="571"/>
        <v>45463</v>
      </c>
      <c r="I1013" s="118">
        <f t="shared" si="559"/>
        <v>45463</v>
      </c>
      <c r="J1013" s="119">
        <f t="shared" si="567"/>
        <v>22</v>
      </c>
      <c r="K1013" s="119">
        <f t="shared" si="580"/>
        <v>21</v>
      </c>
      <c r="L1013" s="8">
        <f t="shared" si="568"/>
        <v>1.0036265799999999</v>
      </c>
      <c r="M1013" s="120">
        <f t="shared" si="581"/>
        <v>1.0015995499999999</v>
      </c>
      <c r="N1013" s="120">
        <f t="shared" si="575"/>
        <v>1.1905468651236881</v>
      </c>
      <c r="O1013" s="113">
        <f t="shared" si="577"/>
        <v>1.19486447</v>
      </c>
      <c r="P1013" s="113">
        <f t="shared" si="560"/>
        <v>937.63126416</v>
      </c>
      <c r="Q1013" s="11">
        <f t="shared" si="572"/>
        <v>0</v>
      </c>
      <c r="R1013" s="30">
        <f t="shared" si="569"/>
        <v>0</v>
      </c>
      <c r="S1013" s="8">
        <f t="shared" si="561"/>
        <v>0</v>
      </c>
      <c r="T1013" s="122">
        <f t="shared" si="570"/>
        <v>9.5000000000000001E-2</v>
      </c>
      <c r="U1013" s="121">
        <f t="shared" si="576"/>
        <v>21</v>
      </c>
      <c r="V1013" s="121">
        <v>252</v>
      </c>
      <c r="W1013" s="120">
        <f t="shared" si="562"/>
        <v>1.0075915339999999</v>
      </c>
      <c r="X1013" s="113">
        <f t="shared" si="563"/>
        <v>7.1180596200000004</v>
      </c>
      <c r="Y1013" s="113">
        <f t="shared" si="564"/>
        <v>0</v>
      </c>
      <c r="Z1013" s="125" t="str">
        <f t="shared" si="573"/>
        <v>A+J=</v>
      </c>
      <c r="AA1013" s="118">
        <f t="shared" si="574"/>
        <v>45463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65"/>
        <v>45463</v>
      </c>
      <c r="B1014" s="113">
        <f t="shared" si="557"/>
        <v>945.25255370000002</v>
      </c>
      <c r="C1014" s="176">
        <f t="shared" si="556"/>
        <v>784.71767108716517</v>
      </c>
      <c r="D1014" s="114">
        <f t="shared" si="566"/>
        <v>6869.14</v>
      </c>
      <c r="E1014" s="115">
        <f t="shared" si="578"/>
        <v>6895.24</v>
      </c>
      <c r="F1014" s="116">
        <f t="shared" si="579"/>
        <v>45402</v>
      </c>
      <c r="G1014" s="117">
        <f t="shared" si="558"/>
        <v>3.7996022791790818E-3</v>
      </c>
      <c r="H1014" s="118">
        <f t="shared" si="571"/>
        <v>45495</v>
      </c>
      <c r="I1014" s="118">
        <f t="shared" si="559"/>
        <v>45463</v>
      </c>
      <c r="J1014" s="119">
        <f t="shared" si="567"/>
        <v>22</v>
      </c>
      <c r="K1014" s="119">
        <f t="shared" si="580"/>
        <v>22</v>
      </c>
      <c r="L1014" s="8">
        <f t="shared" si="568"/>
        <v>1.0037996</v>
      </c>
      <c r="M1014" s="120">
        <f t="shared" si="581"/>
        <v>1.0015995499999999</v>
      </c>
      <c r="N1014" s="120">
        <f t="shared" si="575"/>
        <v>1.1905468651236881</v>
      </c>
      <c r="O1014" s="113">
        <f t="shared" si="577"/>
        <v>1.1950704599999999</v>
      </c>
      <c r="P1014" s="113">
        <f t="shared" si="560"/>
        <v>937.79290815000002</v>
      </c>
      <c r="Q1014" s="11">
        <f t="shared" si="572"/>
        <v>33</v>
      </c>
      <c r="R1014" s="30">
        <f t="shared" si="569"/>
        <v>8.0901588976256961E-3</v>
      </c>
      <c r="S1014" s="8">
        <f t="shared" si="561"/>
        <v>7.5868936400000004</v>
      </c>
      <c r="T1014" s="122">
        <f t="shared" si="570"/>
        <v>9.5000000000000001E-2</v>
      </c>
      <c r="U1014" s="121">
        <f t="shared" si="576"/>
        <v>22</v>
      </c>
      <c r="V1014" s="121">
        <v>252</v>
      </c>
      <c r="W1014" s="120">
        <f t="shared" si="562"/>
        <v>1.00795447</v>
      </c>
      <c r="X1014" s="113">
        <f t="shared" si="563"/>
        <v>7.4596455500000003</v>
      </c>
      <c r="Y1014" s="113">
        <f t="shared" si="564"/>
        <v>15.046539190000001</v>
      </c>
      <c r="Z1014" s="125" t="str">
        <f t="shared" si="573"/>
        <v>A+J=</v>
      </c>
      <c r="AA1014" s="118">
        <f t="shared" si="574"/>
        <v>45463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65"/>
        <v>45464</v>
      </c>
      <c r="B1015" s="113">
        <f t="shared" si="557"/>
        <v>930.73522412</v>
      </c>
      <c r="C1015" s="176">
        <f t="shared" si="556"/>
        <v>778.36918043833771</v>
      </c>
      <c r="D1015" s="114">
        <f t="shared" si="566"/>
        <v>6895.24</v>
      </c>
      <c r="E1015" s="115">
        <f t="shared" si="578"/>
        <v>6926.96</v>
      </c>
      <c r="F1015" s="116">
        <f t="shared" si="579"/>
        <v>45432</v>
      </c>
      <c r="G1015" s="117">
        <f t="shared" si="558"/>
        <v>4.600274972299756E-3</v>
      </c>
      <c r="H1015" s="118">
        <f t="shared" si="571"/>
        <v>45495</v>
      </c>
      <c r="I1015" s="118">
        <f t="shared" si="559"/>
        <v>45495</v>
      </c>
      <c r="J1015" s="119">
        <f t="shared" si="567"/>
        <v>22</v>
      </c>
      <c r="K1015" s="119">
        <f t="shared" si="580"/>
        <v>1</v>
      </c>
      <c r="L1015" s="8">
        <f t="shared" si="568"/>
        <v>1.0002086400000001</v>
      </c>
      <c r="M1015" s="120">
        <f t="shared" si="581"/>
        <v>1.0037996</v>
      </c>
      <c r="N1015" s="120">
        <f t="shared" si="575"/>
        <v>1.1950704669924122</v>
      </c>
      <c r="O1015" s="113">
        <f t="shared" si="577"/>
        <v>1.1953198</v>
      </c>
      <c r="P1015" s="113">
        <f t="shared" si="560"/>
        <v>930.40009308000003</v>
      </c>
      <c r="Q1015" s="11">
        <f t="shared" si="572"/>
        <v>0</v>
      </c>
      <c r="R1015" s="30">
        <f t="shared" si="569"/>
        <v>0</v>
      </c>
      <c r="S1015" s="8">
        <f t="shared" si="561"/>
        <v>0</v>
      </c>
      <c r="T1015" s="122">
        <f t="shared" si="570"/>
        <v>9.5000000000000001E-2</v>
      </c>
      <c r="U1015" s="121">
        <f t="shared" si="576"/>
        <v>1</v>
      </c>
      <c r="V1015" s="121">
        <v>252</v>
      </c>
      <c r="W1015" s="120">
        <f t="shared" si="562"/>
        <v>1.0003602009999999</v>
      </c>
      <c r="X1015" s="113">
        <f t="shared" si="563"/>
        <v>0.33513103999999999</v>
      </c>
      <c r="Y1015" s="113">
        <f t="shared" si="564"/>
        <v>0</v>
      </c>
      <c r="Z1015" s="125" t="str">
        <f t="shared" si="573"/>
        <v>A+J=</v>
      </c>
      <c r="AA1015" s="118">
        <f t="shared" si="574"/>
        <v>45495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65"/>
        <v>45465</v>
      </c>
      <c r="B1016" s="113">
        <f t="shared" si="557"/>
        <v>931.26474127000006</v>
      </c>
      <c r="C1016" s="176">
        <f t="shared" si="556"/>
        <v>778.36918043833771</v>
      </c>
      <c r="D1016" s="114">
        <f t="shared" si="566"/>
        <v>6895.24</v>
      </c>
      <c r="E1016" s="115">
        <f t="shared" si="578"/>
        <v>6926.96</v>
      </c>
      <c r="F1016" s="116">
        <f t="shared" si="579"/>
        <v>45432</v>
      </c>
      <c r="G1016" s="117">
        <f t="shared" si="558"/>
        <v>4.600274972299756E-3</v>
      </c>
      <c r="H1016" s="118">
        <f t="shared" si="571"/>
        <v>45495</v>
      </c>
      <c r="I1016" s="118">
        <f t="shared" si="559"/>
        <v>45495</v>
      </c>
      <c r="J1016" s="119">
        <f t="shared" si="567"/>
        <v>22</v>
      </c>
      <c r="K1016" s="119">
        <f t="shared" si="580"/>
        <v>2</v>
      </c>
      <c r="L1016" s="8">
        <f t="shared" si="568"/>
        <v>1.0004173300000001</v>
      </c>
      <c r="M1016" s="120">
        <f t="shared" si="581"/>
        <v>1.0037996</v>
      </c>
      <c r="N1016" s="120">
        <f t="shared" si="575"/>
        <v>1.1950704669924122</v>
      </c>
      <c r="O1016" s="113">
        <f t="shared" si="577"/>
        <v>1.1955692</v>
      </c>
      <c r="P1016" s="113">
        <f t="shared" si="560"/>
        <v>930.59421836000001</v>
      </c>
      <c r="Q1016" s="11">
        <f t="shared" si="572"/>
        <v>0</v>
      </c>
      <c r="R1016" s="30">
        <f t="shared" si="569"/>
        <v>0</v>
      </c>
      <c r="S1016" s="8">
        <f t="shared" si="561"/>
        <v>0</v>
      </c>
      <c r="T1016" s="122">
        <f t="shared" si="570"/>
        <v>9.5000000000000001E-2</v>
      </c>
      <c r="U1016" s="121">
        <f t="shared" si="576"/>
        <v>2</v>
      </c>
      <c r="V1016" s="121">
        <v>252</v>
      </c>
      <c r="W1016" s="120">
        <f t="shared" si="562"/>
        <v>1.0007205320000001</v>
      </c>
      <c r="X1016" s="113">
        <f t="shared" si="563"/>
        <v>0.67052290999999997</v>
      </c>
      <c r="Y1016" s="113">
        <f t="shared" si="564"/>
        <v>0</v>
      </c>
      <c r="Z1016" s="125" t="str">
        <f t="shared" si="573"/>
        <v>A+J=</v>
      </c>
      <c r="AA1016" s="118">
        <f t="shared" si="574"/>
        <v>45495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65"/>
        <v>45466</v>
      </c>
      <c r="B1017" s="113">
        <f t="shared" si="557"/>
        <v>931.26474127000006</v>
      </c>
      <c r="C1017" s="176">
        <f t="shared" si="556"/>
        <v>778.36918043833771</v>
      </c>
      <c r="D1017" s="114">
        <f t="shared" si="566"/>
        <v>6895.24</v>
      </c>
      <c r="E1017" s="115">
        <f t="shared" si="578"/>
        <v>6926.96</v>
      </c>
      <c r="F1017" s="116">
        <f t="shared" si="579"/>
        <v>45432</v>
      </c>
      <c r="G1017" s="117">
        <f t="shared" si="558"/>
        <v>4.600274972299756E-3</v>
      </c>
      <c r="H1017" s="118">
        <f t="shared" si="571"/>
        <v>45495</v>
      </c>
      <c r="I1017" s="118">
        <f t="shared" si="559"/>
        <v>45495</v>
      </c>
      <c r="J1017" s="119">
        <f t="shared" si="567"/>
        <v>22</v>
      </c>
      <c r="K1017" s="119">
        <f t="shared" si="580"/>
        <v>2</v>
      </c>
      <c r="L1017" s="8">
        <f t="shared" si="568"/>
        <v>1.0004173300000001</v>
      </c>
      <c r="M1017" s="120">
        <f t="shared" si="581"/>
        <v>1.0037996</v>
      </c>
      <c r="N1017" s="120">
        <f t="shared" si="575"/>
        <v>1.1950704669924122</v>
      </c>
      <c r="O1017" s="113">
        <f t="shared" si="577"/>
        <v>1.1955692</v>
      </c>
      <c r="P1017" s="113">
        <f t="shared" si="560"/>
        <v>930.59421836000001</v>
      </c>
      <c r="Q1017" s="11">
        <f t="shared" si="572"/>
        <v>0</v>
      </c>
      <c r="R1017" s="30">
        <f t="shared" si="569"/>
        <v>0</v>
      </c>
      <c r="S1017" s="8">
        <f t="shared" si="561"/>
        <v>0</v>
      </c>
      <c r="T1017" s="122">
        <f t="shared" si="570"/>
        <v>9.5000000000000001E-2</v>
      </c>
      <c r="U1017" s="121">
        <f t="shared" si="576"/>
        <v>2</v>
      </c>
      <c r="V1017" s="121">
        <v>252</v>
      </c>
      <c r="W1017" s="120">
        <f t="shared" si="562"/>
        <v>1.0007205320000001</v>
      </c>
      <c r="X1017" s="113">
        <f t="shared" si="563"/>
        <v>0.67052290999999997</v>
      </c>
      <c r="Y1017" s="113">
        <f t="shared" si="564"/>
        <v>0</v>
      </c>
      <c r="Z1017" s="125" t="str">
        <f t="shared" si="573"/>
        <v>A+J=</v>
      </c>
      <c r="AA1017" s="118">
        <f t="shared" si="574"/>
        <v>45495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65"/>
        <v>45467</v>
      </c>
      <c r="B1018" s="113">
        <f t="shared" si="557"/>
        <v>931.26474127000006</v>
      </c>
      <c r="C1018" s="176">
        <f t="shared" si="556"/>
        <v>778.36918043833771</v>
      </c>
      <c r="D1018" s="114">
        <f t="shared" si="566"/>
        <v>6895.24</v>
      </c>
      <c r="E1018" s="115">
        <f t="shared" si="578"/>
        <v>6926.96</v>
      </c>
      <c r="F1018" s="116">
        <f t="shared" si="579"/>
        <v>45432</v>
      </c>
      <c r="G1018" s="117">
        <f t="shared" si="558"/>
        <v>4.600274972299756E-3</v>
      </c>
      <c r="H1018" s="118">
        <f t="shared" si="571"/>
        <v>45495</v>
      </c>
      <c r="I1018" s="118">
        <f t="shared" si="559"/>
        <v>45495</v>
      </c>
      <c r="J1018" s="119">
        <f t="shared" si="567"/>
        <v>22</v>
      </c>
      <c r="K1018" s="119">
        <f t="shared" si="580"/>
        <v>2</v>
      </c>
      <c r="L1018" s="8">
        <f t="shared" si="568"/>
        <v>1.0004173300000001</v>
      </c>
      <c r="M1018" s="120">
        <f t="shared" si="581"/>
        <v>1.0037996</v>
      </c>
      <c r="N1018" s="120">
        <f t="shared" si="575"/>
        <v>1.1950704669924122</v>
      </c>
      <c r="O1018" s="113">
        <f t="shared" si="577"/>
        <v>1.1955692</v>
      </c>
      <c r="P1018" s="113">
        <f t="shared" si="560"/>
        <v>930.59421836000001</v>
      </c>
      <c r="Q1018" s="11">
        <f t="shared" si="572"/>
        <v>0</v>
      </c>
      <c r="R1018" s="30">
        <f t="shared" si="569"/>
        <v>0</v>
      </c>
      <c r="S1018" s="8">
        <f t="shared" si="561"/>
        <v>0</v>
      </c>
      <c r="T1018" s="122">
        <f t="shared" si="570"/>
        <v>9.5000000000000001E-2</v>
      </c>
      <c r="U1018" s="121">
        <f t="shared" si="576"/>
        <v>2</v>
      </c>
      <c r="V1018" s="121">
        <v>252</v>
      </c>
      <c r="W1018" s="120">
        <f t="shared" si="562"/>
        <v>1.0007205320000001</v>
      </c>
      <c r="X1018" s="113">
        <f t="shared" si="563"/>
        <v>0.67052290999999997</v>
      </c>
      <c r="Y1018" s="113">
        <f t="shared" si="564"/>
        <v>0</v>
      </c>
      <c r="Z1018" s="125" t="str">
        <f t="shared" si="573"/>
        <v>A+J=</v>
      </c>
      <c r="AA1018" s="118">
        <f t="shared" si="574"/>
        <v>45495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65"/>
        <v>45468</v>
      </c>
      <c r="B1019" s="113">
        <f t="shared" si="557"/>
        <v>931.79455827000004</v>
      </c>
      <c r="C1019" s="176">
        <f t="shared" si="556"/>
        <v>778.36918043833771</v>
      </c>
      <c r="D1019" s="114">
        <f t="shared" si="566"/>
        <v>6895.24</v>
      </c>
      <c r="E1019" s="115">
        <f t="shared" si="578"/>
        <v>6926.96</v>
      </c>
      <c r="F1019" s="116">
        <f t="shared" si="579"/>
        <v>45432</v>
      </c>
      <c r="G1019" s="117">
        <f t="shared" si="558"/>
        <v>4.600274972299756E-3</v>
      </c>
      <c r="H1019" s="118">
        <f t="shared" si="571"/>
        <v>45495</v>
      </c>
      <c r="I1019" s="118">
        <f t="shared" si="559"/>
        <v>45495</v>
      </c>
      <c r="J1019" s="119">
        <f t="shared" si="567"/>
        <v>22</v>
      </c>
      <c r="K1019" s="119">
        <f t="shared" si="580"/>
        <v>3</v>
      </c>
      <c r="L1019" s="8">
        <f t="shared" si="568"/>
        <v>1.0006260600000001</v>
      </c>
      <c r="M1019" s="120">
        <f t="shared" si="581"/>
        <v>1.0037996</v>
      </c>
      <c r="N1019" s="120">
        <f t="shared" si="575"/>
        <v>1.1950704669924122</v>
      </c>
      <c r="O1019" s="113">
        <f t="shared" si="577"/>
        <v>1.1958186500000001</v>
      </c>
      <c r="P1019" s="113">
        <f t="shared" si="560"/>
        <v>930.78838255000005</v>
      </c>
      <c r="Q1019" s="11">
        <f t="shared" si="572"/>
        <v>0</v>
      </c>
      <c r="R1019" s="30">
        <f t="shared" si="569"/>
        <v>0</v>
      </c>
      <c r="S1019" s="8">
        <f t="shared" si="561"/>
        <v>0</v>
      </c>
      <c r="T1019" s="122">
        <f t="shared" si="570"/>
        <v>9.5000000000000001E-2</v>
      </c>
      <c r="U1019" s="121">
        <f t="shared" si="576"/>
        <v>3</v>
      </c>
      <c r="V1019" s="121">
        <v>252</v>
      </c>
      <c r="W1019" s="120">
        <f t="shared" si="562"/>
        <v>1.001080993</v>
      </c>
      <c r="X1019" s="113">
        <f t="shared" si="563"/>
        <v>1.0061757200000001</v>
      </c>
      <c r="Y1019" s="113">
        <f t="shared" si="564"/>
        <v>0</v>
      </c>
      <c r="Z1019" s="125" t="str">
        <f t="shared" si="573"/>
        <v>A+J=</v>
      </c>
      <c r="AA1019" s="118">
        <f t="shared" si="574"/>
        <v>45495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65"/>
        <v>45469</v>
      </c>
      <c r="B1020" s="113">
        <f t="shared" si="557"/>
        <v>932.32467431999999</v>
      </c>
      <c r="C1020" s="176">
        <f t="shared" ref="C1020:C1083" si="582">C1019-(S1019/O1019)</f>
        <v>778.36918043833771</v>
      </c>
      <c r="D1020" s="114">
        <f t="shared" si="566"/>
        <v>6895.24</v>
      </c>
      <c r="E1020" s="115">
        <f t="shared" si="578"/>
        <v>6926.96</v>
      </c>
      <c r="F1020" s="116">
        <f t="shared" si="579"/>
        <v>45432</v>
      </c>
      <c r="G1020" s="117">
        <f t="shared" si="558"/>
        <v>4.600274972299756E-3</v>
      </c>
      <c r="H1020" s="118">
        <f t="shared" si="571"/>
        <v>45495</v>
      </c>
      <c r="I1020" s="118">
        <f t="shared" si="559"/>
        <v>45495</v>
      </c>
      <c r="J1020" s="119">
        <f t="shared" si="567"/>
        <v>22</v>
      </c>
      <c r="K1020" s="119">
        <f t="shared" si="580"/>
        <v>4</v>
      </c>
      <c r="L1020" s="8">
        <f t="shared" si="568"/>
        <v>1.00083484</v>
      </c>
      <c r="M1020" s="120">
        <f t="shared" si="581"/>
        <v>1.0037996</v>
      </c>
      <c r="N1020" s="120">
        <f t="shared" si="575"/>
        <v>1.1950704669924122</v>
      </c>
      <c r="O1020" s="113">
        <f t="shared" si="577"/>
        <v>1.1960681500000001</v>
      </c>
      <c r="P1020" s="113">
        <f t="shared" si="560"/>
        <v>930.98258566000004</v>
      </c>
      <c r="Q1020" s="11">
        <f t="shared" si="572"/>
        <v>0</v>
      </c>
      <c r="R1020" s="30">
        <f t="shared" si="569"/>
        <v>0</v>
      </c>
      <c r="S1020" s="8">
        <f t="shared" si="561"/>
        <v>0</v>
      </c>
      <c r="T1020" s="122">
        <f t="shared" si="570"/>
        <v>9.5000000000000001E-2</v>
      </c>
      <c r="U1020" s="121">
        <f t="shared" si="576"/>
        <v>4</v>
      </c>
      <c r="V1020" s="121">
        <v>252</v>
      </c>
      <c r="W1020" s="120">
        <f t="shared" si="562"/>
        <v>1.0014415830000001</v>
      </c>
      <c r="X1020" s="113">
        <f t="shared" si="563"/>
        <v>1.3420886599999999</v>
      </c>
      <c r="Y1020" s="113">
        <f t="shared" si="564"/>
        <v>0</v>
      </c>
      <c r="Z1020" s="125" t="str">
        <f t="shared" si="573"/>
        <v>A+J=</v>
      </c>
      <c r="AA1020" s="118">
        <f t="shared" si="574"/>
        <v>45495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65"/>
        <v>45470</v>
      </c>
      <c r="B1021" s="113">
        <f t="shared" si="557"/>
        <v>932.85509920000004</v>
      </c>
      <c r="C1021" s="176">
        <f t="shared" si="582"/>
        <v>778.36918043833771</v>
      </c>
      <c r="D1021" s="114">
        <f t="shared" si="566"/>
        <v>6895.24</v>
      </c>
      <c r="E1021" s="115">
        <f t="shared" si="578"/>
        <v>6926.96</v>
      </c>
      <c r="F1021" s="116">
        <f t="shared" si="579"/>
        <v>45432</v>
      </c>
      <c r="G1021" s="117">
        <f t="shared" si="558"/>
        <v>4.600274972299756E-3</v>
      </c>
      <c r="H1021" s="118">
        <f t="shared" si="571"/>
        <v>45495</v>
      </c>
      <c r="I1021" s="118">
        <f t="shared" si="559"/>
        <v>45495</v>
      </c>
      <c r="J1021" s="119">
        <f t="shared" si="567"/>
        <v>22</v>
      </c>
      <c r="K1021" s="119">
        <f t="shared" si="580"/>
        <v>5</v>
      </c>
      <c r="L1021" s="8">
        <f t="shared" si="568"/>
        <v>1.0010436599999999</v>
      </c>
      <c r="M1021" s="120">
        <f t="shared" si="581"/>
        <v>1.0037996</v>
      </c>
      <c r="N1021" s="120">
        <f t="shared" si="575"/>
        <v>1.1950704669924122</v>
      </c>
      <c r="O1021" s="113">
        <f t="shared" si="577"/>
        <v>1.19631771</v>
      </c>
      <c r="P1021" s="113">
        <f t="shared" si="560"/>
        <v>931.17683547000001</v>
      </c>
      <c r="Q1021" s="11">
        <f t="shared" si="572"/>
        <v>0</v>
      </c>
      <c r="R1021" s="30">
        <f t="shared" si="569"/>
        <v>0</v>
      </c>
      <c r="S1021" s="8">
        <f t="shared" si="561"/>
        <v>0</v>
      </c>
      <c r="T1021" s="122">
        <f t="shared" si="570"/>
        <v>9.5000000000000001E-2</v>
      </c>
      <c r="U1021" s="121">
        <f t="shared" si="576"/>
        <v>5</v>
      </c>
      <c r="V1021" s="121">
        <v>252</v>
      </c>
      <c r="W1021" s="120">
        <f t="shared" si="562"/>
        <v>1.0018023039999999</v>
      </c>
      <c r="X1021" s="113">
        <f t="shared" si="563"/>
        <v>1.6782637300000001</v>
      </c>
      <c r="Y1021" s="113">
        <f t="shared" si="564"/>
        <v>0</v>
      </c>
      <c r="Z1021" s="125" t="str">
        <f t="shared" si="573"/>
        <v>A+J=</v>
      </c>
      <c r="AA1021" s="118">
        <f t="shared" si="574"/>
        <v>45495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65"/>
        <v>45471</v>
      </c>
      <c r="B1022" s="113">
        <f t="shared" si="557"/>
        <v>933.38581556999998</v>
      </c>
      <c r="C1022" s="176">
        <f t="shared" si="582"/>
        <v>778.36918043833771</v>
      </c>
      <c r="D1022" s="114">
        <f t="shared" si="566"/>
        <v>6895.24</v>
      </c>
      <c r="E1022" s="115">
        <f t="shared" si="578"/>
        <v>6926.96</v>
      </c>
      <c r="F1022" s="116">
        <f t="shared" si="579"/>
        <v>45432</v>
      </c>
      <c r="G1022" s="117">
        <f t="shared" si="558"/>
        <v>4.600274972299756E-3</v>
      </c>
      <c r="H1022" s="118">
        <f t="shared" si="571"/>
        <v>45495</v>
      </c>
      <c r="I1022" s="118">
        <f t="shared" si="559"/>
        <v>45495</v>
      </c>
      <c r="J1022" s="119">
        <f t="shared" si="567"/>
        <v>22</v>
      </c>
      <c r="K1022" s="119">
        <f t="shared" si="580"/>
        <v>6</v>
      </c>
      <c r="L1022" s="8">
        <f t="shared" si="568"/>
        <v>1.00125252</v>
      </c>
      <c r="M1022" s="120">
        <f t="shared" si="581"/>
        <v>1.0037996</v>
      </c>
      <c r="N1022" s="120">
        <f t="shared" si="575"/>
        <v>1.1950704669924122</v>
      </c>
      <c r="O1022" s="113">
        <f t="shared" si="577"/>
        <v>1.1965673100000001</v>
      </c>
      <c r="P1022" s="113">
        <f t="shared" si="560"/>
        <v>931.37111642000002</v>
      </c>
      <c r="Q1022" s="11">
        <f t="shared" si="572"/>
        <v>0</v>
      </c>
      <c r="R1022" s="30">
        <f t="shared" si="569"/>
        <v>0</v>
      </c>
      <c r="S1022" s="8">
        <f t="shared" si="561"/>
        <v>0</v>
      </c>
      <c r="T1022" s="122">
        <f t="shared" si="570"/>
        <v>9.5000000000000001E-2</v>
      </c>
      <c r="U1022" s="121">
        <f t="shared" si="576"/>
        <v>6</v>
      </c>
      <c r="V1022" s="121">
        <v>252</v>
      </c>
      <c r="W1022" s="120">
        <f t="shared" si="562"/>
        <v>1.002163154</v>
      </c>
      <c r="X1022" s="113">
        <f t="shared" si="563"/>
        <v>2.0146991500000002</v>
      </c>
      <c r="Y1022" s="113">
        <f t="shared" si="564"/>
        <v>0</v>
      </c>
      <c r="Z1022" s="125" t="str">
        <f t="shared" si="573"/>
        <v>A+J=</v>
      </c>
      <c r="AA1022" s="118">
        <f t="shared" si="574"/>
        <v>45495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65"/>
        <v>45472</v>
      </c>
      <c r="B1023" s="113">
        <f t="shared" si="557"/>
        <v>933.91684100999998</v>
      </c>
      <c r="C1023" s="176">
        <f t="shared" si="582"/>
        <v>778.36918043833771</v>
      </c>
      <c r="D1023" s="114">
        <f t="shared" si="566"/>
        <v>6895.24</v>
      </c>
      <c r="E1023" s="115">
        <f t="shared" si="578"/>
        <v>6926.96</v>
      </c>
      <c r="F1023" s="116">
        <f t="shared" si="579"/>
        <v>45432</v>
      </c>
      <c r="G1023" s="117">
        <f t="shared" si="558"/>
        <v>4.600274972299756E-3</v>
      </c>
      <c r="H1023" s="118">
        <f t="shared" si="571"/>
        <v>45495</v>
      </c>
      <c r="I1023" s="118">
        <f t="shared" si="559"/>
        <v>45495</v>
      </c>
      <c r="J1023" s="119">
        <f t="shared" si="567"/>
        <v>22</v>
      </c>
      <c r="K1023" s="119">
        <f t="shared" si="580"/>
        <v>7</v>
      </c>
      <c r="L1023" s="8">
        <f t="shared" si="568"/>
        <v>1.00146143</v>
      </c>
      <c r="M1023" s="120">
        <f t="shared" si="581"/>
        <v>1.0037996</v>
      </c>
      <c r="N1023" s="120">
        <f t="shared" si="575"/>
        <v>1.1950704669924122</v>
      </c>
      <c r="O1023" s="113">
        <f t="shared" si="577"/>
        <v>1.19681697</v>
      </c>
      <c r="P1023" s="113">
        <f t="shared" si="560"/>
        <v>931.56544407000001</v>
      </c>
      <c r="Q1023" s="11">
        <f t="shared" si="572"/>
        <v>0</v>
      </c>
      <c r="R1023" s="30">
        <f t="shared" si="569"/>
        <v>0</v>
      </c>
      <c r="S1023" s="8">
        <f t="shared" si="561"/>
        <v>0</v>
      </c>
      <c r="T1023" s="122">
        <f t="shared" si="570"/>
        <v>9.5000000000000001E-2</v>
      </c>
      <c r="U1023" s="121">
        <f t="shared" si="576"/>
        <v>7</v>
      </c>
      <c r="V1023" s="121">
        <v>252</v>
      </c>
      <c r="W1023" s="120">
        <f t="shared" si="562"/>
        <v>1.002524135</v>
      </c>
      <c r="X1023" s="113">
        <f t="shared" si="563"/>
        <v>2.3513969399999999</v>
      </c>
      <c r="Y1023" s="113">
        <f t="shared" si="564"/>
        <v>0</v>
      </c>
      <c r="Z1023" s="125" t="str">
        <f t="shared" si="573"/>
        <v>A+J=</v>
      </c>
      <c r="AA1023" s="118">
        <f t="shared" si="574"/>
        <v>45495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65"/>
        <v>45473</v>
      </c>
      <c r="B1024" s="113">
        <f t="shared" si="557"/>
        <v>933.91684100999998</v>
      </c>
      <c r="C1024" s="176">
        <f t="shared" si="582"/>
        <v>778.36918043833771</v>
      </c>
      <c r="D1024" s="114">
        <f t="shared" si="566"/>
        <v>6895.24</v>
      </c>
      <c r="E1024" s="115">
        <f t="shared" si="578"/>
        <v>6926.96</v>
      </c>
      <c r="F1024" s="116">
        <f t="shared" si="579"/>
        <v>45432</v>
      </c>
      <c r="G1024" s="117">
        <f t="shared" si="558"/>
        <v>4.600274972299756E-3</v>
      </c>
      <c r="H1024" s="118">
        <f t="shared" si="571"/>
        <v>45495</v>
      </c>
      <c r="I1024" s="118">
        <f t="shared" si="559"/>
        <v>45495</v>
      </c>
      <c r="J1024" s="119">
        <f t="shared" si="567"/>
        <v>22</v>
      </c>
      <c r="K1024" s="119">
        <f t="shared" si="580"/>
        <v>7</v>
      </c>
      <c r="L1024" s="8">
        <f t="shared" si="568"/>
        <v>1.00146143</v>
      </c>
      <c r="M1024" s="120">
        <f t="shared" si="581"/>
        <v>1.0037996</v>
      </c>
      <c r="N1024" s="120">
        <f t="shared" si="575"/>
        <v>1.1950704669924122</v>
      </c>
      <c r="O1024" s="113">
        <f t="shared" si="577"/>
        <v>1.19681697</v>
      </c>
      <c r="P1024" s="113">
        <f t="shared" si="560"/>
        <v>931.56544407000001</v>
      </c>
      <c r="Q1024" s="11">
        <f t="shared" si="572"/>
        <v>0</v>
      </c>
      <c r="R1024" s="30">
        <f t="shared" si="569"/>
        <v>0</v>
      </c>
      <c r="S1024" s="8">
        <f t="shared" si="561"/>
        <v>0</v>
      </c>
      <c r="T1024" s="122">
        <f t="shared" si="570"/>
        <v>9.5000000000000001E-2</v>
      </c>
      <c r="U1024" s="121">
        <f t="shared" si="576"/>
        <v>7</v>
      </c>
      <c r="V1024" s="121">
        <v>252</v>
      </c>
      <c r="W1024" s="120">
        <f t="shared" si="562"/>
        <v>1.002524135</v>
      </c>
      <c r="X1024" s="113">
        <f t="shared" si="563"/>
        <v>2.3513969399999999</v>
      </c>
      <c r="Y1024" s="113">
        <f t="shared" si="564"/>
        <v>0</v>
      </c>
      <c r="Z1024" s="125" t="str">
        <f t="shared" si="573"/>
        <v>A+J=</v>
      </c>
      <c r="AA1024" s="118">
        <f t="shared" si="574"/>
        <v>45495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65"/>
        <v>45474</v>
      </c>
      <c r="B1025" s="113">
        <f t="shared" si="557"/>
        <v>933.91684100999998</v>
      </c>
      <c r="C1025" s="176">
        <f t="shared" si="582"/>
        <v>778.36918043833771</v>
      </c>
      <c r="D1025" s="114">
        <f t="shared" si="566"/>
        <v>6895.24</v>
      </c>
      <c r="E1025" s="115">
        <f t="shared" si="578"/>
        <v>6926.96</v>
      </c>
      <c r="F1025" s="116">
        <f t="shared" si="579"/>
        <v>45432</v>
      </c>
      <c r="G1025" s="117">
        <f t="shared" si="558"/>
        <v>4.600274972299756E-3</v>
      </c>
      <c r="H1025" s="118">
        <f t="shared" si="571"/>
        <v>45495</v>
      </c>
      <c r="I1025" s="118">
        <f t="shared" si="559"/>
        <v>45495</v>
      </c>
      <c r="J1025" s="119">
        <f t="shared" si="567"/>
        <v>22</v>
      </c>
      <c r="K1025" s="119">
        <f t="shared" si="580"/>
        <v>7</v>
      </c>
      <c r="L1025" s="8">
        <f t="shared" si="568"/>
        <v>1.00146143</v>
      </c>
      <c r="M1025" s="120">
        <f t="shared" si="581"/>
        <v>1.0037996</v>
      </c>
      <c r="N1025" s="120">
        <f t="shared" si="575"/>
        <v>1.1950704669924122</v>
      </c>
      <c r="O1025" s="113">
        <f t="shared" si="577"/>
        <v>1.19681697</v>
      </c>
      <c r="P1025" s="113">
        <f t="shared" si="560"/>
        <v>931.56544407000001</v>
      </c>
      <c r="Q1025" s="11">
        <f t="shared" si="572"/>
        <v>0</v>
      </c>
      <c r="R1025" s="30">
        <f t="shared" si="569"/>
        <v>0</v>
      </c>
      <c r="S1025" s="8">
        <f t="shared" si="561"/>
        <v>0</v>
      </c>
      <c r="T1025" s="122">
        <f t="shared" si="570"/>
        <v>9.5000000000000001E-2</v>
      </c>
      <c r="U1025" s="121">
        <f t="shared" si="576"/>
        <v>7</v>
      </c>
      <c r="V1025" s="121">
        <v>252</v>
      </c>
      <c r="W1025" s="120">
        <f t="shared" si="562"/>
        <v>1.002524135</v>
      </c>
      <c r="X1025" s="113">
        <f t="shared" si="563"/>
        <v>2.3513969399999999</v>
      </c>
      <c r="Y1025" s="113">
        <f t="shared" si="564"/>
        <v>0</v>
      </c>
      <c r="Z1025" s="125" t="str">
        <f t="shared" si="573"/>
        <v>A+J=</v>
      </c>
      <c r="AA1025" s="118">
        <f t="shared" si="574"/>
        <v>45495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65"/>
        <v>45475</v>
      </c>
      <c r="B1026" s="113">
        <f t="shared" si="557"/>
        <v>934.44816596999999</v>
      </c>
      <c r="C1026" s="176">
        <f t="shared" si="582"/>
        <v>778.36918043833771</v>
      </c>
      <c r="D1026" s="114">
        <f t="shared" si="566"/>
        <v>6895.24</v>
      </c>
      <c r="E1026" s="115">
        <f t="shared" si="578"/>
        <v>6926.96</v>
      </c>
      <c r="F1026" s="116">
        <f t="shared" si="579"/>
        <v>45432</v>
      </c>
      <c r="G1026" s="117">
        <f t="shared" si="558"/>
        <v>4.600274972299756E-3</v>
      </c>
      <c r="H1026" s="118">
        <f t="shared" si="571"/>
        <v>45495</v>
      </c>
      <c r="I1026" s="118">
        <f t="shared" si="559"/>
        <v>45495</v>
      </c>
      <c r="J1026" s="119">
        <f t="shared" si="567"/>
        <v>22</v>
      </c>
      <c r="K1026" s="119">
        <f t="shared" si="580"/>
        <v>8</v>
      </c>
      <c r="L1026" s="8">
        <f t="shared" si="568"/>
        <v>1.00167038</v>
      </c>
      <c r="M1026" s="120">
        <f t="shared" si="581"/>
        <v>1.0037996</v>
      </c>
      <c r="N1026" s="120">
        <f t="shared" si="575"/>
        <v>1.1950704669924122</v>
      </c>
      <c r="O1026" s="113">
        <f t="shared" si="577"/>
        <v>1.19706668</v>
      </c>
      <c r="P1026" s="113">
        <f t="shared" si="560"/>
        <v>931.75981063999996</v>
      </c>
      <c r="Q1026" s="11">
        <f t="shared" si="572"/>
        <v>0</v>
      </c>
      <c r="R1026" s="30">
        <f t="shared" si="569"/>
        <v>0</v>
      </c>
      <c r="S1026" s="8">
        <f t="shared" si="561"/>
        <v>0</v>
      </c>
      <c r="T1026" s="122">
        <f t="shared" si="570"/>
        <v>9.5000000000000001E-2</v>
      </c>
      <c r="U1026" s="121">
        <f t="shared" si="576"/>
        <v>8</v>
      </c>
      <c r="V1026" s="121">
        <v>252</v>
      </c>
      <c r="W1026" s="120">
        <f t="shared" si="562"/>
        <v>1.0028852450000001</v>
      </c>
      <c r="X1026" s="113">
        <f t="shared" si="563"/>
        <v>2.6883553299999998</v>
      </c>
      <c r="Y1026" s="113">
        <f t="shared" si="564"/>
        <v>0</v>
      </c>
      <c r="Z1026" s="125" t="str">
        <f t="shared" si="573"/>
        <v>A+J=</v>
      </c>
      <c r="AA1026" s="118">
        <f t="shared" si="574"/>
        <v>45495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65"/>
        <v>45476</v>
      </c>
      <c r="B1027" s="113">
        <f t="shared" si="557"/>
        <v>934.97979242999997</v>
      </c>
      <c r="C1027" s="176">
        <f t="shared" si="582"/>
        <v>778.36918043833771</v>
      </c>
      <c r="D1027" s="114">
        <f t="shared" si="566"/>
        <v>6895.24</v>
      </c>
      <c r="E1027" s="115">
        <f t="shared" si="578"/>
        <v>6926.96</v>
      </c>
      <c r="F1027" s="116">
        <f t="shared" si="579"/>
        <v>45432</v>
      </c>
      <c r="G1027" s="117">
        <f t="shared" si="558"/>
        <v>4.600274972299756E-3</v>
      </c>
      <c r="H1027" s="118">
        <f t="shared" si="571"/>
        <v>45495</v>
      </c>
      <c r="I1027" s="118">
        <f t="shared" si="559"/>
        <v>45495</v>
      </c>
      <c r="J1027" s="119">
        <f t="shared" si="567"/>
        <v>22</v>
      </c>
      <c r="K1027" s="119">
        <f t="shared" si="580"/>
        <v>9</v>
      </c>
      <c r="L1027" s="8">
        <f t="shared" si="568"/>
        <v>1.0018793699999999</v>
      </c>
      <c r="M1027" s="120">
        <f t="shared" si="581"/>
        <v>1.0037996</v>
      </c>
      <c r="N1027" s="120">
        <f t="shared" si="575"/>
        <v>1.1950704669924122</v>
      </c>
      <c r="O1027" s="113">
        <f t="shared" si="577"/>
        <v>1.19731644</v>
      </c>
      <c r="P1027" s="113">
        <f t="shared" si="560"/>
        <v>931.95421611999996</v>
      </c>
      <c r="Q1027" s="11">
        <f t="shared" si="572"/>
        <v>0</v>
      </c>
      <c r="R1027" s="30">
        <f t="shared" si="569"/>
        <v>0</v>
      </c>
      <c r="S1027" s="8">
        <f t="shared" si="561"/>
        <v>0</v>
      </c>
      <c r="T1027" s="122">
        <f t="shared" si="570"/>
        <v>9.5000000000000001E-2</v>
      </c>
      <c r="U1027" s="121">
        <f t="shared" si="576"/>
        <v>9</v>
      </c>
      <c r="V1027" s="121">
        <v>252</v>
      </c>
      <c r="W1027" s="120">
        <f t="shared" si="562"/>
        <v>1.0032464860000001</v>
      </c>
      <c r="X1027" s="113">
        <f t="shared" si="563"/>
        <v>3.0255763099999999</v>
      </c>
      <c r="Y1027" s="113">
        <f t="shared" si="564"/>
        <v>0</v>
      </c>
      <c r="Z1027" s="125" t="str">
        <f t="shared" si="573"/>
        <v>A+J=</v>
      </c>
      <c r="AA1027" s="118">
        <f t="shared" si="574"/>
        <v>45495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65"/>
        <v>45477</v>
      </c>
      <c r="B1028" s="113">
        <f t="shared" si="557"/>
        <v>935.51172646999999</v>
      </c>
      <c r="C1028" s="176">
        <f t="shared" si="582"/>
        <v>778.36918043833771</v>
      </c>
      <c r="D1028" s="114">
        <f t="shared" si="566"/>
        <v>6895.24</v>
      </c>
      <c r="E1028" s="115">
        <f t="shared" si="578"/>
        <v>6926.96</v>
      </c>
      <c r="F1028" s="116">
        <f t="shared" si="579"/>
        <v>45432</v>
      </c>
      <c r="G1028" s="117">
        <f t="shared" si="558"/>
        <v>4.600274972299756E-3</v>
      </c>
      <c r="H1028" s="118">
        <f t="shared" si="571"/>
        <v>45495</v>
      </c>
      <c r="I1028" s="118">
        <f t="shared" si="559"/>
        <v>45495</v>
      </c>
      <c r="J1028" s="119">
        <f t="shared" si="567"/>
        <v>22</v>
      </c>
      <c r="K1028" s="119">
        <f t="shared" si="580"/>
        <v>10</v>
      </c>
      <c r="L1028" s="8">
        <f t="shared" si="568"/>
        <v>1.00208841</v>
      </c>
      <c r="M1028" s="120">
        <f t="shared" si="581"/>
        <v>1.0037996</v>
      </c>
      <c r="N1028" s="120">
        <f t="shared" si="575"/>
        <v>1.1950704669924122</v>
      </c>
      <c r="O1028" s="113">
        <f t="shared" si="577"/>
        <v>1.1975662600000001</v>
      </c>
      <c r="P1028" s="113">
        <f t="shared" si="560"/>
        <v>932.14866830999995</v>
      </c>
      <c r="Q1028" s="11">
        <f t="shared" si="572"/>
        <v>0</v>
      </c>
      <c r="R1028" s="30">
        <f t="shared" si="569"/>
        <v>0</v>
      </c>
      <c r="S1028" s="8">
        <f t="shared" si="561"/>
        <v>0</v>
      </c>
      <c r="T1028" s="122">
        <f t="shared" si="570"/>
        <v>9.5000000000000001E-2</v>
      </c>
      <c r="U1028" s="121">
        <f t="shared" si="576"/>
        <v>10</v>
      </c>
      <c r="V1028" s="121">
        <v>252</v>
      </c>
      <c r="W1028" s="120">
        <f t="shared" si="562"/>
        <v>1.0036078559999999</v>
      </c>
      <c r="X1028" s="113">
        <f t="shared" si="563"/>
        <v>3.36305816</v>
      </c>
      <c r="Y1028" s="113">
        <f t="shared" si="564"/>
        <v>0</v>
      </c>
      <c r="Z1028" s="125" t="str">
        <f t="shared" si="573"/>
        <v>A+J=</v>
      </c>
      <c r="AA1028" s="118">
        <f t="shared" si="574"/>
        <v>45495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65"/>
        <v>45478</v>
      </c>
      <c r="B1029" s="113">
        <f t="shared" si="557"/>
        <v>936.04395445</v>
      </c>
      <c r="C1029" s="176">
        <f t="shared" si="582"/>
        <v>778.36918043833771</v>
      </c>
      <c r="D1029" s="114">
        <f t="shared" si="566"/>
        <v>6895.24</v>
      </c>
      <c r="E1029" s="115">
        <f t="shared" si="578"/>
        <v>6926.96</v>
      </c>
      <c r="F1029" s="116">
        <f t="shared" si="579"/>
        <v>45432</v>
      </c>
      <c r="G1029" s="117">
        <f t="shared" si="558"/>
        <v>4.600274972299756E-3</v>
      </c>
      <c r="H1029" s="118">
        <f t="shared" si="571"/>
        <v>45495</v>
      </c>
      <c r="I1029" s="118">
        <f t="shared" si="559"/>
        <v>45495</v>
      </c>
      <c r="J1029" s="119">
        <f t="shared" si="567"/>
        <v>22</v>
      </c>
      <c r="K1029" s="119">
        <f t="shared" si="580"/>
        <v>11</v>
      </c>
      <c r="L1029" s="8">
        <f t="shared" si="568"/>
        <v>1.0022974899999999</v>
      </c>
      <c r="M1029" s="120">
        <f t="shared" si="581"/>
        <v>1.0037996</v>
      </c>
      <c r="N1029" s="120">
        <f t="shared" si="575"/>
        <v>1.1950704669924122</v>
      </c>
      <c r="O1029" s="113">
        <f t="shared" si="577"/>
        <v>1.1978161199999999</v>
      </c>
      <c r="P1029" s="113">
        <f t="shared" si="560"/>
        <v>932.34315163999997</v>
      </c>
      <c r="Q1029" s="11">
        <f t="shared" si="572"/>
        <v>0</v>
      </c>
      <c r="R1029" s="30">
        <f t="shared" si="569"/>
        <v>0</v>
      </c>
      <c r="S1029" s="8">
        <f t="shared" si="561"/>
        <v>0</v>
      </c>
      <c r="T1029" s="122">
        <f t="shared" si="570"/>
        <v>9.5000000000000001E-2</v>
      </c>
      <c r="U1029" s="121">
        <f t="shared" si="576"/>
        <v>11</v>
      </c>
      <c r="V1029" s="121">
        <v>252</v>
      </c>
      <c r="W1029" s="120">
        <f t="shared" si="562"/>
        <v>1.0039693569999999</v>
      </c>
      <c r="X1029" s="113">
        <f t="shared" si="563"/>
        <v>3.7008028099999999</v>
      </c>
      <c r="Y1029" s="113">
        <f t="shared" si="564"/>
        <v>0</v>
      </c>
      <c r="Z1029" s="125" t="str">
        <f t="shared" si="573"/>
        <v>A+J=</v>
      </c>
      <c r="AA1029" s="118">
        <f t="shared" si="574"/>
        <v>45495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65"/>
        <v>45479</v>
      </c>
      <c r="B1030" s="113">
        <f t="shared" si="557"/>
        <v>936.57649898</v>
      </c>
      <c r="C1030" s="176">
        <f t="shared" si="582"/>
        <v>778.36918043833771</v>
      </c>
      <c r="D1030" s="114">
        <f t="shared" si="566"/>
        <v>6895.24</v>
      </c>
      <c r="E1030" s="115">
        <f t="shared" si="578"/>
        <v>6926.96</v>
      </c>
      <c r="F1030" s="116">
        <f t="shared" si="579"/>
        <v>45432</v>
      </c>
      <c r="G1030" s="117">
        <f t="shared" si="558"/>
        <v>4.600274972299756E-3</v>
      </c>
      <c r="H1030" s="118">
        <f t="shared" si="571"/>
        <v>45495</v>
      </c>
      <c r="I1030" s="118">
        <f t="shared" si="559"/>
        <v>45495</v>
      </c>
      <c r="J1030" s="119">
        <f t="shared" si="567"/>
        <v>22</v>
      </c>
      <c r="K1030" s="119">
        <f t="shared" si="580"/>
        <v>12</v>
      </c>
      <c r="L1030" s="8">
        <f t="shared" si="568"/>
        <v>1.0025066199999999</v>
      </c>
      <c r="M1030" s="120">
        <f t="shared" si="581"/>
        <v>1.0037996</v>
      </c>
      <c r="N1030" s="120">
        <f t="shared" si="575"/>
        <v>1.1950704669924122</v>
      </c>
      <c r="O1030" s="113">
        <f t="shared" si="577"/>
        <v>1.19806605</v>
      </c>
      <c r="P1030" s="113">
        <f t="shared" si="560"/>
        <v>932.53768944000001</v>
      </c>
      <c r="Q1030" s="11">
        <f t="shared" si="572"/>
        <v>0</v>
      </c>
      <c r="R1030" s="30">
        <f t="shared" si="569"/>
        <v>0</v>
      </c>
      <c r="S1030" s="8">
        <f t="shared" si="561"/>
        <v>0</v>
      </c>
      <c r="T1030" s="122">
        <f t="shared" si="570"/>
        <v>9.5000000000000001E-2</v>
      </c>
      <c r="U1030" s="121">
        <f t="shared" si="576"/>
        <v>12</v>
      </c>
      <c r="V1030" s="121">
        <v>252</v>
      </c>
      <c r="W1030" s="120">
        <f t="shared" si="562"/>
        <v>1.004330988</v>
      </c>
      <c r="X1030" s="113">
        <f t="shared" si="563"/>
        <v>4.0388095399999999</v>
      </c>
      <c r="Y1030" s="113">
        <f t="shared" si="564"/>
        <v>0</v>
      </c>
      <c r="Z1030" s="125" t="str">
        <f t="shared" si="573"/>
        <v>A+J=</v>
      </c>
      <c r="AA1030" s="118">
        <f t="shared" si="574"/>
        <v>45495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65"/>
        <v>45480</v>
      </c>
      <c r="B1031" s="113">
        <f t="shared" si="557"/>
        <v>936.57649898</v>
      </c>
      <c r="C1031" s="176">
        <f t="shared" si="582"/>
        <v>778.36918043833771</v>
      </c>
      <c r="D1031" s="114">
        <f t="shared" si="566"/>
        <v>6895.24</v>
      </c>
      <c r="E1031" s="115">
        <f t="shared" si="578"/>
        <v>6926.96</v>
      </c>
      <c r="F1031" s="116">
        <f t="shared" si="579"/>
        <v>45432</v>
      </c>
      <c r="G1031" s="117">
        <f t="shared" si="558"/>
        <v>4.600274972299756E-3</v>
      </c>
      <c r="H1031" s="118">
        <f t="shared" si="571"/>
        <v>45495</v>
      </c>
      <c r="I1031" s="118">
        <f t="shared" si="559"/>
        <v>45495</v>
      </c>
      <c r="J1031" s="119">
        <f t="shared" si="567"/>
        <v>22</v>
      </c>
      <c r="K1031" s="119">
        <f t="shared" si="580"/>
        <v>12</v>
      </c>
      <c r="L1031" s="8">
        <f t="shared" si="568"/>
        <v>1.0025066199999999</v>
      </c>
      <c r="M1031" s="120">
        <f t="shared" si="581"/>
        <v>1.0037996</v>
      </c>
      <c r="N1031" s="120">
        <f t="shared" si="575"/>
        <v>1.1950704669924122</v>
      </c>
      <c r="O1031" s="113">
        <f t="shared" si="577"/>
        <v>1.19806605</v>
      </c>
      <c r="P1031" s="113">
        <f t="shared" si="560"/>
        <v>932.53768944000001</v>
      </c>
      <c r="Q1031" s="11">
        <f t="shared" si="572"/>
        <v>0</v>
      </c>
      <c r="R1031" s="30">
        <f t="shared" si="569"/>
        <v>0</v>
      </c>
      <c r="S1031" s="8">
        <f t="shared" si="561"/>
        <v>0</v>
      </c>
      <c r="T1031" s="122">
        <f t="shared" si="570"/>
        <v>9.5000000000000001E-2</v>
      </c>
      <c r="U1031" s="121">
        <f t="shared" si="576"/>
        <v>12</v>
      </c>
      <c r="V1031" s="121">
        <v>252</v>
      </c>
      <c r="W1031" s="120">
        <f t="shared" si="562"/>
        <v>1.004330988</v>
      </c>
      <c r="X1031" s="113">
        <f t="shared" si="563"/>
        <v>4.0388095399999999</v>
      </c>
      <c r="Y1031" s="113">
        <f t="shared" si="564"/>
        <v>0</v>
      </c>
      <c r="Z1031" s="125" t="str">
        <f t="shared" si="573"/>
        <v>A+J=</v>
      </c>
      <c r="AA1031" s="118">
        <f t="shared" si="574"/>
        <v>45495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65"/>
        <v>45481</v>
      </c>
      <c r="B1032" s="113">
        <f t="shared" si="557"/>
        <v>936.57649898</v>
      </c>
      <c r="C1032" s="176">
        <f t="shared" si="582"/>
        <v>778.36918043833771</v>
      </c>
      <c r="D1032" s="114">
        <f t="shared" si="566"/>
        <v>6895.24</v>
      </c>
      <c r="E1032" s="115">
        <f t="shared" si="578"/>
        <v>6926.96</v>
      </c>
      <c r="F1032" s="116">
        <f t="shared" si="579"/>
        <v>45432</v>
      </c>
      <c r="G1032" s="117">
        <f t="shared" si="558"/>
        <v>4.600274972299756E-3</v>
      </c>
      <c r="H1032" s="118">
        <f t="shared" si="571"/>
        <v>45495</v>
      </c>
      <c r="I1032" s="118">
        <f t="shared" si="559"/>
        <v>45495</v>
      </c>
      <c r="J1032" s="119">
        <f t="shared" si="567"/>
        <v>22</v>
      </c>
      <c r="K1032" s="119">
        <f t="shared" si="580"/>
        <v>12</v>
      </c>
      <c r="L1032" s="8">
        <f t="shared" si="568"/>
        <v>1.0025066199999999</v>
      </c>
      <c r="M1032" s="120">
        <f t="shared" si="581"/>
        <v>1.0037996</v>
      </c>
      <c r="N1032" s="120">
        <f t="shared" si="575"/>
        <v>1.1950704669924122</v>
      </c>
      <c r="O1032" s="113">
        <f t="shared" si="577"/>
        <v>1.19806605</v>
      </c>
      <c r="P1032" s="113">
        <f t="shared" si="560"/>
        <v>932.53768944000001</v>
      </c>
      <c r="Q1032" s="11">
        <f t="shared" si="572"/>
        <v>0</v>
      </c>
      <c r="R1032" s="30">
        <f t="shared" si="569"/>
        <v>0</v>
      </c>
      <c r="S1032" s="8">
        <f t="shared" si="561"/>
        <v>0</v>
      </c>
      <c r="T1032" s="122">
        <f t="shared" si="570"/>
        <v>9.5000000000000001E-2</v>
      </c>
      <c r="U1032" s="121">
        <f t="shared" si="576"/>
        <v>12</v>
      </c>
      <c r="V1032" s="121">
        <v>252</v>
      </c>
      <c r="W1032" s="120">
        <f t="shared" si="562"/>
        <v>1.004330988</v>
      </c>
      <c r="X1032" s="113">
        <f t="shared" si="563"/>
        <v>4.0388095399999999</v>
      </c>
      <c r="Y1032" s="113">
        <f t="shared" si="564"/>
        <v>0</v>
      </c>
      <c r="Z1032" s="125" t="str">
        <f t="shared" si="573"/>
        <v>A+J=</v>
      </c>
      <c r="AA1032" s="118">
        <f t="shared" si="574"/>
        <v>45495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65"/>
        <v>45482</v>
      </c>
      <c r="B1033" s="113">
        <f t="shared" si="557"/>
        <v>937.10933676000002</v>
      </c>
      <c r="C1033" s="176">
        <f t="shared" si="582"/>
        <v>778.36918043833771</v>
      </c>
      <c r="D1033" s="114">
        <f t="shared" si="566"/>
        <v>6895.24</v>
      </c>
      <c r="E1033" s="115">
        <f t="shared" si="578"/>
        <v>6926.96</v>
      </c>
      <c r="F1033" s="116">
        <f t="shared" si="579"/>
        <v>45432</v>
      </c>
      <c r="G1033" s="117">
        <f t="shared" si="558"/>
        <v>4.600274972299756E-3</v>
      </c>
      <c r="H1033" s="118">
        <f t="shared" si="571"/>
        <v>45495</v>
      </c>
      <c r="I1033" s="118">
        <f t="shared" si="559"/>
        <v>45495</v>
      </c>
      <c r="J1033" s="119">
        <f t="shared" si="567"/>
        <v>22</v>
      </c>
      <c r="K1033" s="119">
        <f t="shared" si="580"/>
        <v>13</v>
      </c>
      <c r="L1033" s="8">
        <f t="shared" si="568"/>
        <v>1.0027157900000001</v>
      </c>
      <c r="M1033" s="120">
        <f t="shared" si="581"/>
        <v>1.0037996</v>
      </c>
      <c r="N1033" s="120">
        <f t="shared" si="575"/>
        <v>1.1950704669924122</v>
      </c>
      <c r="O1033" s="113">
        <f t="shared" si="577"/>
        <v>1.19831602</v>
      </c>
      <c r="P1033" s="113">
        <f t="shared" si="560"/>
        <v>932.73225838999997</v>
      </c>
      <c r="Q1033" s="11">
        <f t="shared" si="572"/>
        <v>0</v>
      </c>
      <c r="R1033" s="30">
        <f t="shared" si="569"/>
        <v>0</v>
      </c>
      <c r="S1033" s="8">
        <f t="shared" si="561"/>
        <v>0</v>
      </c>
      <c r="T1033" s="122">
        <f t="shared" si="570"/>
        <v>9.5000000000000001E-2</v>
      </c>
      <c r="U1033" s="121">
        <f t="shared" si="576"/>
        <v>13</v>
      </c>
      <c r="V1033" s="121">
        <v>252</v>
      </c>
      <c r="W1033" s="120">
        <f t="shared" si="562"/>
        <v>1.0046927489999999</v>
      </c>
      <c r="X1033" s="113">
        <f t="shared" si="563"/>
        <v>4.3770783700000004</v>
      </c>
      <c r="Y1033" s="113">
        <f t="shared" si="564"/>
        <v>0</v>
      </c>
      <c r="Z1033" s="125" t="str">
        <f t="shared" si="573"/>
        <v>A+J=</v>
      </c>
      <c r="AA1033" s="118">
        <f t="shared" si="574"/>
        <v>45495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65"/>
        <v>45483</v>
      </c>
      <c r="B1034" s="113">
        <f t="shared" ref="B1034:B1097" si="583">(P1034+X1034)</f>
        <v>937.64247663000003</v>
      </c>
      <c r="C1034" s="176">
        <f t="shared" si="582"/>
        <v>778.36918043833771</v>
      </c>
      <c r="D1034" s="114">
        <f t="shared" si="566"/>
        <v>6895.24</v>
      </c>
      <c r="E1034" s="115">
        <f t="shared" si="578"/>
        <v>6926.96</v>
      </c>
      <c r="F1034" s="116">
        <f t="shared" si="579"/>
        <v>45432</v>
      </c>
      <c r="G1034" s="117">
        <f t="shared" ref="G1034:G1097" si="584">(E1034/D1034)-1</f>
        <v>4.600274972299756E-3</v>
      </c>
      <c r="H1034" s="118">
        <f t="shared" si="571"/>
        <v>45495</v>
      </c>
      <c r="I1034" s="118">
        <f t="shared" ref="I1034:I1097" si="585">IF(A1034&gt;I1033,H1034,I1033)</f>
        <v>45495</v>
      </c>
      <c r="J1034" s="119">
        <f t="shared" si="567"/>
        <v>22</v>
      </c>
      <c r="K1034" s="119">
        <f t="shared" si="580"/>
        <v>14</v>
      </c>
      <c r="L1034" s="8">
        <f t="shared" si="568"/>
        <v>1.0029250000000001</v>
      </c>
      <c r="M1034" s="120">
        <f t="shared" si="581"/>
        <v>1.0037996</v>
      </c>
      <c r="N1034" s="120">
        <f t="shared" si="575"/>
        <v>1.1950704669924122</v>
      </c>
      <c r="O1034" s="113">
        <f t="shared" si="577"/>
        <v>1.19856604</v>
      </c>
      <c r="P1034" s="113">
        <f t="shared" ref="P1034:P1097" si="586">TRUNC(C1034*O1034,8)</f>
        <v>932.92686624999999</v>
      </c>
      <c r="Q1034" s="11">
        <f t="shared" si="572"/>
        <v>0</v>
      </c>
      <c r="R1034" s="30">
        <f t="shared" si="569"/>
        <v>0</v>
      </c>
      <c r="S1034" s="8">
        <f t="shared" ref="S1034:S1097" si="587">IF(R1034&gt;0,TRUNC(R1034*P1034,8),0)</f>
        <v>0</v>
      </c>
      <c r="T1034" s="122">
        <f t="shared" si="570"/>
        <v>9.5000000000000001E-2</v>
      </c>
      <c r="U1034" s="121">
        <f t="shared" si="576"/>
        <v>14</v>
      </c>
      <c r="V1034" s="121">
        <v>252</v>
      </c>
      <c r="W1034" s="120">
        <f t="shared" ref="W1034:W1097" si="588">ROUND((1+T1034)^TRUNC((U1034/V1034),9),9)</f>
        <v>1.0050546410000001</v>
      </c>
      <c r="X1034" s="113">
        <f t="shared" ref="X1034:X1097" si="589">TRUNC((P1034*(W1034-1)),8)</f>
        <v>4.7156103800000002</v>
      </c>
      <c r="Y1034" s="113">
        <f t="shared" ref="Y1034:Y1097" si="590">IF(Q1034&gt;0,S1034+X1034,0)</f>
        <v>0</v>
      </c>
      <c r="Z1034" s="125" t="str">
        <f t="shared" si="573"/>
        <v>A+J=</v>
      </c>
      <c r="AA1034" s="118">
        <f t="shared" si="574"/>
        <v>45495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91">(A1034+1)</f>
        <v>45484</v>
      </c>
      <c r="B1035" s="113">
        <f t="shared" si="583"/>
        <v>938.17592563000005</v>
      </c>
      <c r="C1035" s="176">
        <f t="shared" si="582"/>
        <v>778.36918043833771</v>
      </c>
      <c r="D1035" s="114">
        <f t="shared" ref="D1035:D1098" si="592">IF(E1035=E1034,D1034,E1034)</f>
        <v>6895.24</v>
      </c>
      <c r="E1035" s="115">
        <f t="shared" si="578"/>
        <v>6926.96</v>
      </c>
      <c r="F1035" s="116">
        <f t="shared" si="579"/>
        <v>45432</v>
      </c>
      <c r="G1035" s="117">
        <f t="shared" si="584"/>
        <v>4.600274972299756E-3</v>
      </c>
      <c r="H1035" s="118">
        <f t="shared" si="571"/>
        <v>45495</v>
      </c>
      <c r="I1035" s="118">
        <f t="shared" si="585"/>
        <v>45495</v>
      </c>
      <c r="J1035" s="119">
        <f t="shared" ref="J1035:J1098" si="593">IF(I1035=I1034,J1034,NETWORKDAYS(I1034,I1035,$AD$176:$AD$502)-1)</f>
        <v>22</v>
      </c>
      <c r="K1035" s="119">
        <f t="shared" si="580"/>
        <v>15</v>
      </c>
      <c r="L1035" s="8">
        <f t="shared" ref="L1035:L1098" si="594">IF(E1035&lt;D1035,1,TRUNC((E1035/D1035)^TRUNC((K1035/J1035),9),8))</f>
        <v>1.0031342599999999</v>
      </c>
      <c r="M1035" s="120">
        <f t="shared" si="581"/>
        <v>1.0037996</v>
      </c>
      <c r="N1035" s="120">
        <f t="shared" si="575"/>
        <v>1.1950704669924122</v>
      </c>
      <c r="O1035" s="113">
        <f t="shared" si="577"/>
        <v>1.19881612</v>
      </c>
      <c r="P1035" s="113">
        <f t="shared" si="586"/>
        <v>933.12152082</v>
      </c>
      <c r="Q1035" s="11">
        <f t="shared" si="572"/>
        <v>0</v>
      </c>
      <c r="R1035" s="30">
        <f t="shared" ref="R1035:R1098" si="595">IF(Q1035&gt;0,VLOOKUP($A1035,$AD$10:$AI$170,6),0)</f>
        <v>0</v>
      </c>
      <c r="S1035" s="8">
        <f t="shared" si="587"/>
        <v>0</v>
      </c>
      <c r="T1035" s="122">
        <f t="shared" ref="T1035:T1098" si="596">(T1034)</f>
        <v>9.5000000000000001E-2</v>
      </c>
      <c r="U1035" s="121">
        <f t="shared" si="576"/>
        <v>15</v>
      </c>
      <c r="V1035" s="121">
        <v>252</v>
      </c>
      <c r="W1035" s="120">
        <f t="shared" si="588"/>
        <v>1.0054166630000001</v>
      </c>
      <c r="X1035" s="113">
        <f t="shared" si="589"/>
        <v>5.0544048100000003</v>
      </c>
      <c r="Y1035" s="113">
        <f t="shared" si="590"/>
        <v>0</v>
      </c>
      <c r="Z1035" s="125" t="str">
        <f t="shared" si="573"/>
        <v>A+J=</v>
      </c>
      <c r="AA1035" s="118">
        <f t="shared" si="574"/>
        <v>45495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91"/>
        <v>45485</v>
      </c>
      <c r="B1036" s="113">
        <f t="shared" si="583"/>
        <v>938.70966821000002</v>
      </c>
      <c r="C1036" s="176">
        <f t="shared" si="582"/>
        <v>778.36918043833771</v>
      </c>
      <c r="D1036" s="114">
        <f t="shared" si="592"/>
        <v>6895.24</v>
      </c>
      <c r="E1036" s="115">
        <f t="shared" si="578"/>
        <v>6926.96</v>
      </c>
      <c r="F1036" s="116">
        <f t="shared" si="579"/>
        <v>45432</v>
      </c>
      <c r="G1036" s="117">
        <f t="shared" si="584"/>
        <v>4.600274972299756E-3</v>
      </c>
      <c r="H1036" s="118">
        <f t="shared" ref="H1036:H1099" si="597">IF(DAY(A1036)=H$9,VLOOKUP(A1036,AH$118:AN$450,4),H1035)</f>
        <v>45495</v>
      </c>
      <c r="I1036" s="118">
        <f t="shared" si="585"/>
        <v>45495</v>
      </c>
      <c r="J1036" s="119">
        <f t="shared" si="593"/>
        <v>22</v>
      </c>
      <c r="K1036" s="119">
        <f t="shared" si="580"/>
        <v>16</v>
      </c>
      <c r="L1036" s="8">
        <f t="shared" si="594"/>
        <v>1.0033435500000001</v>
      </c>
      <c r="M1036" s="120">
        <f t="shared" si="581"/>
        <v>1.0037996</v>
      </c>
      <c r="N1036" s="120">
        <f t="shared" si="575"/>
        <v>1.1950704669924122</v>
      </c>
      <c r="O1036" s="113">
        <f t="shared" si="577"/>
        <v>1.1990662400000001</v>
      </c>
      <c r="P1036" s="113">
        <f t="shared" si="586"/>
        <v>933.31620652000004</v>
      </c>
      <c r="Q1036" s="11">
        <f t="shared" ref="Q1036:Q1098" si="598">IF(VLOOKUP(A1036,AD$10:AK$170,8)=VLOOKUP(A1035,AD$10:AK$170,8),0,VLOOKUP(A1036,AD$10:AK$170,8))</f>
        <v>0</v>
      </c>
      <c r="R1036" s="30">
        <f t="shared" si="595"/>
        <v>0</v>
      </c>
      <c r="S1036" s="8">
        <f t="shared" si="587"/>
        <v>0</v>
      </c>
      <c r="T1036" s="122">
        <f t="shared" si="596"/>
        <v>9.5000000000000001E-2</v>
      </c>
      <c r="U1036" s="121">
        <f t="shared" si="576"/>
        <v>16</v>
      </c>
      <c r="V1036" s="121">
        <v>252</v>
      </c>
      <c r="W1036" s="120">
        <f t="shared" si="588"/>
        <v>1.005778815</v>
      </c>
      <c r="X1036" s="113">
        <f t="shared" si="589"/>
        <v>5.3934616899999996</v>
      </c>
      <c r="Y1036" s="113">
        <f t="shared" si="590"/>
        <v>0</v>
      </c>
      <c r="Z1036" s="125" t="str">
        <f t="shared" ref="Z1036:Z1099" si="599">IF($Q1035&gt;0,VLOOKUP($A1035,$AD$10:$AM$170,9),Z1035)</f>
        <v>A+J=</v>
      </c>
      <c r="AA1036" s="118">
        <f t="shared" ref="AA1036:AA1099" si="600">IF($Q1035&gt;0,VLOOKUP($A1035,$AD$10:$AM$170,10),AA1035)</f>
        <v>45495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91"/>
        <v>45486</v>
      </c>
      <c r="B1037" s="113">
        <f t="shared" si="583"/>
        <v>939.24372889999995</v>
      </c>
      <c r="C1037" s="176">
        <f t="shared" si="582"/>
        <v>778.36918043833771</v>
      </c>
      <c r="D1037" s="114">
        <f t="shared" si="592"/>
        <v>6895.24</v>
      </c>
      <c r="E1037" s="115">
        <f t="shared" si="578"/>
        <v>6926.96</v>
      </c>
      <c r="F1037" s="116">
        <f t="shared" si="579"/>
        <v>45432</v>
      </c>
      <c r="G1037" s="117">
        <f t="shared" si="584"/>
        <v>4.600274972299756E-3</v>
      </c>
      <c r="H1037" s="118">
        <f t="shared" si="597"/>
        <v>45495</v>
      </c>
      <c r="I1037" s="118">
        <f t="shared" si="585"/>
        <v>45495</v>
      </c>
      <c r="J1037" s="119">
        <f t="shared" si="593"/>
        <v>22</v>
      </c>
      <c r="K1037" s="119">
        <f t="shared" si="580"/>
        <v>17</v>
      </c>
      <c r="L1037" s="8">
        <f t="shared" si="594"/>
        <v>1.0035529000000001</v>
      </c>
      <c r="M1037" s="120">
        <f t="shared" si="581"/>
        <v>1.0037996</v>
      </c>
      <c r="N1037" s="120">
        <f t="shared" si="575"/>
        <v>1.1950704669924122</v>
      </c>
      <c r="O1037" s="113">
        <f t="shared" si="577"/>
        <v>1.1993164300000001</v>
      </c>
      <c r="P1037" s="113">
        <f t="shared" si="586"/>
        <v>933.51094669999998</v>
      </c>
      <c r="Q1037" s="11">
        <f t="shared" si="598"/>
        <v>0</v>
      </c>
      <c r="R1037" s="30">
        <f t="shared" si="595"/>
        <v>0</v>
      </c>
      <c r="S1037" s="8">
        <f t="shared" si="587"/>
        <v>0</v>
      </c>
      <c r="T1037" s="122">
        <f t="shared" si="596"/>
        <v>9.5000000000000001E-2</v>
      </c>
      <c r="U1037" s="121">
        <f t="shared" si="576"/>
        <v>17</v>
      </c>
      <c r="V1037" s="121">
        <v>252</v>
      </c>
      <c r="W1037" s="120">
        <f t="shared" si="588"/>
        <v>1.0061410980000001</v>
      </c>
      <c r="X1037" s="113">
        <f t="shared" si="589"/>
        <v>5.7327821999999999</v>
      </c>
      <c r="Y1037" s="113">
        <f t="shared" si="590"/>
        <v>0</v>
      </c>
      <c r="Z1037" s="125" t="str">
        <f t="shared" si="599"/>
        <v>A+J=</v>
      </c>
      <c r="AA1037" s="118">
        <f t="shared" si="600"/>
        <v>45495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91"/>
        <v>45487</v>
      </c>
      <c r="B1038" s="113">
        <f t="shared" si="583"/>
        <v>939.24372889999995</v>
      </c>
      <c r="C1038" s="176">
        <f t="shared" si="582"/>
        <v>778.36918043833771</v>
      </c>
      <c r="D1038" s="114">
        <f t="shared" si="592"/>
        <v>6895.24</v>
      </c>
      <c r="E1038" s="115">
        <f t="shared" si="578"/>
        <v>6926.96</v>
      </c>
      <c r="F1038" s="116">
        <f t="shared" si="579"/>
        <v>45432</v>
      </c>
      <c r="G1038" s="117">
        <f t="shared" si="584"/>
        <v>4.600274972299756E-3</v>
      </c>
      <c r="H1038" s="118">
        <f t="shared" si="597"/>
        <v>45495</v>
      </c>
      <c r="I1038" s="118">
        <f t="shared" si="585"/>
        <v>45495</v>
      </c>
      <c r="J1038" s="119">
        <f t="shared" si="593"/>
        <v>22</v>
      </c>
      <c r="K1038" s="119">
        <f t="shared" si="580"/>
        <v>17</v>
      </c>
      <c r="L1038" s="8">
        <f t="shared" si="594"/>
        <v>1.0035529000000001</v>
      </c>
      <c r="M1038" s="120">
        <f t="shared" si="581"/>
        <v>1.0037996</v>
      </c>
      <c r="N1038" s="120">
        <f t="shared" si="575"/>
        <v>1.1950704669924122</v>
      </c>
      <c r="O1038" s="113">
        <f t="shared" si="577"/>
        <v>1.1993164300000001</v>
      </c>
      <c r="P1038" s="113">
        <f t="shared" si="586"/>
        <v>933.51094669999998</v>
      </c>
      <c r="Q1038" s="11">
        <f t="shared" si="598"/>
        <v>0</v>
      </c>
      <c r="R1038" s="30">
        <f t="shared" si="595"/>
        <v>0</v>
      </c>
      <c r="S1038" s="8">
        <f t="shared" si="587"/>
        <v>0</v>
      </c>
      <c r="T1038" s="122">
        <f t="shared" si="596"/>
        <v>9.5000000000000001E-2</v>
      </c>
      <c r="U1038" s="121">
        <f t="shared" si="576"/>
        <v>17</v>
      </c>
      <c r="V1038" s="121">
        <v>252</v>
      </c>
      <c r="W1038" s="120">
        <f t="shared" si="588"/>
        <v>1.0061410980000001</v>
      </c>
      <c r="X1038" s="113">
        <f t="shared" si="589"/>
        <v>5.7327821999999999</v>
      </c>
      <c r="Y1038" s="113">
        <f t="shared" si="590"/>
        <v>0</v>
      </c>
      <c r="Z1038" s="125" t="str">
        <f t="shared" si="599"/>
        <v>A+J=</v>
      </c>
      <c r="AA1038" s="118">
        <f t="shared" si="600"/>
        <v>45495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91"/>
        <v>45488</v>
      </c>
      <c r="B1039" s="113">
        <f t="shared" si="583"/>
        <v>939.24372889999995</v>
      </c>
      <c r="C1039" s="176">
        <f t="shared" si="582"/>
        <v>778.36918043833771</v>
      </c>
      <c r="D1039" s="114">
        <f t="shared" si="592"/>
        <v>6895.24</v>
      </c>
      <c r="E1039" s="115">
        <f t="shared" si="578"/>
        <v>6926.96</v>
      </c>
      <c r="F1039" s="116">
        <f t="shared" si="579"/>
        <v>45432</v>
      </c>
      <c r="G1039" s="117">
        <f t="shared" si="584"/>
        <v>4.600274972299756E-3</v>
      </c>
      <c r="H1039" s="118">
        <f t="shared" si="597"/>
        <v>45495</v>
      </c>
      <c r="I1039" s="118">
        <f t="shared" si="585"/>
        <v>45495</v>
      </c>
      <c r="J1039" s="119">
        <f t="shared" si="593"/>
        <v>22</v>
      </c>
      <c r="K1039" s="119">
        <f t="shared" si="580"/>
        <v>17</v>
      </c>
      <c r="L1039" s="8">
        <f t="shared" si="594"/>
        <v>1.0035529000000001</v>
      </c>
      <c r="M1039" s="120">
        <f t="shared" si="581"/>
        <v>1.0037996</v>
      </c>
      <c r="N1039" s="120">
        <f t="shared" si="575"/>
        <v>1.1950704669924122</v>
      </c>
      <c r="O1039" s="113">
        <f t="shared" si="577"/>
        <v>1.1993164300000001</v>
      </c>
      <c r="P1039" s="113">
        <f t="shared" si="586"/>
        <v>933.51094669999998</v>
      </c>
      <c r="Q1039" s="11">
        <f t="shared" si="598"/>
        <v>0</v>
      </c>
      <c r="R1039" s="30">
        <f t="shared" si="595"/>
        <v>0</v>
      </c>
      <c r="S1039" s="8">
        <f t="shared" si="587"/>
        <v>0</v>
      </c>
      <c r="T1039" s="122">
        <f t="shared" si="596"/>
        <v>9.5000000000000001E-2</v>
      </c>
      <c r="U1039" s="121">
        <f t="shared" si="576"/>
        <v>17</v>
      </c>
      <c r="V1039" s="121">
        <v>252</v>
      </c>
      <c r="W1039" s="120">
        <f t="shared" si="588"/>
        <v>1.0061410980000001</v>
      </c>
      <c r="X1039" s="113">
        <f t="shared" si="589"/>
        <v>5.7327821999999999</v>
      </c>
      <c r="Y1039" s="113">
        <f t="shared" si="590"/>
        <v>0</v>
      </c>
      <c r="Z1039" s="125" t="str">
        <f t="shared" si="599"/>
        <v>A+J=</v>
      </c>
      <c r="AA1039" s="118">
        <f t="shared" si="600"/>
        <v>45495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91"/>
        <v>45489</v>
      </c>
      <c r="B1040" s="113">
        <f t="shared" si="583"/>
        <v>939.77808341999992</v>
      </c>
      <c r="C1040" s="176">
        <f t="shared" si="582"/>
        <v>778.36918043833771</v>
      </c>
      <c r="D1040" s="114">
        <f t="shared" si="592"/>
        <v>6895.24</v>
      </c>
      <c r="E1040" s="115">
        <f t="shared" si="578"/>
        <v>6926.96</v>
      </c>
      <c r="F1040" s="116">
        <f t="shared" si="579"/>
        <v>45432</v>
      </c>
      <c r="G1040" s="117">
        <f t="shared" si="584"/>
        <v>4.600274972299756E-3</v>
      </c>
      <c r="H1040" s="118">
        <f t="shared" si="597"/>
        <v>45495</v>
      </c>
      <c r="I1040" s="118">
        <f t="shared" si="585"/>
        <v>45495</v>
      </c>
      <c r="J1040" s="119">
        <f t="shared" si="593"/>
        <v>22</v>
      </c>
      <c r="K1040" s="119">
        <f t="shared" si="580"/>
        <v>18</v>
      </c>
      <c r="L1040" s="8">
        <f t="shared" si="594"/>
        <v>1.0037622900000001</v>
      </c>
      <c r="M1040" s="120">
        <f t="shared" si="581"/>
        <v>1.0037996</v>
      </c>
      <c r="N1040" s="120">
        <f t="shared" si="575"/>
        <v>1.1950704669924122</v>
      </c>
      <c r="O1040" s="113">
        <f t="shared" si="577"/>
        <v>1.1995666599999999</v>
      </c>
      <c r="P1040" s="113">
        <f t="shared" si="586"/>
        <v>933.70571801999995</v>
      </c>
      <c r="Q1040" s="11">
        <f t="shared" si="598"/>
        <v>0</v>
      </c>
      <c r="R1040" s="30">
        <f t="shared" si="595"/>
        <v>0</v>
      </c>
      <c r="S1040" s="8">
        <f t="shared" si="587"/>
        <v>0</v>
      </c>
      <c r="T1040" s="122">
        <f t="shared" si="596"/>
        <v>9.5000000000000001E-2</v>
      </c>
      <c r="U1040" s="121">
        <f t="shared" si="576"/>
        <v>18</v>
      </c>
      <c r="V1040" s="121">
        <v>252</v>
      </c>
      <c r="W1040" s="120">
        <f t="shared" si="588"/>
        <v>1.006503511</v>
      </c>
      <c r="X1040" s="113">
        <f t="shared" si="589"/>
        <v>6.0723653999999998</v>
      </c>
      <c r="Y1040" s="113">
        <f t="shared" si="590"/>
        <v>0</v>
      </c>
      <c r="Z1040" s="125" t="str">
        <f t="shared" si="599"/>
        <v>A+J=</v>
      </c>
      <c r="AA1040" s="118">
        <f t="shared" si="600"/>
        <v>45495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91"/>
        <v>45490</v>
      </c>
      <c r="B1041" s="113">
        <f t="shared" si="583"/>
        <v>940.31274847999998</v>
      </c>
      <c r="C1041" s="176">
        <f t="shared" si="582"/>
        <v>778.36918043833771</v>
      </c>
      <c r="D1041" s="114">
        <f t="shared" si="592"/>
        <v>6895.24</v>
      </c>
      <c r="E1041" s="115">
        <f t="shared" si="578"/>
        <v>6926.96</v>
      </c>
      <c r="F1041" s="116">
        <f t="shared" si="579"/>
        <v>45432</v>
      </c>
      <c r="G1041" s="117">
        <f t="shared" si="584"/>
        <v>4.600274972299756E-3</v>
      </c>
      <c r="H1041" s="118">
        <f t="shared" si="597"/>
        <v>45495</v>
      </c>
      <c r="I1041" s="118">
        <f t="shared" si="585"/>
        <v>45495</v>
      </c>
      <c r="J1041" s="119">
        <f t="shared" si="593"/>
        <v>22</v>
      </c>
      <c r="K1041" s="119">
        <f t="shared" si="580"/>
        <v>19</v>
      </c>
      <c r="L1041" s="8">
        <f t="shared" si="594"/>
        <v>1.00397172</v>
      </c>
      <c r="M1041" s="120">
        <f t="shared" si="581"/>
        <v>1.0037996</v>
      </c>
      <c r="N1041" s="120">
        <f t="shared" si="575"/>
        <v>1.1950704669924122</v>
      </c>
      <c r="O1041" s="113">
        <f t="shared" si="577"/>
        <v>1.19981695</v>
      </c>
      <c r="P1041" s="113">
        <f t="shared" si="586"/>
        <v>933.90053604000002</v>
      </c>
      <c r="Q1041" s="11">
        <f t="shared" si="598"/>
        <v>0</v>
      </c>
      <c r="R1041" s="30">
        <f t="shared" si="595"/>
        <v>0</v>
      </c>
      <c r="S1041" s="8">
        <f t="shared" si="587"/>
        <v>0</v>
      </c>
      <c r="T1041" s="122">
        <f t="shared" si="596"/>
        <v>9.5000000000000001E-2</v>
      </c>
      <c r="U1041" s="121">
        <f t="shared" si="576"/>
        <v>19</v>
      </c>
      <c r="V1041" s="121">
        <v>252</v>
      </c>
      <c r="W1041" s="120">
        <f t="shared" si="588"/>
        <v>1.0068660549999999</v>
      </c>
      <c r="X1041" s="113">
        <f t="shared" si="589"/>
        <v>6.4122124400000002</v>
      </c>
      <c r="Y1041" s="113">
        <f t="shared" si="590"/>
        <v>0</v>
      </c>
      <c r="Z1041" s="125" t="str">
        <f t="shared" si="599"/>
        <v>A+J=</v>
      </c>
      <c r="AA1041" s="118">
        <f t="shared" si="600"/>
        <v>45495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91"/>
        <v>45491</v>
      </c>
      <c r="B1042" s="113">
        <f t="shared" si="583"/>
        <v>940.84770759000003</v>
      </c>
      <c r="C1042" s="176">
        <f t="shared" si="582"/>
        <v>778.36918043833771</v>
      </c>
      <c r="D1042" s="114">
        <f t="shared" si="592"/>
        <v>6895.24</v>
      </c>
      <c r="E1042" s="115">
        <f t="shared" si="578"/>
        <v>6926.96</v>
      </c>
      <c r="F1042" s="116">
        <f t="shared" si="579"/>
        <v>45432</v>
      </c>
      <c r="G1042" s="117">
        <f t="shared" si="584"/>
        <v>4.600274972299756E-3</v>
      </c>
      <c r="H1042" s="118">
        <f t="shared" si="597"/>
        <v>45495</v>
      </c>
      <c r="I1042" s="118">
        <f t="shared" si="585"/>
        <v>45495</v>
      </c>
      <c r="J1042" s="119">
        <f t="shared" si="593"/>
        <v>22</v>
      </c>
      <c r="K1042" s="119">
        <f t="shared" si="580"/>
        <v>20</v>
      </c>
      <c r="L1042" s="8">
        <f t="shared" si="594"/>
        <v>1.0041811899999999</v>
      </c>
      <c r="M1042" s="120">
        <f t="shared" si="581"/>
        <v>1.0037996</v>
      </c>
      <c r="N1042" s="120">
        <f t="shared" si="575"/>
        <v>1.1950704669924122</v>
      </c>
      <c r="O1042" s="113">
        <f t="shared" si="577"/>
        <v>1.2000672800000001</v>
      </c>
      <c r="P1042" s="113">
        <f t="shared" si="586"/>
        <v>934.09538520000001</v>
      </c>
      <c r="Q1042" s="11">
        <f t="shared" si="598"/>
        <v>0</v>
      </c>
      <c r="R1042" s="30">
        <f t="shared" si="595"/>
        <v>0</v>
      </c>
      <c r="S1042" s="8">
        <f t="shared" si="587"/>
        <v>0</v>
      </c>
      <c r="T1042" s="122">
        <f t="shared" si="596"/>
        <v>9.5000000000000001E-2</v>
      </c>
      <c r="U1042" s="121">
        <f t="shared" si="576"/>
        <v>20</v>
      </c>
      <c r="V1042" s="121">
        <v>252</v>
      </c>
      <c r="W1042" s="120">
        <f t="shared" si="588"/>
        <v>1.0072287289999999</v>
      </c>
      <c r="X1042" s="113">
        <f t="shared" si="589"/>
        <v>6.7523223899999998</v>
      </c>
      <c r="Y1042" s="113">
        <f t="shared" si="590"/>
        <v>0</v>
      </c>
      <c r="Z1042" s="125" t="str">
        <f t="shared" si="599"/>
        <v>A+J=</v>
      </c>
      <c r="AA1042" s="118">
        <f t="shared" si="600"/>
        <v>45495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91"/>
        <v>45492</v>
      </c>
      <c r="B1043" s="113">
        <f t="shared" si="583"/>
        <v>941.38297749000003</v>
      </c>
      <c r="C1043" s="176">
        <f t="shared" si="582"/>
        <v>778.36918043833771</v>
      </c>
      <c r="D1043" s="114">
        <f t="shared" si="592"/>
        <v>6895.24</v>
      </c>
      <c r="E1043" s="115">
        <f t="shared" si="578"/>
        <v>6926.96</v>
      </c>
      <c r="F1043" s="116">
        <f t="shared" si="579"/>
        <v>45432</v>
      </c>
      <c r="G1043" s="117">
        <f t="shared" si="584"/>
        <v>4.600274972299756E-3</v>
      </c>
      <c r="H1043" s="118">
        <f t="shared" si="597"/>
        <v>45495</v>
      </c>
      <c r="I1043" s="118">
        <f t="shared" si="585"/>
        <v>45495</v>
      </c>
      <c r="J1043" s="119">
        <f t="shared" si="593"/>
        <v>22</v>
      </c>
      <c r="K1043" s="119">
        <f t="shared" si="580"/>
        <v>21</v>
      </c>
      <c r="L1043" s="8">
        <f t="shared" si="594"/>
        <v>1.00439071</v>
      </c>
      <c r="M1043" s="120">
        <f t="shared" si="581"/>
        <v>1.0037996</v>
      </c>
      <c r="N1043" s="120">
        <f t="shared" si="575"/>
        <v>1.1950704669924122</v>
      </c>
      <c r="O1043" s="113">
        <f t="shared" si="577"/>
        <v>1.20031767</v>
      </c>
      <c r="P1043" s="113">
        <f t="shared" si="586"/>
        <v>934.29028105999998</v>
      </c>
      <c r="Q1043" s="11">
        <f t="shared" si="598"/>
        <v>0</v>
      </c>
      <c r="R1043" s="30">
        <f t="shared" si="595"/>
        <v>0</v>
      </c>
      <c r="S1043" s="8">
        <f t="shared" si="587"/>
        <v>0</v>
      </c>
      <c r="T1043" s="122">
        <f t="shared" si="596"/>
        <v>9.5000000000000001E-2</v>
      </c>
      <c r="U1043" s="121">
        <f t="shared" si="576"/>
        <v>21</v>
      </c>
      <c r="V1043" s="121">
        <v>252</v>
      </c>
      <c r="W1043" s="120">
        <f t="shared" si="588"/>
        <v>1.0075915339999999</v>
      </c>
      <c r="X1043" s="113">
        <f t="shared" si="589"/>
        <v>7.0926964300000002</v>
      </c>
      <c r="Y1043" s="113">
        <f t="shared" si="590"/>
        <v>0</v>
      </c>
      <c r="Z1043" s="125" t="str">
        <f t="shared" si="599"/>
        <v>A+J=</v>
      </c>
      <c r="AA1043" s="118">
        <f t="shared" si="600"/>
        <v>45495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91"/>
        <v>45493</v>
      </c>
      <c r="B1044" s="113">
        <f t="shared" si="583"/>
        <v>941.91855045</v>
      </c>
      <c r="C1044" s="176">
        <f t="shared" si="582"/>
        <v>778.36918043833771</v>
      </c>
      <c r="D1044" s="114">
        <f t="shared" si="592"/>
        <v>6895.24</v>
      </c>
      <c r="E1044" s="115">
        <f t="shared" si="578"/>
        <v>6926.96</v>
      </c>
      <c r="F1044" s="116">
        <f t="shared" si="579"/>
        <v>45432</v>
      </c>
      <c r="G1044" s="117">
        <f t="shared" si="584"/>
        <v>4.600274972299756E-3</v>
      </c>
      <c r="H1044" s="118">
        <f t="shared" si="597"/>
        <v>45524</v>
      </c>
      <c r="I1044" s="118">
        <f t="shared" si="585"/>
        <v>45495</v>
      </c>
      <c r="J1044" s="119">
        <f t="shared" si="593"/>
        <v>22</v>
      </c>
      <c r="K1044" s="119">
        <f t="shared" si="580"/>
        <v>22</v>
      </c>
      <c r="L1044" s="8">
        <f t="shared" si="594"/>
        <v>1.0046002700000001</v>
      </c>
      <c r="M1044" s="120">
        <f t="shared" si="581"/>
        <v>1.0037996</v>
      </c>
      <c r="N1044" s="120">
        <f t="shared" si="575"/>
        <v>1.1950704669924122</v>
      </c>
      <c r="O1044" s="113">
        <f t="shared" si="577"/>
        <v>1.2005681100000001</v>
      </c>
      <c r="P1044" s="113">
        <f t="shared" si="586"/>
        <v>934.48521584000002</v>
      </c>
      <c r="Q1044" s="11">
        <f t="shared" si="598"/>
        <v>0</v>
      </c>
      <c r="R1044" s="30">
        <f t="shared" si="595"/>
        <v>0</v>
      </c>
      <c r="S1044" s="8">
        <f t="shared" si="587"/>
        <v>0</v>
      </c>
      <c r="T1044" s="122">
        <f t="shared" si="596"/>
        <v>9.5000000000000001E-2</v>
      </c>
      <c r="U1044" s="121">
        <f t="shared" si="576"/>
        <v>22</v>
      </c>
      <c r="V1044" s="121">
        <v>252</v>
      </c>
      <c r="W1044" s="120">
        <f t="shared" si="588"/>
        <v>1.00795447</v>
      </c>
      <c r="X1044" s="113">
        <f t="shared" si="589"/>
        <v>7.4333346100000002</v>
      </c>
      <c r="Y1044" s="113">
        <f t="shared" si="590"/>
        <v>0</v>
      </c>
      <c r="Z1044" s="125" t="str">
        <f t="shared" si="599"/>
        <v>A+J=</v>
      </c>
      <c r="AA1044" s="118">
        <f t="shared" si="600"/>
        <v>45495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91"/>
        <v>45494</v>
      </c>
      <c r="B1045" s="113">
        <f t="shared" si="583"/>
        <v>941.91855045</v>
      </c>
      <c r="C1045" s="176">
        <f t="shared" si="582"/>
        <v>778.36918043833771</v>
      </c>
      <c r="D1045" s="114">
        <f t="shared" si="592"/>
        <v>6895.24</v>
      </c>
      <c r="E1045" s="115">
        <f t="shared" si="578"/>
        <v>6926.96</v>
      </c>
      <c r="F1045" s="116">
        <f t="shared" si="579"/>
        <v>45432</v>
      </c>
      <c r="G1045" s="117">
        <f t="shared" si="584"/>
        <v>4.600274972299756E-3</v>
      </c>
      <c r="H1045" s="118">
        <f t="shared" si="597"/>
        <v>45524</v>
      </c>
      <c r="I1045" s="118">
        <f t="shared" si="585"/>
        <v>45495</v>
      </c>
      <c r="J1045" s="119">
        <f t="shared" si="593"/>
        <v>22</v>
      </c>
      <c r="K1045" s="119">
        <f t="shared" si="580"/>
        <v>22</v>
      </c>
      <c r="L1045" s="8">
        <f t="shared" si="594"/>
        <v>1.0046002700000001</v>
      </c>
      <c r="M1045" s="120">
        <f t="shared" si="581"/>
        <v>1.0037996</v>
      </c>
      <c r="N1045" s="120">
        <f t="shared" si="575"/>
        <v>1.1950704669924122</v>
      </c>
      <c r="O1045" s="113">
        <f t="shared" si="577"/>
        <v>1.2005681100000001</v>
      </c>
      <c r="P1045" s="113">
        <f t="shared" si="586"/>
        <v>934.48521584000002</v>
      </c>
      <c r="Q1045" s="11">
        <f t="shared" si="598"/>
        <v>0</v>
      </c>
      <c r="R1045" s="30">
        <f t="shared" si="595"/>
        <v>0</v>
      </c>
      <c r="S1045" s="8">
        <f t="shared" si="587"/>
        <v>0</v>
      </c>
      <c r="T1045" s="122">
        <f t="shared" si="596"/>
        <v>9.5000000000000001E-2</v>
      </c>
      <c r="U1045" s="121">
        <f t="shared" si="576"/>
        <v>22</v>
      </c>
      <c r="V1045" s="121">
        <v>252</v>
      </c>
      <c r="W1045" s="120">
        <f t="shared" si="588"/>
        <v>1.00795447</v>
      </c>
      <c r="X1045" s="113">
        <f t="shared" si="589"/>
        <v>7.4333346100000002</v>
      </c>
      <c r="Y1045" s="113">
        <f t="shared" si="590"/>
        <v>0</v>
      </c>
      <c r="Z1045" s="125" t="str">
        <f t="shared" si="599"/>
        <v>A+J=</v>
      </c>
      <c r="AA1045" s="118">
        <f t="shared" si="600"/>
        <v>45495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91"/>
        <v>45495</v>
      </c>
      <c r="B1046" s="113">
        <f t="shared" si="583"/>
        <v>941.91855045</v>
      </c>
      <c r="C1046" s="176">
        <f t="shared" si="582"/>
        <v>778.36918043833771</v>
      </c>
      <c r="D1046" s="114">
        <f t="shared" si="592"/>
        <v>6895.24</v>
      </c>
      <c r="E1046" s="115">
        <f t="shared" si="578"/>
        <v>6926.96</v>
      </c>
      <c r="F1046" s="116">
        <f t="shared" si="579"/>
        <v>45432</v>
      </c>
      <c r="G1046" s="117">
        <f t="shared" si="584"/>
        <v>4.600274972299756E-3</v>
      </c>
      <c r="H1046" s="118">
        <f t="shared" si="597"/>
        <v>45524</v>
      </c>
      <c r="I1046" s="118">
        <f t="shared" si="585"/>
        <v>45495</v>
      </c>
      <c r="J1046" s="119">
        <f t="shared" si="593"/>
        <v>22</v>
      </c>
      <c r="K1046" s="119">
        <f t="shared" si="580"/>
        <v>22</v>
      </c>
      <c r="L1046" s="8">
        <f t="shared" si="594"/>
        <v>1.0046002700000001</v>
      </c>
      <c r="M1046" s="120">
        <f t="shared" si="581"/>
        <v>1.0037996</v>
      </c>
      <c r="N1046" s="120">
        <f t="shared" si="575"/>
        <v>1.1950704669924122</v>
      </c>
      <c r="O1046" s="113">
        <f t="shared" si="577"/>
        <v>1.2005681100000001</v>
      </c>
      <c r="P1046" s="113">
        <f t="shared" si="586"/>
        <v>934.48521584000002</v>
      </c>
      <c r="Q1046" s="11">
        <f t="shared" si="598"/>
        <v>34</v>
      </c>
      <c r="R1046" s="30">
        <f t="shared" si="595"/>
        <v>8.0602442952822911E-3</v>
      </c>
      <c r="S1046" s="8">
        <f t="shared" si="587"/>
        <v>7.5321791300000003</v>
      </c>
      <c r="T1046" s="122">
        <f t="shared" si="596"/>
        <v>9.5000000000000001E-2</v>
      </c>
      <c r="U1046" s="121">
        <f t="shared" si="576"/>
        <v>22</v>
      </c>
      <c r="V1046" s="121">
        <v>252</v>
      </c>
      <c r="W1046" s="120">
        <f t="shared" si="588"/>
        <v>1.00795447</v>
      </c>
      <c r="X1046" s="113">
        <f t="shared" si="589"/>
        <v>7.4333346100000002</v>
      </c>
      <c r="Y1046" s="113">
        <f t="shared" si="590"/>
        <v>14.96551374</v>
      </c>
      <c r="Z1046" s="125" t="str">
        <f t="shared" si="599"/>
        <v>A+J=</v>
      </c>
      <c r="AA1046" s="118">
        <f t="shared" si="600"/>
        <v>45495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91"/>
        <v>45496</v>
      </c>
      <c r="B1047" s="113">
        <f t="shared" si="583"/>
        <v>927.37958002999994</v>
      </c>
      <c r="C1047" s="176">
        <f t="shared" si="582"/>
        <v>772.0953346920935</v>
      </c>
      <c r="D1047" s="114">
        <f t="shared" si="592"/>
        <v>6926.96</v>
      </c>
      <c r="E1047" s="115">
        <f t="shared" si="578"/>
        <v>6941.51</v>
      </c>
      <c r="F1047" s="116">
        <f t="shared" si="579"/>
        <v>45465</v>
      </c>
      <c r="G1047" s="117">
        <f t="shared" si="584"/>
        <v>2.1004885259912065E-3</v>
      </c>
      <c r="H1047" s="118">
        <f t="shared" si="597"/>
        <v>45524</v>
      </c>
      <c r="I1047" s="118">
        <f t="shared" si="585"/>
        <v>45524</v>
      </c>
      <c r="J1047" s="119">
        <f t="shared" si="593"/>
        <v>21</v>
      </c>
      <c r="K1047" s="119">
        <f t="shared" si="580"/>
        <v>1</v>
      </c>
      <c r="L1047" s="8">
        <f t="shared" si="594"/>
        <v>1.00009992</v>
      </c>
      <c r="M1047" s="120">
        <f t="shared" si="581"/>
        <v>1.0046002700000001</v>
      </c>
      <c r="N1047" s="120">
        <f t="shared" si="575"/>
        <v>1.2005681138096034</v>
      </c>
      <c r="O1047" s="113">
        <f t="shared" si="577"/>
        <v>1.20068807</v>
      </c>
      <c r="P1047" s="113">
        <f t="shared" si="586"/>
        <v>927.04565725999998</v>
      </c>
      <c r="Q1047" s="11">
        <f t="shared" si="598"/>
        <v>0</v>
      </c>
      <c r="R1047" s="30">
        <f t="shared" si="595"/>
        <v>0</v>
      </c>
      <c r="S1047" s="8">
        <f t="shared" si="587"/>
        <v>0</v>
      </c>
      <c r="T1047" s="122">
        <f t="shared" si="596"/>
        <v>9.5000000000000001E-2</v>
      </c>
      <c r="U1047" s="121">
        <f t="shared" si="576"/>
        <v>1</v>
      </c>
      <c r="V1047" s="121">
        <v>252</v>
      </c>
      <c r="W1047" s="120">
        <f t="shared" si="588"/>
        <v>1.0003602009999999</v>
      </c>
      <c r="X1047" s="113">
        <f t="shared" si="589"/>
        <v>0.33392276999999998</v>
      </c>
      <c r="Y1047" s="113">
        <f t="shared" si="590"/>
        <v>0</v>
      </c>
      <c r="Z1047" s="125" t="str">
        <f t="shared" si="599"/>
        <v>A+J=</v>
      </c>
      <c r="AA1047" s="118">
        <f t="shared" si="600"/>
        <v>45524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91"/>
        <v>45497</v>
      </c>
      <c r="B1048" s="113">
        <f t="shared" si="583"/>
        <v>927.80631833999996</v>
      </c>
      <c r="C1048" s="176">
        <f t="shared" si="582"/>
        <v>772.0953346920935</v>
      </c>
      <c r="D1048" s="114">
        <f t="shared" si="592"/>
        <v>6926.96</v>
      </c>
      <c r="E1048" s="115">
        <f t="shared" si="578"/>
        <v>6941.51</v>
      </c>
      <c r="F1048" s="116">
        <f t="shared" si="579"/>
        <v>45465</v>
      </c>
      <c r="G1048" s="117">
        <f t="shared" si="584"/>
        <v>2.1004885259912065E-3</v>
      </c>
      <c r="H1048" s="118">
        <f t="shared" si="597"/>
        <v>45524</v>
      </c>
      <c r="I1048" s="118">
        <f t="shared" si="585"/>
        <v>45524</v>
      </c>
      <c r="J1048" s="119">
        <f t="shared" si="593"/>
        <v>21</v>
      </c>
      <c r="K1048" s="119">
        <f t="shared" si="580"/>
        <v>2</v>
      </c>
      <c r="L1048" s="8">
        <f t="shared" si="594"/>
        <v>1.00019985</v>
      </c>
      <c r="M1048" s="120">
        <f t="shared" si="581"/>
        <v>1.0046002700000001</v>
      </c>
      <c r="N1048" s="120">
        <f t="shared" si="575"/>
        <v>1.2005681138096034</v>
      </c>
      <c r="O1048" s="113">
        <f t="shared" si="577"/>
        <v>1.2008080400000001</v>
      </c>
      <c r="P1048" s="113">
        <f t="shared" si="586"/>
        <v>927.13828553999997</v>
      </c>
      <c r="Q1048" s="11">
        <f t="shared" si="598"/>
        <v>0</v>
      </c>
      <c r="R1048" s="30">
        <f t="shared" si="595"/>
        <v>0</v>
      </c>
      <c r="S1048" s="8">
        <f t="shared" si="587"/>
        <v>0</v>
      </c>
      <c r="T1048" s="122">
        <f t="shared" si="596"/>
        <v>9.5000000000000001E-2</v>
      </c>
      <c r="U1048" s="121">
        <f t="shared" si="576"/>
        <v>2</v>
      </c>
      <c r="V1048" s="121">
        <v>252</v>
      </c>
      <c r="W1048" s="120">
        <f t="shared" si="588"/>
        <v>1.0007205320000001</v>
      </c>
      <c r="X1048" s="113">
        <f t="shared" si="589"/>
        <v>0.66803279999999998</v>
      </c>
      <c r="Y1048" s="113">
        <f t="shared" si="590"/>
        <v>0</v>
      </c>
      <c r="Z1048" s="125" t="str">
        <f t="shared" si="599"/>
        <v>A+J=</v>
      </c>
      <c r="AA1048" s="118">
        <f t="shared" si="600"/>
        <v>45524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91"/>
        <v>45498</v>
      </c>
      <c r="B1049" s="113">
        <f t="shared" si="583"/>
        <v>928.23326713000006</v>
      </c>
      <c r="C1049" s="176">
        <f t="shared" si="582"/>
        <v>772.0953346920935</v>
      </c>
      <c r="D1049" s="114">
        <f t="shared" si="592"/>
        <v>6926.96</v>
      </c>
      <c r="E1049" s="115">
        <f t="shared" si="578"/>
        <v>6941.51</v>
      </c>
      <c r="F1049" s="116">
        <f t="shared" si="579"/>
        <v>45465</v>
      </c>
      <c r="G1049" s="117">
        <f t="shared" si="584"/>
        <v>2.1004885259912065E-3</v>
      </c>
      <c r="H1049" s="118">
        <f t="shared" si="597"/>
        <v>45524</v>
      </c>
      <c r="I1049" s="118">
        <f t="shared" si="585"/>
        <v>45524</v>
      </c>
      <c r="J1049" s="119">
        <f t="shared" si="593"/>
        <v>21</v>
      </c>
      <c r="K1049" s="119">
        <f t="shared" si="580"/>
        <v>3</v>
      </c>
      <c r="L1049" s="8">
        <f t="shared" si="594"/>
        <v>1.0002998000000001</v>
      </c>
      <c r="M1049" s="120">
        <f t="shared" si="581"/>
        <v>1.0046002700000001</v>
      </c>
      <c r="N1049" s="120">
        <f t="shared" si="575"/>
        <v>1.2005681138096034</v>
      </c>
      <c r="O1049" s="113">
        <f t="shared" si="577"/>
        <v>1.20092804</v>
      </c>
      <c r="P1049" s="113">
        <f t="shared" si="586"/>
        <v>927.23093698000002</v>
      </c>
      <c r="Q1049" s="11">
        <f t="shared" si="598"/>
        <v>0</v>
      </c>
      <c r="R1049" s="30">
        <f t="shared" si="595"/>
        <v>0</v>
      </c>
      <c r="S1049" s="8">
        <f t="shared" si="587"/>
        <v>0</v>
      </c>
      <c r="T1049" s="122">
        <f t="shared" si="596"/>
        <v>9.5000000000000001E-2</v>
      </c>
      <c r="U1049" s="121">
        <f t="shared" si="576"/>
        <v>3</v>
      </c>
      <c r="V1049" s="121">
        <v>252</v>
      </c>
      <c r="W1049" s="120">
        <f t="shared" si="588"/>
        <v>1.001080993</v>
      </c>
      <c r="X1049" s="113">
        <f t="shared" si="589"/>
        <v>1.0023301499999999</v>
      </c>
      <c r="Y1049" s="113">
        <f t="shared" si="590"/>
        <v>0</v>
      </c>
      <c r="Z1049" s="125" t="str">
        <f t="shared" si="599"/>
        <v>A+J=</v>
      </c>
      <c r="AA1049" s="118">
        <f t="shared" si="600"/>
        <v>45524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91"/>
        <v>45499</v>
      </c>
      <c r="B1050" s="113">
        <f t="shared" si="583"/>
        <v>928.66040234000002</v>
      </c>
      <c r="C1050" s="176">
        <f t="shared" si="582"/>
        <v>772.0953346920935</v>
      </c>
      <c r="D1050" s="114">
        <f t="shared" si="592"/>
        <v>6926.96</v>
      </c>
      <c r="E1050" s="115">
        <f t="shared" si="578"/>
        <v>6941.51</v>
      </c>
      <c r="F1050" s="116">
        <f t="shared" si="579"/>
        <v>45465</v>
      </c>
      <c r="G1050" s="117">
        <f t="shared" si="584"/>
        <v>2.1004885259912065E-3</v>
      </c>
      <c r="H1050" s="118">
        <f t="shared" si="597"/>
        <v>45524</v>
      </c>
      <c r="I1050" s="118">
        <f t="shared" si="585"/>
        <v>45524</v>
      </c>
      <c r="J1050" s="119">
        <f t="shared" si="593"/>
        <v>21</v>
      </c>
      <c r="K1050" s="119">
        <f t="shared" si="580"/>
        <v>4</v>
      </c>
      <c r="L1050" s="8">
        <f t="shared" si="594"/>
        <v>1.0003997499999999</v>
      </c>
      <c r="M1050" s="120">
        <f t="shared" si="581"/>
        <v>1.0046002700000001</v>
      </c>
      <c r="N1050" s="120">
        <f t="shared" si="575"/>
        <v>1.2005681138096034</v>
      </c>
      <c r="O1050" s="113">
        <f t="shared" si="577"/>
        <v>1.2010480400000001</v>
      </c>
      <c r="P1050" s="113">
        <f t="shared" si="586"/>
        <v>927.32358841999996</v>
      </c>
      <c r="Q1050" s="11">
        <f t="shared" si="598"/>
        <v>0</v>
      </c>
      <c r="R1050" s="30">
        <f t="shared" si="595"/>
        <v>0</v>
      </c>
      <c r="S1050" s="8">
        <f t="shared" si="587"/>
        <v>0</v>
      </c>
      <c r="T1050" s="122">
        <f t="shared" si="596"/>
        <v>9.5000000000000001E-2</v>
      </c>
      <c r="U1050" s="121">
        <f t="shared" si="576"/>
        <v>4</v>
      </c>
      <c r="V1050" s="121">
        <v>252</v>
      </c>
      <c r="W1050" s="120">
        <f t="shared" si="588"/>
        <v>1.0014415830000001</v>
      </c>
      <c r="X1050" s="113">
        <f t="shared" si="589"/>
        <v>1.33681392</v>
      </c>
      <c r="Y1050" s="113">
        <f t="shared" si="590"/>
        <v>0</v>
      </c>
      <c r="Z1050" s="125" t="str">
        <f t="shared" si="599"/>
        <v>A+J=</v>
      </c>
      <c r="AA1050" s="118">
        <f t="shared" si="600"/>
        <v>45524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91"/>
        <v>45500</v>
      </c>
      <c r="B1051" s="113">
        <f t="shared" si="583"/>
        <v>929.08772584999997</v>
      </c>
      <c r="C1051" s="176">
        <f t="shared" si="582"/>
        <v>772.0953346920935</v>
      </c>
      <c r="D1051" s="114">
        <f t="shared" si="592"/>
        <v>6926.96</v>
      </c>
      <c r="E1051" s="115">
        <f t="shared" si="578"/>
        <v>6941.51</v>
      </c>
      <c r="F1051" s="116">
        <f t="shared" si="579"/>
        <v>45465</v>
      </c>
      <c r="G1051" s="117">
        <f t="shared" si="584"/>
        <v>2.1004885259912065E-3</v>
      </c>
      <c r="H1051" s="118">
        <f t="shared" si="597"/>
        <v>45524</v>
      </c>
      <c r="I1051" s="118">
        <f t="shared" si="585"/>
        <v>45524</v>
      </c>
      <c r="J1051" s="119">
        <f t="shared" si="593"/>
        <v>21</v>
      </c>
      <c r="K1051" s="119">
        <f t="shared" si="580"/>
        <v>5</v>
      </c>
      <c r="L1051" s="8">
        <f t="shared" si="594"/>
        <v>1.0004997099999999</v>
      </c>
      <c r="M1051" s="120">
        <f t="shared" si="581"/>
        <v>1.0046002700000001</v>
      </c>
      <c r="N1051" s="120">
        <f t="shared" si="575"/>
        <v>1.2005681138096034</v>
      </c>
      <c r="O1051" s="113">
        <f t="shared" si="577"/>
        <v>1.20116804</v>
      </c>
      <c r="P1051" s="113">
        <f t="shared" si="586"/>
        <v>927.41623986000002</v>
      </c>
      <c r="Q1051" s="11">
        <f t="shared" si="598"/>
        <v>0</v>
      </c>
      <c r="R1051" s="30">
        <f t="shared" si="595"/>
        <v>0</v>
      </c>
      <c r="S1051" s="8">
        <f t="shared" si="587"/>
        <v>0</v>
      </c>
      <c r="T1051" s="122">
        <f t="shared" si="596"/>
        <v>9.5000000000000001E-2</v>
      </c>
      <c r="U1051" s="121">
        <f t="shared" si="576"/>
        <v>5</v>
      </c>
      <c r="V1051" s="121">
        <v>252</v>
      </c>
      <c r="W1051" s="120">
        <f t="shared" si="588"/>
        <v>1.0018023039999999</v>
      </c>
      <c r="X1051" s="113">
        <f t="shared" si="589"/>
        <v>1.6714859900000001</v>
      </c>
      <c r="Y1051" s="113">
        <f t="shared" si="590"/>
        <v>0</v>
      </c>
      <c r="Z1051" s="125" t="str">
        <f t="shared" si="599"/>
        <v>A+J=</v>
      </c>
      <c r="AA1051" s="118">
        <f t="shared" si="600"/>
        <v>45524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91"/>
        <v>45501</v>
      </c>
      <c r="B1052" s="113">
        <f t="shared" si="583"/>
        <v>929.08772584999997</v>
      </c>
      <c r="C1052" s="176">
        <f t="shared" si="582"/>
        <v>772.0953346920935</v>
      </c>
      <c r="D1052" s="114">
        <f t="shared" si="592"/>
        <v>6926.96</v>
      </c>
      <c r="E1052" s="115">
        <f t="shared" si="578"/>
        <v>6941.51</v>
      </c>
      <c r="F1052" s="116">
        <f t="shared" si="579"/>
        <v>45465</v>
      </c>
      <c r="G1052" s="117">
        <f t="shared" si="584"/>
        <v>2.1004885259912065E-3</v>
      </c>
      <c r="H1052" s="118">
        <f t="shared" si="597"/>
        <v>45524</v>
      </c>
      <c r="I1052" s="118">
        <f t="shared" si="585"/>
        <v>45524</v>
      </c>
      <c r="J1052" s="119">
        <f t="shared" si="593"/>
        <v>21</v>
      </c>
      <c r="K1052" s="119">
        <f t="shared" si="580"/>
        <v>5</v>
      </c>
      <c r="L1052" s="8">
        <f t="shared" si="594"/>
        <v>1.0004997099999999</v>
      </c>
      <c r="M1052" s="120">
        <f t="shared" si="581"/>
        <v>1.0046002700000001</v>
      </c>
      <c r="N1052" s="120">
        <f t="shared" si="575"/>
        <v>1.2005681138096034</v>
      </c>
      <c r="O1052" s="113">
        <f t="shared" si="577"/>
        <v>1.20116804</v>
      </c>
      <c r="P1052" s="113">
        <f t="shared" si="586"/>
        <v>927.41623986000002</v>
      </c>
      <c r="Q1052" s="11">
        <f t="shared" si="598"/>
        <v>0</v>
      </c>
      <c r="R1052" s="30">
        <f t="shared" si="595"/>
        <v>0</v>
      </c>
      <c r="S1052" s="8">
        <f t="shared" si="587"/>
        <v>0</v>
      </c>
      <c r="T1052" s="122">
        <f t="shared" si="596"/>
        <v>9.5000000000000001E-2</v>
      </c>
      <c r="U1052" s="121">
        <f t="shared" si="576"/>
        <v>5</v>
      </c>
      <c r="V1052" s="121">
        <v>252</v>
      </c>
      <c r="W1052" s="120">
        <f t="shared" si="588"/>
        <v>1.0018023039999999</v>
      </c>
      <c r="X1052" s="113">
        <f t="shared" si="589"/>
        <v>1.6714859900000001</v>
      </c>
      <c r="Y1052" s="113">
        <f t="shared" si="590"/>
        <v>0</v>
      </c>
      <c r="Z1052" s="125" t="str">
        <f t="shared" si="599"/>
        <v>A+J=</v>
      </c>
      <c r="AA1052" s="118">
        <f t="shared" si="600"/>
        <v>45524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91"/>
        <v>45502</v>
      </c>
      <c r="B1053" s="113">
        <f t="shared" si="583"/>
        <v>929.08772584999997</v>
      </c>
      <c r="C1053" s="176">
        <f t="shared" si="582"/>
        <v>772.0953346920935</v>
      </c>
      <c r="D1053" s="114">
        <f t="shared" si="592"/>
        <v>6926.96</v>
      </c>
      <c r="E1053" s="115">
        <f t="shared" si="578"/>
        <v>6941.51</v>
      </c>
      <c r="F1053" s="116">
        <f t="shared" si="579"/>
        <v>45465</v>
      </c>
      <c r="G1053" s="117">
        <f t="shared" si="584"/>
        <v>2.1004885259912065E-3</v>
      </c>
      <c r="H1053" s="118">
        <f t="shared" si="597"/>
        <v>45524</v>
      </c>
      <c r="I1053" s="118">
        <f t="shared" si="585"/>
        <v>45524</v>
      </c>
      <c r="J1053" s="119">
        <f t="shared" si="593"/>
        <v>21</v>
      </c>
      <c r="K1053" s="119">
        <f t="shared" si="580"/>
        <v>5</v>
      </c>
      <c r="L1053" s="8">
        <f t="shared" si="594"/>
        <v>1.0004997099999999</v>
      </c>
      <c r="M1053" s="120">
        <f t="shared" si="581"/>
        <v>1.0046002700000001</v>
      </c>
      <c r="N1053" s="120">
        <f t="shared" si="575"/>
        <v>1.2005681138096034</v>
      </c>
      <c r="O1053" s="113">
        <f t="shared" si="577"/>
        <v>1.20116804</v>
      </c>
      <c r="P1053" s="113">
        <f t="shared" si="586"/>
        <v>927.41623986000002</v>
      </c>
      <c r="Q1053" s="11">
        <f t="shared" si="598"/>
        <v>0</v>
      </c>
      <c r="R1053" s="30">
        <f t="shared" si="595"/>
        <v>0</v>
      </c>
      <c r="S1053" s="8">
        <f t="shared" si="587"/>
        <v>0</v>
      </c>
      <c r="T1053" s="122">
        <f t="shared" si="596"/>
        <v>9.5000000000000001E-2</v>
      </c>
      <c r="U1053" s="121">
        <f t="shared" si="576"/>
        <v>5</v>
      </c>
      <c r="V1053" s="121">
        <v>252</v>
      </c>
      <c r="W1053" s="120">
        <f t="shared" si="588"/>
        <v>1.0018023039999999</v>
      </c>
      <c r="X1053" s="113">
        <f t="shared" si="589"/>
        <v>1.6714859900000001</v>
      </c>
      <c r="Y1053" s="113">
        <f t="shared" si="590"/>
        <v>0</v>
      </c>
      <c r="Z1053" s="125" t="str">
        <f t="shared" si="599"/>
        <v>A+J=</v>
      </c>
      <c r="AA1053" s="118">
        <f t="shared" si="600"/>
        <v>45524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91"/>
        <v>45503</v>
      </c>
      <c r="B1054" s="113">
        <f t="shared" si="583"/>
        <v>929.51525907000007</v>
      </c>
      <c r="C1054" s="176">
        <f t="shared" si="582"/>
        <v>772.0953346920935</v>
      </c>
      <c r="D1054" s="114">
        <f t="shared" si="592"/>
        <v>6926.96</v>
      </c>
      <c r="E1054" s="115">
        <f t="shared" si="578"/>
        <v>6941.51</v>
      </c>
      <c r="F1054" s="116">
        <f t="shared" si="579"/>
        <v>45465</v>
      </c>
      <c r="G1054" s="117">
        <f t="shared" si="584"/>
        <v>2.1004885259912065E-3</v>
      </c>
      <c r="H1054" s="118">
        <f t="shared" si="597"/>
        <v>45524</v>
      </c>
      <c r="I1054" s="118">
        <f t="shared" si="585"/>
        <v>45524</v>
      </c>
      <c r="J1054" s="119">
        <f t="shared" si="593"/>
        <v>21</v>
      </c>
      <c r="K1054" s="119">
        <f t="shared" si="580"/>
        <v>6</v>
      </c>
      <c r="L1054" s="8">
        <f t="shared" si="594"/>
        <v>1.0005996800000001</v>
      </c>
      <c r="M1054" s="120">
        <f t="shared" si="581"/>
        <v>1.0046002700000001</v>
      </c>
      <c r="N1054" s="120">
        <f t="shared" si="575"/>
        <v>1.2005681138096034</v>
      </c>
      <c r="O1054" s="113">
        <f t="shared" si="577"/>
        <v>1.2012880699999999</v>
      </c>
      <c r="P1054" s="113">
        <f t="shared" si="586"/>
        <v>927.50891446000003</v>
      </c>
      <c r="Q1054" s="11">
        <f t="shared" si="598"/>
        <v>0</v>
      </c>
      <c r="R1054" s="30">
        <f t="shared" si="595"/>
        <v>0</v>
      </c>
      <c r="S1054" s="8">
        <f t="shared" si="587"/>
        <v>0</v>
      </c>
      <c r="T1054" s="122">
        <f t="shared" si="596"/>
        <v>9.5000000000000001E-2</v>
      </c>
      <c r="U1054" s="121">
        <f t="shared" si="576"/>
        <v>6</v>
      </c>
      <c r="V1054" s="121">
        <v>252</v>
      </c>
      <c r="W1054" s="120">
        <f t="shared" si="588"/>
        <v>1.002163154</v>
      </c>
      <c r="X1054" s="113">
        <f t="shared" si="589"/>
        <v>2.0063446100000002</v>
      </c>
      <c r="Y1054" s="113">
        <f t="shared" si="590"/>
        <v>0</v>
      </c>
      <c r="Z1054" s="125" t="str">
        <f t="shared" si="599"/>
        <v>A+J=</v>
      </c>
      <c r="AA1054" s="118">
        <f t="shared" si="600"/>
        <v>45524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91"/>
        <v>45504</v>
      </c>
      <c r="B1055" s="113">
        <f t="shared" si="583"/>
        <v>929.94298844000002</v>
      </c>
      <c r="C1055" s="176">
        <f t="shared" si="582"/>
        <v>772.0953346920935</v>
      </c>
      <c r="D1055" s="114">
        <f t="shared" si="592"/>
        <v>6926.96</v>
      </c>
      <c r="E1055" s="115">
        <f t="shared" si="578"/>
        <v>6941.51</v>
      </c>
      <c r="F1055" s="116">
        <f t="shared" si="579"/>
        <v>45465</v>
      </c>
      <c r="G1055" s="117">
        <f t="shared" si="584"/>
        <v>2.1004885259912065E-3</v>
      </c>
      <c r="H1055" s="118">
        <f t="shared" si="597"/>
        <v>45524</v>
      </c>
      <c r="I1055" s="118">
        <f t="shared" si="585"/>
        <v>45524</v>
      </c>
      <c r="J1055" s="119">
        <f t="shared" si="593"/>
        <v>21</v>
      </c>
      <c r="K1055" s="119">
        <f t="shared" si="580"/>
        <v>7</v>
      </c>
      <c r="L1055" s="8">
        <f t="shared" si="594"/>
        <v>1.0006996699999999</v>
      </c>
      <c r="M1055" s="120">
        <f t="shared" si="581"/>
        <v>1.0046002700000001</v>
      </c>
      <c r="N1055" s="120">
        <f t="shared" ref="N1055:N1099" si="601">IF(I1055&gt;I1054,N1054*M1055,N1054)</f>
        <v>1.2005681138096034</v>
      </c>
      <c r="O1055" s="113">
        <f t="shared" si="577"/>
        <v>1.20140811</v>
      </c>
      <c r="P1055" s="113">
        <f t="shared" si="586"/>
        <v>927.60159679000003</v>
      </c>
      <c r="Q1055" s="11">
        <f t="shared" si="598"/>
        <v>0</v>
      </c>
      <c r="R1055" s="30">
        <f t="shared" si="595"/>
        <v>0</v>
      </c>
      <c r="S1055" s="8">
        <f t="shared" si="587"/>
        <v>0</v>
      </c>
      <c r="T1055" s="122">
        <f t="shared" si="596"/>
        <v>9.5000000000000001E-2</v>
      </c>
      <c r="U1055" s="121">
        <f t="shared" si="576"/>
        <v>7</v>
      </c>
      <c r="V1055" s="121">
        <v>252</v>
      </c>
      <c r="W1055" s="120">
        <f t="shared" si="588"/>
        <v>1.002524135</v>
      </c>
      <c r="X1055" s="113">
        <f t="shared" si="589"/>
        <v>2.3413916499999998</v>
      </c>
      <c r="Y1055" s="113">
        <f t="shared" si="590"/>
        <v>0</v>
      </c>
      <c r="Z1055" s="125" t="str">
        <f t="shared" si="599"/>
        <v>A+J=</v>
      </c>
      <c r="AA1055" s="118">
        <f t="shared" si="600"/>
        <v>45524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91"/>
        <v>45505</v>
      </c>
      <c r="B1056" s="113">
        <f t="shared" si="583"/>
        <v>930.37091212999997</v>
      </c>
      <c r="C1056" s="176">
        <f t="shared" si="582"/>
        <v>772.0953346920935</v>
      </c>
      <c r="D1056" s="114">
        <f t="shared" si="592"/>
        <v>6926.96</v>
      </c>
      <c r="E1056" s="115">
        <f t="shared" si="578"/>
        <v>6941.51</v>
      </c>
      <c r="F1056" s="116">
        <f t="shared" si="579"/>
        <v>45465</v>
      </c>
      <c r="G1056" s="117">
        <f t="shared" si="584"/>
        <v>2.1004885259912065E-3</v>
      </c>
      <c r="H1056" s="118">
        <f t="shared" si="597"/>
        <v>45524</v>
      </c>
      <c r="I1056" s="118">
        <f t="shared" si="585"/>
        <v>45524</v>
      </c>
      <c r="J1056" s="119">
        <f t="shared" si="593"/>
        <v>21</v>
      </c>
      <c r="K1056" s="119">
        <f t="shared" si="580"/>
        <v>8</v>
      </c>
      <c r="L1056" s="8">
        <f t="shared" si="594"/>
        <v>1.00079966</v>
      </c>
      <c r="M1056" s="120">
        <f t="shared" si="581"/>
        <v>1.0046002700000001</v>
      </c>
      <c r="N1056" s="120">
        <f t="shared" si="601"/>
        <v>1.2005681138096034</v>
      </c>
      <c r="O1056" s="113">
        <f t="shared" si="577"/>
        <v>1.2015281600000001</v>
      </c>
      <c r="P1056" s="113">
        <f t="shared" si="586"/>
        <v>927.69428683000001</v>
      </c>
      <c r="Q1056" s="11">
        <f t="shared" si="598"/>
        <v>0</v>
      </c>
      <c r="R1056" s="30">
        <f t="shared" si="595"/>
        <v>0</v>
      </c>
      <c r="S1056" s="8">
        <f t="shared" si="587"/>
        <v>0</v>
      </c>
      <c r="T1056" s="122">
        <f t="shared" si="596"/>
        <v>9.5000000000000001E-2</v>
      </c>
      <c r="U1056" s="121">
        <f t="shared" si="576"/>
        <v>8</v>
      </c>
      <c r="V1056" s="121">
        <v>252</v>
      </c>
      <c r="W1056" s="120">
        <f t="shared" si="588"/>
        <v>1.0028852450000001</v>
      </c>
      <c r="X1056" s="113">
        <f t="shared" si="589"/>
        <v>2.6766253</v>
      </c>
      <c r="Y1056" s="113">
        <f t="shared" si="590"/>
        <v>0</v>
      </c>
      <c r="Z1056" s="125" t="str">
        <f t="shared" si="599"/>
        <v>A+J=</v>
      </c>
      <c r="AA1056" s="118">
        <f t="shared" si="600"/>
        <v>45524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91"/>
        <v>45506</v>
      </c>
      <c r="B1057" s="113">
        <f t="shared" si="583"/>
        <v>930.79902431000005</v>
      </c>
      <c r="C1057" s="176">
        <f t="shared" si="582"/>
        <v>772.0953346920935</v>
      </c>
      <c r="D1057" s="114">
        <f t="shared" si="592"/>
        <v>6926.96</v>
      </c>
      <c r="E1057" s="115">
        <f t="shared" si="578"/>
        <v>6941.51</v>
      </c>
      <c r="F1057" s="116">
        <f t="shared" si="579"/>
        <v>45465</v>
      </c>
      <c r="G1057" s="117">
        <f t="shared" si="584"/>
        <v>2.1004885259912065E-3</v>
      </c>
      <c r="H1057" s="118">
        <f t="shared" si="597"/>
        <v>45524</v>
      </c>
      <c r="I1057" s="118">
        <f t="shared" si="585"/>
        <v>45524</v>
      </c>
      <c r="J1057" s="119">
        <f t="shared" si="593"/>
        <v>21</v>
      </c>
      <c r="K1057" s="119">
        <f t="shared" si="580"/>
        <v>9</v>
      </c>
      <c r="L1057" s="8">
        <f t="shared" si="594"/>
        <v>1.00089966</v>
      </c>
      <c r="M1057" s="120">
        <f t="shared" si="581"/>
        <v>1.0046002700000001</v>
      </c>
      <c r="N1057" s="120">
        <f t="shared" si="601"/>
        <v>1.2005681138096034</v>
      </c>
      <c r="O1057" s="113">
        <f t="shared" si="577"/>
        <v>1.2016482100000001</v>
      </c>
      <c r="P1057" s="113">
        <f t="shared" si="586"/>
        <v>927.78697688</v>
      </c>
      <c r="Q1057" s="11">
        <f t="shared" si="598"/>
        <v>0</v>
      </c>
      <c r="R1057" s="30">
        <f t="shared" si="595"/>
        <v>0</v>
      </c>
      <c r="S1057" s="8">
        <f t="shared" si="587"/>
        <v>0</v>
      </c>
      <c r="T1057" s="122">
        <f t="shared" si="596"/>
        <v>9.5000000000000001E-2</v>
      </c>
      <c r="U1057" s="121">
        <f t="shared" si="576"/>
        <v>9</v>
      </c>
      <c r="V1057" s="121">
        <v>252</v>
      </c>
      <c r="W1057" s="120">
        <f t="shared" si="588"/>
        <v>1.0032464860000001</v>
      </c>
      <c r="X1057" s="113">
        <f t="shared" si="589"/>
        <v>3.01204743</v>
      </c>
      <c r="Y1057" s="113">
        <f t="shared" si="590"/>
        <v>0</v>
      </c>
      <c r="Z1057" s="125" t="str">
        <f t="shared" si="599"/>
        <v>A+J=</v>
      </c>
      <c r="AA1057" s="118">
        <f t="shared" si="600"/>
        <v>45524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91"/>
        <v>45507</v>
      </c>
      <c r="B1058" s="113">
        <f t="shared" si="583"/>
        <v>931.22734638000009</v>
      </c>
      <c r="C1058" s="176">
        <f t="shared" si="582"/>
        <v>772.0953346920935</v>
      </c>
      <c r="D1058" s="114">
        <f t="shared" si="592"/>
        <v>6926.96</v>
      </c>
      <c r="E1058" s="115">
        <f t="shared" si="578"/>
        <v>6941.51</v>
      </c>
      <c r="F1058" s="116">
        <f t="shared" si="579"/>
        <v>45465</v>
      </c>
      <c r="G1058" s="117">
        <f t="shared" si="584"/>
        <v>2.1004885259912065E-3</v>
      </c>
      <c r="H1058" s="118">
        <f t="shared" si="597"/>
        <v>45524</v>
      </c>
      <c r="I1058" s="118">
        <f t="shared" si="585"/>
        <v>45524</v>
      </c>
      <c r="J1058" s="119">
        <f t="shared" si="593"/>
        <v>21</v>
      </c>
      <c r="K1058" s="119">
        <f t="shared" si="580"/>
        <v>10</v>
      </c>
      <c r="L1058" s="8">
        <f t="shared" si="594"/>
        <v>1.0009996800000001</v>
      </c>
      <c r="M1058" s="120">
        <f t="shared" si="581"/>
        <v>1.0046002700000001</v>
      </c>
      <c r="N1058" s="120">
        <f t="shared" si="601"/>
        <v>1.2005681138096034</v>
      </c>
      <c r="O1058" s="113">
        <f t="shared" si="577"/>
        <v>1.20176829</v>
      </c>
      <c r="P1058" s="113">
        <f t="shared" si="586"/>
        <v>927.87969008000005</v>
      </c>
      <c r="Q1058" s="11">
        <f t="shared" si="598"/>
        <v>0</v>
      </c>
      <c r="R1058" s="30">
        <f t="shared" si="595"/>
        <v>0</v>
      </c>
      <c r="S1058" s="8">
        <f t="shared" si="587"/>
        <v>0</v>
      </c>
      <c r="T1058" s="122">
        <f t="shared" si="596"/>
        <v>9.5000000000000001E-2</v>
      </c>
      <c r="U1058" s="121">
        <f t="shared" si="576"/>
        <v>10</v>
      </c>
      <c r="V1058" s="121">
        <v>252</v>
      </c>
      <c r="W1058" s="120">
        <f t="shared" si="588"/>
        <v>1.0036078559999999</v>
      </c>
      <c r="X1058" s="113">
        <f t="shared" si="589"/>
        <v>3.3476563000000001</v>
      </c>
      <c r="Y1058" s="113">
        <f t="shared" si="590"/>
        <v>0</v>
      </c>
      <c r="Z1058" s="125" t="str">
        <f t="shared" si="599"/>
        <v>A+J=</v>
      </c>
      <c r="AA1058" s="118">
        <f t="shared" si="600"/>
        <v>45524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91"/>
        <v>45508</v>
      </c>
      <c r="B1059" s="113">
        <f t="shared" si="583"/>
        <v>931.22734638000009</v>
      </c>
      <c r="C1059" s="176">
        <f t="shared" si="582"/>
        <v>772.0953346920935</v>
      </c>
      <c r="D1059" s="114">
        <f t="shared" si="592"/>
        <v>6926.96</v>
      </c>
      <c r="E1059" s="115">
        <f t="shared" si="578"/>
        <v>6941.51</v>
      </c>
      <c r="F1059" s="116">
        <f t="shared" si="579"/>
        <v>45465</v>
      </c>
      <c r="G1059" s="117">
        <f t="shared" si="584"/>
        <v>2.1004885259912065E-3</v>
      </c>
      <c r="H1059" s="118">
        <f t="shared" si="597"/>
        <v>45524</v>
      </c>
      <c r="I1059" s="118">
        <f t="shared" si="585"/>
        <v>45524</v>
      </c>
      <c r="J1059" s="119">
        <f t="shared" si="593"/>
        <v>21</v>
      </c>
      <c r="K1059" s="119">
        <f t="shared" si="580"/>
        <v>10</v>
      </c>
      <c r="L1059" s="8">
        <f t="shared" si="594"/>
        <v>1.0009996800000001</v>
      </c>
      <c r="M1059" s="120">
        <f t="shared" si="581"/>
        <v>1.0046002700000001</v>
      </c>
      <c r="N1059" s="120">
        <f t="shared" si="601"/>
        <v>1.2005681138096034</v>
      </c>
      <c r="O1059" s="113">
        <f t="shared" si="577"/>
        <v>1.20176829</v>
      </c>
      <c r="P1059" s="113">
        <f t="shared" si="586"/>
        <v>927.87969008000005</v>
      </c>
      <c r="Q1059" s="11">
        <f t="shared" si="598"/>
        <v>0</v>
      </c>
      <c r="R1059" s="30">
        <f t="shared" si="595"/>
        <v>0</v>
      </c>
      <c r="S1059" s="8">
        <f t="shared" si="587"/>
        <v>0</v>
      </c>
      <c r="T1059" s="122">
        <f t="shared" si="596"/>
        <v>9.5000000000000001E-2</v>
      </c>
      <c r="U1059" s="121">
        <f t="shared" si="576"/>
        <v>10</v>
      </c>
      <c r="V1059" s="121">
        <v>252</v>
      </c>
      <c r="W1059" s="120">
        <f t="shared" si="588"/>
        <v>1.0036078559999999</v>
      </c>
      <c r="X1059" s="113">
        <f t="shared" si="589"/>
        <v>3.3476563000000001</v>
      </c>
      <c r="Y1059" s="113">
        <f t="shared" si="590"/>
        <v>0</v>
      </c>
      <c r="Z1059" s="125" t="str">
        <f t="shared" si="599"/>
        <v>A+J=</v>
      </c>
      <c r="AA1059" s="118">
        <f t="shared" si="600"/>
        <v>45524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91"/>
        <v>45509</v>
      </c>
      <c r="B1060" s="113">
        <f t="shared" si="583"/>
        <v>931.22734638000009</v>
      </c>
      <c r="C1060" s="176">
        <f t="shared" si="582"/>
        <v>772.0953346920935</v>
      </c>
      <c r="D1060" s="114">
        <f t="shared" si="592"/>
        <v>6926.96</v>
      </c>
      <c r="E1060" s="115">
        <f t="shared" si="578"/>
        <v>6941.51</v>
      </c>
      <c r="F1060" s="116">
        <f t="shared" si="579"/>
        <v>45465</v>
      </c>
      <c r="G1060" s="117">
        <f t="shared" si="584"/>
        <v>2.1004885259912065E-3</v>
      </c>
      <c r="H1060" s="118">
        <f t="shared" si="597"/>
        <v>45524</v>
      </c>
      <c r="I1060" s="118">
        <f t="shared" si="585"/>
        <v>45524</v>
      </c>
      <c r="J1060" s="119">
        <f t="shared" si="593"/>
        <v>21</v>
      </c>
      <c r="K1060" s="119">
        <f t="shared" si="580"/>
        <v>10</v>
      </c>
      <c r="L1060" s="8">
        <f t="shared" si="594"/>
        <v>1.0009996800000001</v>
      </c>
      <c r="M1060" s="120">
        <f t="shared" si="581"/>
        <v>1.0046002700000001</v>
      </c>
      <c r="N1060" s="120">
        <f t="shared" si="601"/>
        <v>1.2005681138096034</v>
      </c>
      <c r="O1060" s="113">
        <f t="shared" si="577"/>
        <v>1.20176829</v>
      </c>
      <c r="P1060" s="113">
        <f t="shared" si="586"/>
        <v>927.87969008000005</v>
      </c>
      <c r="Q1060" s="11">
        <f t="shared" si="598"/>
        <v>0</v>
      </c>
      <c r="R1060" s="30">
        <f t="shared" si="595"/>
        <v>0</v>
      </c>
      <c r="S1060" s="8">
        <f t="shared" si="587"/>
        <v>0</v>
      </c>
      <c r="T1060" s="122">
        <f t="shared" si="596"/>
        <v>9.5000000000000001E-2</v>
      </c>
      <c r="U1060" s="121">
        <f t="shared" si="576"/>
        <v>10</v>
      </c>
      <c r="V1060" s="121">
        <v>252</v>
      </c>
      <c r="W1060" s="120">
        <f t="shared" si="588"/>
        <v>1.0036078559999999</v>
      </c>
      <c r="X1060" s="113">
        <f t="shared" si="589"/>
        <v>3.3476563000000001</v>
      </c>
      <c r="Y1060" s="113">
        <f t="shared" si="590"/>
        <v>0</v>
      </c>
      <c r="Z1060" s="125" t="str">
        <f t="shared" si="599"/>
        <v>A+J=</v>
      </c>
      <c r="AA1060" s="118">
        <f t="shared" si="600"/>
        <v>45524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91"/>
        <v>45510</v>
      </c>
      <c r="B1061" s="113">
        <f t="shared" si="583"/>
        <v>931.65585704</v>
      </c>
      <c r="C1061" s="176">
        <f t="shared" si="582"/>
        <v>772.0953346920935</v>
      </c>
      <c r="D1061" s="114">
        <f t="shared" si="592"/>
        <v>6926.96</v>
      </c>
      <c r="E1061" s="115">
        <f t="shared" si="578"/>
        <v>6941.51</v>
      </c>
      <c r="F1061" s="116">
        <f t="shared" si="579"/>
        <v>45465</v>
      </c>
      <c r="G1061" s="117">
        <f t="shared" si="584"/>
        <v>2.1004885259912065E-3</v>
      </c>
      <c r="H1061" s="118">
        <f t="shared" si="597"/>
        <v>45524</v>
      </c>
      <c r="I1061" s="118">
        <f t="shared" si="585"/>
        <v>45524</v>
      </c>
      <c r="J1061" s="119">
        <f t="shared" si="593"/>
        <v>21</v>
      </c>
      <c r="K1061" s="119">
        <f t="shared" si="580"/>
        <v>11</v>
      </c>
      <c r="L1061" s="8">
        <f t="shared" si="594"/>
        <v>1.0010996999999999</v>
      </c>
      <c r="M1061" s="120">
        <f t="shared" si="581"/>
        <v>1.0046002700000001</v>
      </c>
      <c r="N1061" s="120">
        <f t="shared" si="601"/>
        <v>1.2005681138096034</v>
      </c>
      <c r="O1061" s="113">
        <f t="shared" si="577"/>
        <v>1.20188837</v>
      </c>
      <c r="P1061" s="113">
        <f t="shared" si="586"/>
        <v>927.97240328999999</v>
      </c>
      <c r="Q1061" s="11">
        <f t="shared" si="598"/>
        <v>0</v>
      </c>
      <c r="R1061" s="30">
        <f t="shared" si="595"/>
        <v>0</v>
      </c>
      <c r="S1061" s="8">
        <f t="shared" si="587"/>
        <v>0</v>
      </c>
      <c r="T1061" s="122">
        <f t="shared" si="596"/>
        <v>9.5000000000000001E-2</v>
      </c>
      <c r="U1061" s="121">
        <f t="shared" ref="U1061:U1099" si="602">IF(Q1060&gt;0,1,IF(K1061=K1060,U1060,U1060+1))</f>
        <v>11</v>
      </c>
      <c r="V1061" s="121">
        <v>252</v>
      </c>
      <c r="W1061" s="120">
        <f t="shared" si="588"/>
        <v>1.0039693569999999</v>
      </c>
      <c r="X1061" s="113">
        <f t="shared" si="589"/>
        <v>3.68345375</v>
      </c>
      <c r="Y1061" s="113">
        <f t="shared" si="590"/>
        <v>0</v>
      </c>
      <c r="Z1061" s="125" t="str">
        <f t="shared" si="599"/>
        <v>A+J=</v>
      </c>
      <c r="AA1061" s="118">
        <f t="shared" si="600"/>
        <v>45524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91"/>
        <v>45511</v>
      </c>
      <c r="B1062" s="113">
        <f t="shared" si="583"/>
        <v>932.08457088</v>
      </c>
      <c r="C1062" s="176">
        <f t="shared" si="582"/>
        <v>772.0953346920935</v>
      </c>
      <c r="D1062" s="114">
        <f t="shared" si="592"/>
        <v>6926.96</v>
      </c>
      <c r="E1062" s="115">
        <f t="shared" si="578"/>
        <v>6941.51</v>
      </c>
      <c r="F1062" s="116">
        <f t="shared" si="579"/>
        <v>45465</v>
      </c>
      <c r="G1062" s="117">
        <f t="shared" si="584"/>
        <v>2.1004885259912065E-3</v>
      </c>
      <c r="H1062" s="118">
        <f t="shared" si="597"/>
        <v>45524</v>
      </c>
      <c r="I1062" s="118">
        <f t="shared" si="585"/>
        <v>45524</v>
      </c>
      <c r="J1062" s="119">
        <f t="shared" si="593"/>
        <v>21</v>
      </c>
      <c r="K1062" s="119">
        <f t="shared" si="580"/>
        <v>12</v>
      </c>
      <c r="L1062" s="8">
        <f t="shared" si="594"/>
        <v>1.00119973</v>
      </c>
      <c r="M1062" s="120">
        <f t="shared" si="581"/>
        <v>1.0046002700000001</v>
      </c>
      <c r="N1062" s="120">
        <f t="shared" si="601"/>
        <v>1.2005681138096034</v>
      </c>
      <c r="O1062" s="113">
        <f t="shared" si="577"/>
        <v>1.20200847</v>
      </c>
      <c r="P1062" s="113">
        <f t="shared" si="586"/>
        <v>928.06513194000001</v>
      </c>
      <c r="Q1062" s="11">
        <f t="shared" si="598"/>
        <v>0</v>
      </c>
      <c r="R1062" s="30">
        <f t="shared" si="595"/>
        <v>0</v>
      </c>
      <c r="S1062" s="8">
        <f t="shared" si="587"/>
        <v>0</v>
      </c>
      <c r="T1062" s="122">
        <f t="shared" si="596"/>
        <v>9.5000000000000001E-2</v>
      </c>
      <c r="U1062" s="121">
        <f t="shared" si="602"/>
        <v>12</v>
      </c>
      <c r="V1062" s="121">
        <v>252</v>
      </c>
      <c r="W1062" s="120">
        <f t="shared" si="588"/>
        <v>1.004330988</v>
      </c>
      <c r="X1062" s="113">
        <f t="shared" si="589"/>
        <v>4.0194389399999997</v>
      </c>
      <c r="Y1062" s="113">
        <f t="shared" si="590"/>
        <v>0</v>
      </c>
      <c r="Z1062" s="125" t="str">
        <f t="shared" si="599"/>
        <v>A+J=</v>
      </c>
      <c r="AA1062" s="118">
        <f t="shared" si="600"/>
        <v>45524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91"/>
        <v>45512</v>
      </c>
      <c r="B1063" s="113">
        <f t="shared" si="583"/>
        <v>932.51348021000001</v>
      </c>
      <c r="C1063" s="176">
        <f t="shared" si="582"/>
        <v>772.0953346920935</v>
      </c>
      <c r="D1063" s="114">
        <f t="shared" si="592"/>
        <v>6926.96</v>
      </c>
      <c r="E1063" s="115">
        <f t="shared" si="578"/>
        <v>6941.51</v>
      </c>
      <c r="F1063" s="116">
        <f t="shared" si="579"/>
        <v>45465</v>
      </c>
      <c r="G1063" s="117">
        <f t="shared" si="584"/>
        <v>2.1004885259912065E-3</v>
      </c>
      <c r="H1063" s="118">
        <f t="shared" si="597"/>
        <v>45524</v>
      </c>
      <c r="I1063" s="118">
        <f t="shared" si="585"/>
        <v>45524</v>
      </c>
      <c r="J1063" s="119">
        <f t="shared" si="593"/>
        <v>21</v>
      </c>
      <c r="K1063" s="119">
        <f t="shared" si="580"/>
        <v>13</v>
      </c>
      <c r="L1063" s="8">
        <f t="shared" si="594"/>
        <v>1.0012997800000001</v>
      </c>
      <c r="M1063" s="120">
        <f t="shared" si="581"/>
        <v>1.0046002700000001</v>
      </c>
      <c r="N1063" s="120">
        <f t="shared" si="601"/>
        <v>1.2005681138096034</v>
      </c>
      <c r="O1063" s="113">
        <f t="shared" si="577"/>
        <v>1.2021285799999999</v>
      </c>
      <c r="P1063" s="113">
        <f t="shared" si="586"/>
        <v>928.15786831000003</v>
      </c>
      <c r="Q1063" s="11">
        <f t="shared" si="598"/>
        <v>0</v>
      </c>
      <c r="R1063" s="30">
        <f t="shared" si="595"/>
        <v>0</v>
      </c>
      <c r="S1063" s="8">
        <f t="shared" si="587"/>
        <v>0</v>
      </c>
      <c r="T1063" s="122">
        <f t="shared" si="596"/>
        <v>9.5000000000000001E-2</v>
      </c>
      <c r="U1063" s="121">
        <f t="shared" si="602"/>
        <v>13</v>
      </c>
      <c r="V1063" s="121">
        <v>252</v>
      </c>
      <c r="W1063" s="120">
        <f t="shared" si="588"/>
        <v>1.0046927489999999</v>
      </c>
      <c r="X1063" s="113">
        <f t="shared" si="589"/>
        <v>4.3556119000000004</v>
      </c>
      <c r="Y1063" s="113">
        <f t="shared" si="590"/>
        <v>0</v>
      </c>
      <c r="Z1063" s="125" t="str">
        <f t="shared" si="599"/>
        <v>A+J=</v>
      </c>
      <c r="AA1063" s="118">
        <f t="shared" si="600"/>
        <v>45524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91"/>
        <v>45513</v>
      </c>
      <c r="B1064" s="113">
        <f t="shared" si="583"/>
        <v>932.94258600000001</v>
      </c>
      <c r="C1064" s="176">
        <f t="shared" si="582"/>
        <v>772.0953346920935</v>
      </c>
      <c r="D1064" s="114">
        <f t="shared" si="592"/>
        <v>6926.96</v>
      </c>
      <c r="E1064" s="115">
        <f t="shared" si="578"/>
        <v>6941.51</v>
      </c>
      <c r="F1064" s="116">
        <f t="shared" si="579"/>
        <v>45465</v>
      </c>
      <c r="G1064" s="117">
        <f t="shared" si="584"/>
        <v>2.1004885259912065E-3</v>
      </c>
      <c r="H1064" s="118">
        <f t="shared" si="597"/>
        <v>45524</v>
      </c>
      <c r="I1064" s="118">
        <f t="shared" si="585"/>
        <v>45524</v>
      </c>
      <c r="J1064" s="119">
        <f t="shared" si="593"/>
        <v>21</v>
      </c>
      <c r="K1064" s="119">
        <f t="shared" si="580"/>
        <v>14</v>
      </c>
      <c r="L1064" s="8">
        <f t="shared" si="594"/>
        <v>1.00139983</v>
      </c>
      <c r="M1064" s="120">
        <f t="shared" si="581"/>
        <v>1.0046002700000001</v>
      </c>
      <c r="N1064" s="120">
        <f t="shared" si="601"/>
        <v>1.2005681138096034</v>
      </c>
      <c r="O1064" s="113">
        <f t="shared" si="577"/>
        <v>1.2022486999999999</v>
      </c>
      <c r="P1064" s="113">
        <f t="shared" si="586"/>
        <v>928.25061240000002</v>
      </c>
      <c r="Q1064" s="11">
        <f t="shared" si="598"/>
        <v>0</v>
      </c>
      <c r="R1064" s="30">
        <f t="shared" si="595"/>
        <v>0</v>
      </c>
      <c r="S1064" s="8">
        <f t="shared" si="587"/>
        <v>0</v>
      </c>
      <c r="T1064" s="122">
        <f t="shared" si="596"/>
        <v>9.5000000000000001E-2</v>
      </c>
      <c r="U1064" s="121">
        <f t="shared" si="602"/>
        <v>14</v>
      </c>
      <c r="V1064" s="121">
        <v>252</v>
      </c>
      <c r="W1064" s="120">
        <f t="shared" si="588"/>
        <v>1.0050546410000001</v>
      </c>
      <c r="X1064" s="113">
        <f t="shared" si="589"/>
        <v>4.6919735999999999</v>
      </c>
      <c r="Y1064" s="113">
        <f t="shared" si="590"/>
        <v>0</v>
      </c>
      <c r="Z1064" s="125" t="str">
        <f t="shared" si="599"/>
        <v>A+J=</v>
      </c>
      <c r="AA1064" s="118">
        <f t="shared" si="600"/>
        <v>45524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91"/>
        <v>45514</v>
      </c>
      <c r="B1065" s="113">
        <f t="shared" si="583"/>
        <v>933.37188736999997</v>
      </c>
      <c r="C1065" s="176">
        <f t="shared" si="582"/>
        <v>772.0953346920935</v>
      </c>
      <c r="D1065" s="114">
        <f t="shared" si="592"/>
        <v>6926.96</v>
      </c>
      <c r="E1065" s="115">
        <f t="shared" si="578"/>
        <v>6941.51</v>
      </c>
      <c r="F1065" s="116">
        <f t="shared" si="579"/>
        <v>45465</v>
      </c>
      <c r="G1065" s="117">
        <f t="shared" si="584"/>
        <v>2.1004885259912065E-3</v>
      </c>
      <c r="H1065" s="118">
        <f t="shared" si="597"/>
        <v>45524</v>
      </c>
      <c r="I1065" s="118">
        <f t="shared" si="585"/>
        <v>45524</v>
      </c>
      <c r="J1065" s="119">
        <f t="shared" si="593"/>
        <v>21</v>
      </c>
      <c r="K1065" s="119">
        <f t="shared" si="580"/>
        <v>15</v>
      </c>
      <c r="L1065" s="8">
        <f t="shared" si="594"/>
        <v>1.0014998900000001</v>
      </c>
      <c r="M1065" s="120">
        <f t="shared" si="581"/>
        <v>1.0046002700000001</v>
      </c>
      <c r="N1065" s="120">
        <f t="shared" si="601"/>
        <v>1.2005681138096034</v>
      </c>
      <c r="O1065" s="113">
        <f t="shared" ref="O1065:O1099" si="603">TRUNC(TRUNC((L1065*N1065),15),8)</f>
        <v>1.2023688299999999</v>
      </c>
      <c r="P1065" s="113">
        <f t="shared" si="586"/>
        <v>928.34336422000001</v>
      </c>
      <c r="Q1065" s="11">
        <f t="shared" si="598"/>
        <v>0</v>
      </c>
      <c r="R1065" s="30">
        <f t="shared" si="595"/>
        <v>0</v>
      </c>
      <c r="S1065" s="8">
        <f t="shared" si="587"/>
        <v>0</v>
      </c>
      <c r="T1065" s="122">
        <f t="shared" si="596"/>
        <v>9.5000000000000001E-2</v>
      </c>
      <c r="U1065" s="121">
        <f t="shared" si="602"/>
        <v>15</v>
      </c>
      <c r="V1065" s="121">
        <v>252</v>
      </c>
      <c r="W1065" s="120">
        <f t="shared" si="588"/>
        <v>1.0054166630000001</v>
      </c>
      <c r="X1065" s="113">
        <f t="shared" si="589"/>
        <v>5.0285231499999998</v>
      </c>
      <c r="Y1065" s="113">
        <f t="shared" si="590"/>
        <v>0</v>
      </c>
      <c r="Z1065" s="125" t="str">
        <f t="shared" si="599"/>
        <v>A+J=</v>
      </c>
      <c r="AA1065" s="118">
        <f t="shared" si="600"/>
        <v>45524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91"/>
        <v>45515</v>
      </c>
      <c r="B1066" s="113">
        <f t="shared" si="583"/>
        <v>933.37188736999997</v>
      </c>
      <c r="C1066" s="176">
        <f t="shared" si="582"/>
        <v>772.0953346920935</v>
      </c>
      <c r="D1066" s="114">
        <f t="shared" si="592"/>
        <v>6926.96</v>
      </c>
      <c r="E1066" s="115">
        <f t="shared" ref="E1066:E1099" si="604">IF($K1066=1,VLOOKUP($A1065,$AO$10:$AS$131,4),E1065)</f>
        <v>6941.51</v>
      </c>
      <c r="F1066" s="116">
        <f t="shared" ref="F1066:F1099" si="605">IF($K1066=1,VLOOKUP($A1065,$AO$10:$AS$131,5),F1065)</f>
        <v>45465</v>
      </c>
      <c r="G1066" s="117">
        <f t="shared" si="584"/>
        <v>2.1004885259912065E-3</v>
      </c>
      <c r="H1066" s="118">
        <f t="shared" si="597"/>
        <v>45524</v>
      </c>
      <c r="I1066" s="118">
        <f t="shared" si="585"/>
        <v>45524</v>
      </c>
      <c r="J1066" s="119">
        <f t="shared" si="593"/>
        <v>21</v>
      </c>
      <c r="K1066" s="119">
        <f t="shared" ref="K1066:K1099" si="606">(J1066-(NETWORKDAYS(A1066,I1066,AD$176:AD$502)-1))</f>
        <v>15</v>
      </c>
      <c r="L1066" s="8">
        <f t="shared" si="594"/>
        <v>1.0014998900000001</v>
      </c>
      <c r="M1066" s="120">
        <f t="shared" ref="M1066:M1099" si="607">IF(I1066&gt;I1065,L1065,M1065)</f>
        <v>1.0046002700000001</v>
      </c>
      <c r="N1066" s="120">
        <f t="shared" si="601"/>
        <v>1.2005681138096034</v>
      </c>
      <c r="O1066" s="113">
        <f t="shared" si="603"/>
        <v>1.2023688299999999</v>
      </c>
      <c r="P1066" s="113">
        <f t="shared" si="586"/>
        <v>928.34336422000001</v>
      </c>
      <c r="Q1066" s="11">
        <f t="shared" si="598"/>
        <v>0</v>
      </c>
      <c r="R1066" s="30">
        <f t="shared" si="595"/>
        <v>0</v>
      </c>
      <c r="S1066" s="8">
        <f t="shared" si="587"/>
        <v>0</v>
      </c>
      <c r="T1066" s="122">
        <f t="shared" si="596"/>
        <v>9.5000000000000001E-2</v>
      </c>
      <c r="U1066" s="121">
        <f t="shared" si="602"/>
        <v>15</v>
      </c>
      <c r="V1066" s="121">
        <v>252</v>
      </c>
      <c r="W1066" s="120">
        <f t="shared" si="588"/>
        <v>1.0054166630000001</v>
      </c>
      <c r="X1066" s="113">
        <f t="shared" si="589"/>
        <v>5.0285231499999998</v>
      </c>
      <c r="Y1066" s="113">
        <f t="shared" si="590"/>
        <v>0</v>
      </c>
      <c r="Z1066" s="125" t="str">
        <f t="shared" si="599"/>
        <v>A+J=</v>
      </c>
      <c r="AA1066" s="118">
        <f t="shared" si="600"/>
        <v>45524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91"/>
        <v>45516</v>
      </c>
      <c r="B1067" s="113">
        <f t="shared" si="583"/>
        <v>933.37188736999997</v>
      </c>
      <c r="C1067" s="176">
        <f t="shared" si="582"/>
        <v>772.0953346920935</v>
      </c>
      <c r="D1067" s="114">
        <f t="shared" si="592"/>
        <v>6926.96</v>
      </c>
      <c r="E1067" s="115">
        <f t="shared" si="604"/>
        <v>6941.51</v>
      </c>
      <c r="F1067" s="116">
        <f t="shared" si="605"/>
        <v>45465</v>
      </c>
      <c r="G1067" s="117">
        <f t="shared" si="584"/>
        <v>2.1004885259912065E-3</v>
      </c>
      <c r="H1067" s="118">
        <f t="shared" si="597"/>
        <v>45524</v>
      </c>
      <c r="I1067" s="118">
        <f t="shared" si="585"/>
        <v>45524</v>
      </c>
      <c r="J1067" s="119">
        <f t="shared" si="593"/>
        <v>21</v>
      </c>
      <c r="K1067" s="119">
        <f t="shared" si="606"/>
        <v>15</v>
      </c>
      <c r="L1067" s="8">
        <f t="shared" si="594"/>
        <v>1.0014998900000001</v>
      </c>
      <c r="M1067" s="120">
        <f t="shared" si="607"/>
        <v>1.0046002700000001</v>
      </c>
      <c r="N1067" s="120">
        <f t="shared" si="601"/>
        <v>1.2005681138096034</v>
      </c>
      <c r="O1067" s="113">
        <f t="shared" si="603"/>
        <v>1.2023688299999999</v>
      </c>
      <c r="P1067" s="113">
        <f t="shared" si="586"/>
        <v>928.34336422000001</v>
      </c>
      <c r="Q1067" s="11">
        <f t="shared" si="598"/>
        <v>0</v>
      </c>
      <c r="R1067" s="30">
        <f t="shared" si="595"/>
        <v>0</v>
      </c>
      <c r="S1067" s="8">
        <f t="shared" si="587"/>
        <v>0</v>
      </c>
      <c r="T1067" s="122">
        <f t="shared" si="596"/>
        <v>9.5000000000000001E-2</v>
      </c>
      <c r="U1067" s="121">
        <f t="shared" si="602"/>
        <v>15</v>
      </c>
      <c r="V1067" s="121">
        <v>252</v>
      </c>
      <c r="W1067" s="120">
        <f t="shared" si="588"/>
        <v>1.0054166630000001</v>
      </c>
      <c r="X1067" s="113">
        <f t="shared" si="589"/>
        <v>5.0285231499999998</v>
      </c>
      <c r="Y1067" s="113">
        <f t="shared" si="590"/>
        <v>0</v>
      </c>
      <c r="Z1067" s="125" t="str">
        <f t="shared" si="599"/>
        <v>A+J=</v>
      </c>
      <c r="AA1067" s="118">
        <f t="shared" si="600"/>
        <v>45524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91"/>
        <v>45517</v>
      </c>
      <c r="B1068" s="113">
        <f t="shared" si="583"/>
        <v>933.80139210999994</v>
      </c>
      <c r="C1068" s="176">
        <f t="shared" si="582"/>
        <v>772.0953346920935</v>
      </c>
      <c r="D1068" s="114">
        <f t="shared" si="592"/>
        <v>6926.96</v>
      </c>
      <c r="E1068" s="115">
        <f t="shared" si="604"/>
        <v>6941.51</v>
      </c>
      <c r="F1068" s="116">
        <f t="shared" si="605"/>
        <v>45465</v>
      </c>
      <c r="G1068" s="117">
        <f t="shared" si="584"/>
        <v>2.1004885259912065E-3</v>
      </c>
      <c r="H1068" s="118">
        <f t="shared" si="597"/>
        <v>45524</v>
      </c>
      <c r="I1068" s="118">
        <f t="shared" si="585"/>
        <v>45524</v>
      </c>
      <c r="J1068" s="119">
        <f t="shared" si="593"/>
        <v>21</v>
      </c>
      <c r="K1068" s="119">
        <f t="shared" si="606"/>
        <v>16</v>
      </c>
      <c r="L1068" s="8">
        <f t="shared" si="594"/>
        <v>1.00159997</v>
      </c>
      <c r="M1068" s="120">
        <f t="shared" si="607"/>
        <v>1.0046002700000001</v>
      </c>
      <c r="N1068" s="120">
        <f t="shared" si="601"/>
        <v>1.2005681138096034</v>
      </c>
      <c r="O1068" s="113">
        <f t="shared" si="603"/>
        <v>1.20248898</v>
      </c>
      <c r="P1068" s="113">
        <f t="shared" si="586"/>
        <v>928.43613146999996</v>
      </c>
      <c r="Q1068" s="11">
        <f t="shared" si="598"/>
        <v>0</v>
      </c>
      <c r="R1068" s="30">
        <f t="shared" si="595"/>
        <v>0</v>
      </c>
      <c r="S1068" s="8">
        <f t="shared" si="587"/>
        <v>0</v>
      </c>
      <c r="T1068" s="122">
        <f t="shared" si="596"/>
        <v>9.5000000000000001E-2</v>
      </c>
      <c r="U1068" s="121">
        <f t="shared" si="602"/>
        <v>16</v>
      </c>
      <c r="V1068" s="121">
        <v>252</v>
      </c>
      <c r="W1068" s="120">
        <f t="shared" si="588"/>
        <v>1.005778815</v>
      </c>
      <c r="X1068" s="113">
        <f t="shared" si="589"/>
        <v>5.3652606399999998</v>
      </c>
      <c r="Y1068" s="113">
        <f t="shared" si="590"/>
        <v>0</v>
      </c>
      <c r="Z1068" s="125" t="str">
        <f t="shared" si="599"/>
        <v>A+J=</v>
      </c>
      <c r="AA1068" s="118">
        <f t="shared" si="600"/>
        <v>45524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91"/>
        <v>45518</v>
      </c>
      <c r="B1069" s="113">
        <f t="shared" si="583"/>
        <v>934.23108568999999</v>
      </c>
      <c r="C1069" s="176">
        <f t="shared" si="582"/>
        <v>772.0953346920935</v>
      </c>
      <c r="D1069" s="114">
        <f t="shared" si="592"/>
        <v>6926.96</v>
      </c>
      <c r="E1069" s="115">
        <f t="shared" si="604"/>
        <v>6941.51</v>
      </c>
      <c r="F1069" s="116">
        <f t="shared" si="605"/>
        <v>45465</v>
      </c>
      <c r="G1069" s="117">
        <f t="shared" si="584"/>
        <v>2.1004885259912065E-3</v>
      </c>
      <c r="H1069" s="118">
        <f t="shared" si="597"/>
        <v>45524</v>
      </c>
      <c r="I1069" s="118">
        <f t="shared" si="585"/>
        <v>45524</v>
      </c>
      <c r="J1069" s="119">
        <f t="shared" si="593"/>
        <v>21</v>
      </c>
      <c r="K1069" s="119">
        <f t="shared" si="606"/>
        <v>17</v>
      </c>
      <c r="L1069" s="8">
        <f t="shared" si="594"/>
        <v>1.00170005</v>
      </c>
      <c r="M1069" s="120">
        <f t="shared" si="607"/>
        <v>1.0046002700000001</v>
      </c>
      <c r="N1069" s="120">
        <f t="shared" si="601"/>
        <v>1.2005681138096034</v>
      </c>
      <c r="O1069" s="113">
        <f t="shared" si="603"/>
        <v>1.2026091299999999</v>
      </c>
      <c r="P1069" s="113">
        <f t="shared" si="586"/>
        <v>928.52889873000004</v>
      </c>
      <c r="Q1069" s="11">
        <f t="shared" si="598"/>
        <v>0</v>
      </c>
      <c r="R1069" s="30">
        <f t="shared" si="595"/>
        <v>0</v>
      </c>
      <c r="S1069" s="8">
        <f t="shared" si="587"/>
        <v>0</v>
      </c>
      <c r="T1069" s="122">
        <f t="shared" si="596"/>
        <v>9.5000000000000001E-2</v>
      </c>
      <c r="U1069" s="121">
        <f t="shared" si="602"/>
        <v>17</v>
      </c>
      <c r="V1069" s="121">
        <v>252</v>
      </c>
      <c r="W1069" s="120">
        <f t="shared" si="588"/>
        <v>1.0061410980000001</v>
      </c>
      <c r="X1069" s="113">
        <f t="shared" si="589"/>
        <v>5.7021869599999997</v>
      </c>
      <c r="Y1069" s="113">
        <f t="shared" si="590"/>
        <v>0</v>
      </c>
      <c r="Z1069" s="125" t="str">
        <f t="shared" si="599"/>
        <v>A+J=</v>
      </c>
      <c r="AA1069" s="118">
        <f t="shared" si="600"/>
        <v>45524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91"/>
        <v>45519</v>
      </c>
      <c r="B1070" s="113">
        <f t="shared" si="583"/>
        <v>934.66098273</v>
      </c>
      <c r="C1070" s="176">
        <f t="shared" si="582"/>
        <v>772.0953346920935</v>
      </c>
      <c r="D1070" s="114">
        <f t="shared" si="592"/>
        <v>6926.96</v>
      </c>
      <c r="E1070" s="115">
        <f t="shared" si="604"/>
        <v>6941.51</v>
      </c>
      <c r="F1070" s="116">
        <f t="shared" si="605"/>
        <v>45465</v>
      </c>
      <c r="G1070" s="117">
        <f t="shared" si="584"/>
        <v>2.1004885259912065E-3</v>
      </c>
      <c r="H1070" s="118">
        <f t="shared" si="597"/>
        <v>45524</v>
      </c>
      <c r="I1070" s="118">
        <f t="shared" si="585"/>
        <v>45524</v>
      </c>
      <c r="J1070" s="119">
        <f t="shared" si="593"/>
        <v>21</v>
      </c>
      <c r="K1070" s="119">
        <f t="shared" si="606"/>
        <v>18</v>
      </c>
      <c r="L1070" s="8">
        <f t="shared" si="594"/>
        <v>1.0018001400000001</v>
      </c>
      <c r="M1070" s="120">
        <f t="shared" si="607"/>
        <v>1.0046002700000001</v>
      </c>
      <c r="N1070" s="120">
        <f t="shared" si="601"/>
        <v>1.2005681138096034</v>
      </c>
      <c r="O1070" s="113">
        <f t="shared" si="603"/>
        <v>1.2027292999999999</v>
      </c>
      <c r="P1070" s="113">
        <f t="shared" si="586"/>
        <v>928.62168141999996</v>
      </c>
      <c r="Q1070" s="11">
        <f t="shared" si="598"/>
        <v>0</v>
      </c>
      <c r="R1070" s="30">
        <f t="shared" si="595"/>
        <v>0</v>
      </c>
      <c r="S1070" s="8">
        <f t="shared" si="587"/>
        <v>0</v>
      </c>
      <c r="T1070" s="122">
        <f t="shared" si="596"/>
        <v>9.5000000000000001E-2</v>
      </c>
      <c r="U1070" s="121">
        <f t="shared" si="602"/>
        <v>18</v>
      </c>
      <c r="V1070" s="121">
        <v>252</v>
      </c>
      <c r="W1070" s="120">
        <f t="shared" si="588"/>
        <v>1.006503511</v>
      </c>
      <c r="X1070" s="113">
        <f t="shared" si="589"/>
        <v>6.0393013099999999</v>
      </c>
      <c r="Y1070" s="113">
        <f t="shared" si="590"/>
        <v>0</v>
      </c>
      <c r="Z1070" s="125" t="str">
        <f t="shared" si="599"/>
        <v>A+J=</v>
      </c>
      <c r="AA1070" s="118">
        <f t="shared" si="600"/>
        <v>45524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91"/>
        <v>45520</v>
      </c>
      <c r="B1071" s="113">
        <f t="shared" si="583"/>
        <v>935.09108424999999</v>
      </c>
      <c r="C1071" s="176">
        <f t="shared" si="582"/>
        <v>772.0953346920935</v>
      </c>
      <c r="D1071" s="114">
        <f t="shared" si="592"/>
        <v>6926.96</v>
      </c>
      <c r="E1071" s="115">
        <f t="shared" si="604"/>
        <v>6941.51</v>
      </c>
      <c r="F1071" s="116">
        <f t="shared" si="605"/>
        <v>45465</v>
      </c>
      <c r="G1071" s="117">
        <f t="shared" si="584"/>
        <v>2.1004885259912065E-3</v>
      </c>
      <c r="H1071" s="118">
        <f t="shared" si="597"/>
        <v>45524</v>
      </c>
      <c r="I1071" s="118">
        <f t="shared" si="585"/>
        <v>45524</v>
      </c>
      <c r="J1071" s="119">
        <f t="shared" si="593"/>
        <v>21</v>
      </c>
      <c r="K1071" s="119">
        <f t="shared" si="606"/>
        <v>19</v>
      </c>
      <c r="L1071" s="8">
        <f t="shared" si="594"/>
        <v>1.00190025</v>
      </c>
      <c r="M1071" s="120">
        <f t="shared" si="607"/>
        <v>1.0046002700000001</v>
      </c>
      <c r="N1071" s="120">
        <f t="shared" si="601"/>
        <v>1.2005681138096034</v>
      </c>
      <c r="O1071" s="113">
        <f t="shared" si="603"/>
        <v>1.20284949</v>
      </c>
      <c r="P1071" s="113">
        <f t="shared" si="586"/>
        <v>928.71447955999997</v>
      </c>
      <c r="Q1071" s="11">
        <f t="shared" si="598"/>
        <v>0</v>
      </c>
      <c r="R1071" s="30">
        <f t="shared" si="595"/>
        <v>0</v>
      </c>
      <c r="S1071" s="8">
        <f t="shared" si="587"/>
        <v>0</v>
      </c>
      <c r="T1071" s="122">
        <f t="shared" si="596"/>
        <v>9.5000000000000001E-2</v>
      </c>
      <c r="U1071" s="121">
        <f t="shared" si="602"/>
        <v>19</v>
      </c>
      <c r="V1071" s="121">
        <v>252</v>
      </c>
      <c r="W1071" s="120">
        <f t="shared" si="588"/>
        <v>1.0068660549999999</v>
      </c>
      <c r="X1071" s="113">
        <f t="shared" si="589"/>
        <v>6.3766046899999997</v>
      </c>
      <c r="Y1071" s="113">
        <f t="shared" si="590"/>
        <v>0</v>
      </c>
      <c r="Z1071" s="125" t="str">
        <f t="shared" si="599"/>
        <v>A+J=</v>
      </c>
      <c r="AA1071" s="118">
        <f t="shared" si="600"/>
        <v>45524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91"/>
        <v>45521</v>
      </c>
      <c r="B1072" s="113">
        <f t="shared" si="583"/>
        <v>935.52137379999999</v>
      </c>
      <c r="C1072" s="176">
        <f t="shared" si="582"/>
        <v>772.0953346920935</v>
      </c>
      <c r="D1072" s="114">
        <f t="shared" si="592"/>
        <v>6926.96</v>
      </c>
      <c r="E1072" s="115">
        <f t="shared" si="604"/>
        <v>6941.51</v>
      </c>
      <c r="F1072" s="116">
        <f t="shared" si="605"/>
        <v>45465</v>
      </c>
      <c r="G1072" s="117">
        <f t="shared" si="584"/>
        <v>2.1004885259912065E-3</v>
      </c>
      <c r="H1072" s="118">
        <f t="shared" si="597"/>
        <v>45524</v>
      </c>
      <c r="I1072" s="118">
        <f t="shared" si="585"/>
        <v>45524</v>
      </c>
      <c r="J1072" s="119">
        <f t="shared" si="593"/>
        <v>21</v>
      </c>
      <c r="K1072" s="119">
        <f t="shared" si="606"/>
        <v>20</v>
      </c>
      <c r="L1072" s="8">
        <f t="shared" si="594"/>
        <v>1.00200036</v>
      </c>
      <c r="M1072" s="120">
        <f t="shared" si="607"/>
        <v>1.0046002700000001</v>
      </c>
      <c r="N1072" s="120">
        <f t="shared" si="601"/>
        <v>1.2005681138096034</v>
      </c>
      <c r="O1072" s="113">
        <f t="shared" si="603"/>
        <v>1.20296968</v>
      </c>
      <c r="P1072" s="113">
        <f t="shared" si="586"/>
        <v>928.80727769999999</v>
      </c>
      <c r="Q1072" s="11">
        <f t="shared" si="598"/>
        <v>0</v>
      </c>
      <c r="R1072" s="30">
        <f t="shared" si="595"/>
        <v>0</v>
      </c>
      <c r="S1072" s="8">
        <f t="shared" si="587"/>
        <v>0</v>
      </c>
      <c r="T1072" s="122">
        <f t="shared" si="596"/>
        <v>9.5000000000000001E-2</v>
      </c>
      <c r="U1072" s="121">
        <f t="shared" si="602"/>
        <v>20</v>
      </c>
      <c r="V1072" s="121">
        <v>252</v>
      </c>
      <c r="W1072" s="120">
        <f t="shared" si="588"/>
        <v>1.0072287289999999</v>
      </c>
      <c r="X1072" s="113">
        <f t="shared" si="589"/>
        <v>6.7140960999999999</v>
      </c>
      <c r="Y1072" s="113">
        <f t="shared" si="590"/>
        <v>0</v>
      </c>
      <c r="Z1072" s="125" t="str">
        <f t="shared" si="599"/>
        <v>A+J=</v>
      </c>
      <c r="AA1072" s="118">
        <f t="shared" si="600"/>
        <v>45524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91"/>
        <v>45522</v>
      </c>
      <c r="B1073" s="113">
        <f t="shared" si="583"/>
        <v>935.52137379999999</v>
      </c>
      <c r="C1073" s="176">
        <f t="shared" si="582"/>
        <v>772.0953346920935</v>
      </c>
      <c r="D1073" s="114">
        <f t="shared" si="592"/>
        <v>6926.96</v>
      </c>
      <c r="E1073" s="115">
        <f t="shared" si="604"/>
        <v>6941.51</v>
      </c>
      <c r="F1073" s="116">
        <f t="shared" si="605"/>
        <v>45465</v>
      </c>
      <c r="G1073" s="117">
        <f t="shared" si="584"/>
        <v>2.1004885259912065E-3</v>
      </c>
      <c r="H1073" s="118">
        <f t="shared" si="597"/>
        <v>45524</v>
      </c>
      <c r="I1073" s="118">
        <f t="shared" si="585"/>
        <v>45524</v>
      </c>
      <c r="J1073" s="119">
        <f t="shared" si="593"/>
        <v>21</v>
      </c>
      <c r="K1073" s="119">
        <f t="shared" si="606"/>
        <v>20</v>
      </c>
      <c r="L1073" s="8">
        <f t="shared" si="594"/>
        <v>1.00200036</v>
      </c>
      <c r="M1073" s="120">
        <f t="shared" si="607"/>
        <v>1.0046002700000001</v>
      </c>
      <c r="N1073" s="120">
        <f t="shared" si="601"/>
        <v>1.2005681138096034</v>
      </c>
      <c r="O1073" s="113">
        <f t="shared" si="603"/>
        <v>1.20296968</v>
      </c>
      <c r="P1073" s="113">
        <f t="shared" si="586"/>
        <v>928.80727769999999</v>
      </c>
      <c r="Q1073" s="11">
        <f t="shared" si="598"/>
        <v>0</v>
      </c>
      <c r="R1073" s="30">
        <f t="shared" si="595"/>
        <v>0</v>
      </c>
      <c r="S1073" s="8">
        <f t="shared" si="587"/>
        <v>0</v>
      </c>
      <c r="T1073" s="122">
        <f t="shared" si="596"/>
        <v>9.5000000000000001E-2</v>
      </c>
      <c r="U1073" s="121">
        <f t="shared" si="602"/>
        <v>20</v>
      </c>
      <c r="V1073" s="121">
        <v>252</v>
      </c>
      <c r="W1073" s="120">
        <f t="shared" si="588"/>
        <v>1.0072287289999999</v>
      </c>
      <c r="X1073" s="113">
        <f t="shared" si="589"/>
        <v>6.7140960999999999</v>
      </c>
      <c r="Y1073" s="113">
        <f t="shared" si="590"/>
        <v>0</v>
      </c>
      <c r="Z1073" s="125" t="str">
        <f t="shared" si="599"/>
        <v>A+J=</v>
      </c>
      <c r="AA1073" s="118">
        <f t="shared" si="600"/>
        <v>45524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91"/>
        <v>45523</v>
      </c>
      <c r="B1074" s="113">
        <f t="shared" si="583"/>
        <v>935.52137379999999</v>
      </c>
      <c r="C1074" s="176">
        <f t="shared" si="582"/>
        <v>772.0953346920935</v>
      </c>
      <c r="D1074" s="114">
        <f t="shared" si="592"/>
        <v>6926.96</v>
      </c>
      <c r="E1074" s="115">
        <f t="shared" si="604"/>
        <v>6941.51</v>
      </c>
      <c r="F1074" s="116">
        <f t="shared" si="605"/>
        <v>45465</v>
      </c>
      <c r="G1074" s="117">
        <f t="shared" si="584"/>
        <v>2.1004885259912065E-3</v>
      </c>
      <c r="H1074" s="118">
        <f t="shared" si="597"/>
        <v>45524</v>
      </c>
      <c r="I1074" s="118">
        <f t="shared" si="585"/>
        <v>45524</v>
      </c>
      <c r="J1074" s="119">
        <f t="shared" si="593"/>
        <v>21</v>
      </c>
      <c r="K1074" s="119">
        <f t="shared" si="606"/>
        <v>20</v>
      </c>
      <c r="L1074" s="8">
        <f t="shared" si="594"/>
        <v>1.00200036</v>
      </c>
      <c r="M1074" s="120">
        <f t="shared" si="607"/>
        <v>1.0046002700000001</v>
      </c>
      <c r="N1074" s="120">
        <f t="shared" si="601"/>
        <v>1.2005681138096034</v>
      </c>
      <c r="O1074" s="113">
        <f t="shared" si="603"/>
        <v>1.20296968</v>
      </c>
      <c r="P1074" s="113">
        <f t="shared" si="586"/>
        <v>928.80727769999999</v>
      </c>
      <c r="Q1074" s="11">
        <f t="shared" si="598"/>
        <v>0</v>
      </c>
      <c r="R1074" s="30">
        <f t="shared" si="595"/>
        <v>0</v>
      </c>
      <c r="S1074" s="8">
        <f t="shared" si="587"/>
        <v>0</v>
      </c>
      <c r="T1074" s="122">
        <f t="shared" si="596"/>
        <v>9.5000000000000001E-2</v>
      </c>
      <c r="U1074" s="121">
        <f t="shared" si="602"/>
        <v>20</v>
      </c>
      <c r="V1074" s="121">
        <v>252</v>
      </c>
      <c r="W1074" s="120">
        <f t="shared" si="588"/>
        <v>1.0072287289999999</v>
      </c>
      <c r="X1074" s="113">
        <f t="shared" si="589"/>
        <v>6.7140960999999999</v>
      </c>
      <c r="Y1074" s="113">
        <f t="shared" si="590"/>
        <v>0</v>
      </c>
      <c r="Z1074" s="125" t="str">
        <f t="shared" si="599"/>
        <v>A+J=</v>
      </c>
      <c r="AA1074" s="118">
        <f t="shared" si="600"/>
        <v>45524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91"/>
        <v>45524</v>
      </c>
      <c r="B1075" s="113">
        <f t="shared" si="583"/>
        <v>935.95186011999999</v>
      </c>
      <c r="C1075" s="176">
        <f t="shared" si="582"/>
        <v>772.0953346920935</v>
      </c>
      <c r="D1075" s="114">
        <f t="shared" si="592"/>
        <v>6926.96</v>
      </c>
      <c r="E1075" s="115">
        <f t="shared" si="604"/>
        <v>6941.51</v>
      </c>
      <c r="F1075" s="116">
        <f t="shared" si="605"/>
        <v>45465</v>
      </c>
      <c r="G1075" s="117">
        <f t="shared" si="584"/>
        <v>2.1004885259912065E-3</v>
      </c>
      <c r="H1075" s="118">
        <f t="shared" si="597"/>
        <v>45555</v>
      </c>
      <c r="I1075" s="118">
        <f t="shared" si="585"/>
        <v>45524</v>
      </c>
      <c r="J1075" s="119">
        <f t="shared" si="593"/>
        <v>21</v>
      </c>
      <c r="K1075" s="119">
        <f t="shared" si="606"/>
        <v>21</v>
      </c>
      <c r="L1075" s="8">
        <f t="shared" si="594"/>
        <v>1.00210048</v>
      </c>
      <c r="M1075" s="120">
        <f t="shared" si="607"/>
        <v>1.0046002700000001</v>
      </c>
      <c r="N1075" s="120">
        <f t="shared" si="601"/>
        <v>1.2005681138096034</v>
      </c>
      <c r="O1075" s="113">
        <f t="shared" si="603"/>
        <v>1.2030898800000001</v>
      </c>
      <c r="P1075" s="113">
        <f t="shared" si="586"/>
        <v>928.90008355999998</v>
      </c>
      <c r="Q1075" s="11">
        <f t="shared" si="598"/>
        <v>35</v>
      </c>
      <c r="R1075" s="30">
        <f>S1075/P1075</f>
        <v>8.6140162344846647E-3</v>
      </c>
      <c r="S1075" s="8">
        <f>7.18318426+0.818376140000001</f>
        <v>8.0015604000000007</v>
      </c>
      <c r="T1075" s="122">
        <f t="shared" si="596"/>
        <v>9.5000000000000001E-2</v>
      </c>
      <c r="U1075" s="121">
        <f t="shared" si="602"/>
        <v>21</v>
      </c>
      <c r="V1075" s="121">
        <v>252</v>
      </c>
      <c r="W1075" s="120">
        <f t="shared" si="588"/>
        <v>1.0075915339999999</v>
      </c>
      <c r="X1075" s="113">
        <f t="shared" si="589"/>
        <v>7.0517765600000004</v>
      </c>
      <c r="Y1075" s="113">
        <f t="shared" si="590"/>
        <v>15.053336960000001</v>
      </c>
      <c r="Z1075" s="125" t="str">
        <f t="shared" si="599"/>
        <v>A+J=</v>
      </c>
      <c r="AA1075" s="118">
        <f t="shared" si="600"/>
        <v>45524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91"/>
        <v>45525</v>
      </c>
      <c r="B1076" s="113">
        <f t="shared" si="583"/>
        <v>921.38216592000003</v>
      </c>
      <c r="C1076" s="176">
        <f t="shared" si="582"/>
        <v>765.44449294450931</v>
      </c>
      <c r="D1076" s="114">
        <f t="shared" si="592"/>
        <v>6941.51</v>
      </c>
      <c r="E1076" s="115">
        <f t="shared" si="604"/>
        <v>6967.89</v>
      </c>
      <c r="F1076" s="116">
        <f t="shared" si="605"/>
        <v>45493</v>
      </c>
      <c r="G1076" s="117">
        <f t="shared" si="584"/>
        <v>3.8003258656977845E-3</v>
      </c>
      <c r="H1076" s="118">
        <f t="shared" si="597"/>
        <v>45555</v>
      </c>
      <c r="I1076" s="118">
        <f t="shared" si="585"/>
        <v>45555</v>
      </c>
      <c r="J1076" s="119">
        <f t="shared" si="593"/>
        <v>23</v>
      </c>
      <c r="K1076" s="119">
        <f t="shared" si="606"/>
        <v>1</v>
      </c>
      <c r="L1076" s="8">
        <f t="shared" si="594"/>
        <v>1.00016493</v>
      </c>
      <c r="M1076" s="120">
        <f t="shared" si="607"/>
        <v>1.00210048</v>
      </c>
      <c r="N1076" s="120">
        <f t="shared" si="601"/>
        <v>1.2030898831212982</v>
      </c>
      <c r="O1076" s="113">
        <f t="shared" si="603"/>
        <v>1.2032883000000001</v>
      </c>
      <c r="P1076" s="113">
        <f t="shared" si="586"/>
        <v>921.05040265000002</v>
      </c>
      <c r="Q1076" s="11">
        <f t="shared" si="598"/>
        <v>0</v>
      </c>
      <c r="R1076" s="30">
        <f t="shared" si="595"/>
        <v>0</v>
      </c>
      <c r="S1076" s="8">
        <f t="shared" si="587"/>
        <v>0</v>
      </c>
      <c r="T1076" s="122">
        <f t="shared" si="596"/>
        <v>9.5000000000000001E-2</v>
      </c>
      <c r="U1076" s="121">
        <f t="shared" si="602"/>
        <v>1</v>
      </c>
      <c r="V1076" s="121">
        <v>252</v>
      </c>
      <c r="W1076" s="120">
        <f t="shared" si="588"/>
        <v>1.0003602009999999</v>
      </c>
      <c r="X1076" s="113">
        <f t="shared" si="589"/>
        <v>0.33176327</v>
      </c>
      <c r="Y1076" s="113">
        <f t="shared" si="590"/>
        <v>0</v>
      </c>
      <c r="Z1076" s="125" t="str">
        <f t="shared" si="599"/>
        <v>A+J=</v>
      </c>
      <c r="AA1076" s="118">
        <f t="shared" si="600"/>
        <v>45555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91"/>
        <v>45526</v>
      </c>
      <c r="B1077" s="113">
        <f t="shared" si="583"/>
        <v>921.86607616999993</v>
      </c>
      <c r="C1077" s="176">
        <f t="shared" si="582"/>
        <v>765.44449294450931</v>
      </c>
      <c r="D1077" s="114">
        <f t="shared" si="592"/>
        <v>6941.51</v>
      </c>
      <c r="E1077" s="115">
        <f t="shared" si="604"/>
        <v>6967.89</v>
      </c>
      <c r="F1077" s="116">
        <f t="shared" si="605"/>
        <v>45493</v>
      </c>
      <c r="G1077" s="117">
        <f t="shared" si="584"/>
        <v>3.8003258656977845E-3</v>
      </c>
      <c r="H1077" s="118">
        <f t="shared" si="597"/>
        <v>45555</v>
      </c>
      <c r="I1077" s="118">
        <f t="shared" si="585"/>
        <v>45555</v>
      </c>
      <c r="J1077" s="119">
        <f t="shared" si="593"/>
        <v>23</v>
      </c>
      <c r="K1077" s="119">
        <f t="shared" si="606"/>
        <v>2</v>
      </c>
      <c r="L1077" s="8">
        <f t="shared" si="594"/>
        <v>1.0003298899999999</v>
      </c>
      <c r="M1077" s="120">
        <f t="shared" si="607"/>
        <v>1.00210048</v>
      </c>
      <c r="N1077" s="120">
        <f t="shared" si="601"/>
        <v>1.2030898831212982</v>
      </c>
      <c r="O1077" s="113">
        <f t="shared" si="603"/>
        <v>1.20348677</v>
      </c>
      <c r="P1077" s="113">
        <f t="shared" si="586"/>
        <v>921.20232041999998</v>
      </c>
      <c r="Q1077" s="11">
        <f t="shared" si="598"/>
        <v>0</v>
      </c>
      <c r="R1077" s="30">
        <f t="shared" si="595"/>
        <v>0</v>
      </c>
      <c r="S1077" s="8">
        <f t="shared" si="587"/>
        <v>0</v>
      </c>
      <c r="T1077" s="122">
        <f t="shared" si="596"/>
        <v>9.5000000000000001E-2</v>
      </c>
      <c r="U1077" s="121">
        <f t="shared" si="602"/>
        <v>2</v>
      </c>
      <c r="V1077" s="121">
        <v>252</v>
      </c>
      <c r="W1077" s="120">
        <f t="shared" si="588"/>
        <v>1.0007205320000001</v>
      </c>
      <c r="X1077" s="113">
        <f t="shared" si="589"/>
        <v>0.66375574999999998</v>
      </c>
      <c r="Y1077" s="113">
        <f t="shared" si="590"/>
        <v>0</v>
      </c>
      <c r="Z1077" s="125" t="str">
        <f t="shared" si="599"/>
        <v>A+J=</v>
      </c>
      <c r="AA1077" s="118">
        <f t="shared" si="600"/>
        <v>45555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91"/>
        <v>45527</v>
      </c>
      <c r="B1078" s="113">
        <f t="shared" si="583"/>
        <v>922.35022333999996</v>
      </c>
      <c r="C1078" s="176">
        <f t="shared" si="582"/>
        <v>765.44449294450931</v>
      </c>
      <c r="D1078" s="114">
        <f t="shared" si="592"/>
        <v>6941.51</v>
      </c>
      <c r="E1078" s="115">
        <f t="shared" si="604"/>
        <v>6967.89</v>
      </c>
      <c r="F1078" s="116">
        <f t="shared" si="605"/>
        <v>45493</v>
      </c>
      <c r="G1078" s="117">
        <f t="shared" si="584"/>
        <v>3.8003258656977845E-3</v>
      </c>
      <c r="H1078" s="118">
        <f t="shared" si="597"/>
        <v>45555</v>
      </c>
      <c r="I1078" s="118">
        <f t="shared" si="585"/>
        <v>45555</v>
      </c>
      <c r="J1078" s="119">
        <f t="shared" si="593"/>
        <v>23</v>
      </c>
      <c r="K1078" s="119">
        <f t="shared" si="606"/>
        <v>3</v>
      </c>
      <c r="L1078" s="8">
        <f t="shared" si="594"/>
        <v>1.00049487</v>
      </c>
      <c r="M1078" s="120">
        <f t="shared" si="607"/>
        <v>1.00210048</v>
      </c>
      <c r="N1078" s="120">
        <f t="shared" si="601"/>
        <v>1.2030898831212982</v>
      </c>
      <c r="O1078" s="113">
        <f t="shared" si="603"/>
        <v>1.2036852499999999</v>
      </c>
      <c r="P1078" s="113">
        <f t="shared" si="586"/>
        <v>921.35424584999998</v>
      </c>
      <c r="Q1078" s="11">
        <f t="shared" si="598"/>
        <v>0</v>
      </c>
      <c r="R1078" s="30">
        <f t="shared" si="595"/>
        <v>0</v>
      </c>
      <c r="S1078" s="8">
        <f t="shared" si="587"/>
        <v>0</v>
      </c>
      <c r="T1078" s="122">
        <f t="shared" si="596"/>
        <v>9.5000000000000001E-2</v>
      </c>
      <c r="U1078" s="121">
        <f t="shared" si="602"/>
        <v>3</v>
      </c>
      <c r="V1078" s="121">
        <v>252</v>
      </c>
      <c r="W1078" s="120">
        <f t="shared" si="588"/>
        <v>1.001080993</v>
      </c>
      <c r="X1078" s="113">
        <f t="shared" si="589"/>
        <v>0.99597749000000002</v>
      </c>
      <c r="Y1078" s="113">
        <f t="shared" si="590"/>
        <v>0</v>
      </c>
      <c r="Z1078" s="125" t="str">
        <f t="shared" si="599"/>
        <v>A+J=</v>
      </c>
      <c r="AA1078" s="118">
        <f t="shared" si="600"/>
        <v>45555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91"/>
        <v>45528</v>
      </c>
      <c r="B1079" s="113">
        <f t="shared" si="583"/>
        <v>922.83464489000005</v>
      </c>
      <c r="C1079" s="176">
        <f t="shared" si="582"/>
        <v>765.44449294450931</v>
      </c>
      <c r="D1079" s="114">
        <f t="shared" si="592"/>
        <v>6941.51</v>
      </c>
      <c r="E1079" s="115">
        <f t="shared" si="604"/>
        <v>6967.89</v>
      </c>
      <c r="F1079" s="116">
        <f t="shared" si="605"/>
        <v>45493</v>
      </c>
      <c r="G1079" s="117">
        <f t="shared" si="584"/>
        <v>3.8003258656977845E-3</v>
      </c>
      <c r="H1079" s="118">
        <f t="shared" si="597"/>
        <v>45555</v>
      </c>
      <c r="I1079" s="118">
        <f t="shared" si="585"/>
        <v>45555</v>
      </c>
      <c r="J1079" s="119">
        <f t="shared" si="593"/>
        <v>23</v>
      </c>
      <c r="K1079" s="119">
        <f t="shared" si="606"/>
        <v>4</v>
      </c>
      <c r="L1079" s="8">
        <f t="shared" si="594"/>
        <v>1.0006598900000001</v>
      </c>
      <c r="M1079" s="120">
        <f t="shared" si="607"/>
        <v>1.00210048</v>
      </c>
      <c r="N1079" s="120">
        <f t="shared" si="601"/>
        <v>1.2030898831212982</v>
      </c>
      <c r="O1079" s="113">
        <f t="shared" si="603"/>
        <v>1.2038837899999999</v>
      </c>
      <c r="P1079" s="113">
        <f t="shared" si="586"/>
        <v>921.50621720000004</v>
      </c>
      <c r="Q1079" s="11">
        <f t="shared" si="598"/>
        <v>0</v>
      </c>
      <c r="R1079" s="30">
        <f t="shared" si="595"/>
        <v>0</v>
      </c>
      <c r="S1079" s="8">
        <f t="shared" si="587"/>
        <v>0</v>
      </c>
      <c r="T1079" s="122">
        <f t="shared" si="596"/>
        <v>9.5000000000000001E-2</v>
      </c>
      <c r="U1079" s="121">
        <f t="shared" si="602"/>
        <v>4</v>
      </c>
      <c r="V1079" s="121">
        <v>252</v>
      </c>
      <c r="W1079" s="120">
        <f t="shared" si="588"/>
        <v>1.0014415830000001</v>
      </c>
      <c r="X1079" s="113">
        <f t="shared" si="589"/>
        <v>1.32842769</v>
      </c>
      <c r="Y1079" s="113">
        <f t="shared" si="590"/>
        <v>0</v>
      </c>
      <c r="Z1079" s="125" t="str">
        <f t="shared" si="599"/>
        <v>A+J=</v>
      </c>
      <c r="AA1079" s="118">
        <f t="shared" si="600"/>
        <v>45555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91"/>
        <v>45529</v>
      </c>
      <c r="B1080" s="113">
        <f t="shared" si="583"/>
        <v>922.83464489000005</v>
      </c>
      <c r="C1080" s="176">
        <f t="shared" si="582"/>
        <v>765.44449294450931</v>
      </c>
      <c r="D1080" s="114">
        <f t="shared" si="592"/>
        <v>6941.51</v>
      </c>
      <c r="E1080" s="115">
        <f t="shared" si="604"/>
        <v>6967.89</v>
      </c>
      <c r="F1080" s="116">
        <f t="shared" si="605"/>
        <v>45493</v>
      </c>
      <c r="G1080" s="117">
        <f t="shared" si="584"/>
        <v>3.8003258656977845E-3</v>
      </c>
      <c r="H1080" s="118">
        <f t="shared" si="597"/>
        <v>45555</v>
      </c>
      <c r="I1080" s="118">
        <f t="shared" si="585"/>
        <v>45555</v>
      </c>
      <c r="J1080" s="119">
        <f t="shared" si="593"/>
        <v>23</v>
      </c>
      <c r="K1080" s="119">
        <f t="shared" si="606"/>
        <v>4</v>
      </c>
      <c r="L1080" s="8">
        <f t="shared" si="594"/>
        <v>1.0006598900000001</v>
      </c>
      <c r="M1080" s="120">
        <f t="shared" si="607"/>
        <v>1.00210048</v>
      </c>
      <c r="N1080" s="120">
        <f t="shared" si="601"/>
        <v>1.2030898831212982</v>
      </c>
      <c r="O1080" s="113">
        <f t="shared" si="603"/>
        <v>1.2038837899999999</v>
      </c>
      <c r="P1080" s="113">
        <f t="shared" si="586"/>
        <v>921.50621720000004</v>
      </c>
      <c r="Q1080" s="11">
        <f t="shared" si="598"/>
        <v>0</v>
      </c>
      <c r="R1080" s="30">
        <f t="shared" si="595"/>
        <v>0</v>
      </c>
      <c r="S1080" s="8">
        <f t="shared" si="587"/>
        <v>0</v>
      </c>
      <c r="T1080" s="122">
        <f t="shared" si="596"/>
        <v>9.5000000000000001E-2</v>
      </c>
      <c r="U1080" s="121">
        <f t="shared" si="602"/>
        <v>4</v>
      </c>
      <c r="V1080" s="121">
        <v>252</v>
      </c>
      <c r="W1080" s="120">
        <f t="shared" si="588"/>
        <v>1.0014415830000001</v>
      </c>
      <c r="X1080" s="113">
        <f t="shared" si="589"/>
        <v>1.32842769</v>
      </c>
      <c r="Y1080" s="113">
        <f t="shared" si="590"/>
        <v>0</v>
      </c>
      <c r="Z1080" s="125" t="str">
        <f t="shared" si="599"/>
        <v>A+J=</v>
      </c>
      <c r="AA1080" s="118">
        <f t="shared" si="600"/>
        <v>45555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91"/>
        <v>45530</v>
      </c>
      <c r="B1081" s="113">
        <f t="shared" si="583"/>
        <v>922.83464489000005</v>
      </c>
      <c r="C1081" s="176">
        <f t="shared" si="582"/>
        <v>765.44449294450931</v>
      </c>
      <c r="D1081" s="114">
        <f t="shared" si="592"/>
        <v>6941.51</v>
      </c>
      <c r="E1081" s="115">
        <f t="shared" si="604"/>
        <v>6967.89</v>
      </c>
      <c r="F1081" s="116">
        <f t="shared" si="605"/>
        <v>45493</v>
      </c>
      <c r="G1081" s="117">
        <f t="shared" si="584"/>
        <v>3.8003258656977845E-3</v>
      </c>
      <c r="H1081" s="118">
        <f t="shared" si="597"/>
        <v>45555</v>
      </c>
      <c r="I1081" s="118">
        <f t="shared" si="585"/>
        <v>45555</v>
      </c>
      <c r="J1081" s="119">
        <f t="shared" si="593"/>
        <v>23</v>
      </c>
      <c r="K1081" s="119">
        <f t="shared" si="606"/>
        <v>4</v>
      </c>
      <c r="L1081" s="8">
        <f t="shared" si="594"/>
        <v>1.0006598900000001</v>
      </c>
      <c r="M1081" s="120">
        <f t="shared" si="607"/>
        <v>1.00210048</v>
      </c>
      <c r="N1081" s="120">
        <f t="shared" si="601"/>
        <v>1.2030898831212982</v>
      </c>
      <c r="O1081" s="113">
        <f t="shared" si="603"/>
        <v>1.2038837899999999</v>
      </c>
      <c r="P1081" s="113">
        <f t="shared" si="586"/>
        <v>921.50621720000004</v>
      </c>
      <c r="Q1081" s="11">
        <f t="shared" si="598"/>
        <v>0</v>
      </c>
      <c r="R1081" s="30">
        <f t="shared" si="595"/>
        <v>0</v>
      </c>
      <c r="S1081" s="8">
        <f t="shared" si="587"/>
        <v>0</v>
      </c>
      <c r="T1081" s="122">
        <f t="shared" si="596"/>
        <v>9.5000000000000001E-2</v>
      </c>
      <c r="U1081" s="121">
        <f t="shared" si="602"/>
        <v>4</v>
      </c>
      <c r="V1081" s="121">
        <v>252</v>
      </c>
      <c r="W1081" s="120">
        <f t="shared" si="588"/>
        <v>1.0014415830000001</v>
      </c>
      <c r="X1081" s="113">
        <f t="shared" si="589"/>
        <v>1.32842769</v>
      </c>
      <c r="Y1081" s="113">
        <f t="shared" si="590"/>
        <v>0</v>
      </c>
      <c r="Z1081" s="125" t="str">
        <f t="shared" si="599"/>
        <v>A+J=</v>
      </c>
      <c r="AA1081" s="118">
        <f t="shared" si="600"/>
        <v>45555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91"/>
        <v>45531</v>
      </c>
      <c r="B1082" s="113">
        <f t="shared" si="583"/>
        <v>923.31930445</v>
      </c>
      <c r="C1082" s="176">
        <f t="shared" si="582"/>
        <v>765.44449294450931</v>
      </c>
      <c r="D1082" s="114">
        <f t="shared" si="592"/>
        <v>6941.51</v>
      </c>
      <c r="E1082" s="115">
        <f t="shared" si="604"/>
        <v>6967.89</v>
      </c>
      <c r="F1082" s="116">
        <f t="shared" si="605"/>
        <v>45493</v>
      </c>
      <c r="G1082" s="117">
        <f t="shared" si="584"/>
        <v>3.8003258656977845E-3</v>
      </c>
      <c r="H1082" s="118">
        <f t="shared" si="597"/>
        <v>45555</v>
      </c>
      <c r="I1082" s="118">
        <f t="shared" si="585"/>
        <v>45555</v>
      </c>
      <c r="J1082" s="119">
        <f t="shared" si="593"/>
        <v>23</v>
      </c>
      <c r="K1082" s="119">
        <f t="shared" si="606"/>
        <v>5</v>
      </c>
      <c r="L1082" s="8">
        <f t="shared" si="594"/>
        <v>1.0008249300000001</v>
      </c>
      <c r="M1082" s="120">
        <f t="shared" si="607"/>
        <v>1.00210048</v>
      </c>
      <c r="N1082" s="120">
        <f t="shared" si="601"/>
        <v>1.2030898831212982</v>
      </c>
      <c r="O1082" s="113">
        <f t="shared" si="603"/>
        <v>1.20408234</v>
      </c>
      <c r="P1082" s="113">
        <f t="shared" si="586"/>
        <v>921.65819620000002</v>
      </c>
      <c r="Q1082" s="11">
        <f t="shared" si="598"/>
        <v>0</v>
      </c>
      <c r="R1082" s="30">
        <f t="shared" si="595"/>
        <v>0</v>
      </c>
      <c r="S1082" s="8">
        <f t="shared" si="587"/>
        <v>0</v>
      </c>
      <c r="T1082" s="122">
        <f t="shared" si="596"/>
        <v>9.5000000000000001E-2</v>
      </c>
      <c r="U1082" s="121">
        <f t="shared" si="602"/>
        <v>5</v>
      </c>
      <c r="V1082" s="121">
        <v>252</v>
      </c>
      <c r="W1082" s="120">
        <f t="shared" si="588"/>
        <v>1.0018023039999999</v>
      </c>
      <c r="X1082" s="113">
        <f t="shared" si="589"/>
        <v>1.6611082500000001</v>
      </c>
      <c r="Y1082" s="113">
        <f t="shared" si="590"/>
        <v>0</v>
      </c>
      <c r="Z1082" s="125" t="str">
        <f t="shared" si="599"/>
        <v>A+J=</v>
      </c>
      <c r="AA1082" s="118">
        <f t="shared" si="600"/>
        <v>45555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91"/>
        <v>45532</v>
      </c>
      <c r="B1083" s="113">
        <f t="shared" si="583"/>
        <v>923.80423093000002</v>
      </c>
      <c r="C1083" s="176">
        <f t="shared" si="582"/>
        <v>765.44449294450931</v>
      </c>
      <c r="D1083" s="114">
        <f t="shared" si="592"/>
        <v>6941.51</v>
      </c>
      <c r="E1083" s="115">
        <f t="shared" si="604"/>
        <v>6967.89</v>
      </c>
      <c r="F1083" s="116">
        <f t="shared" si="605"/>
        <v>45493</v>
      </c>
      <c r="G1083" s="117">
        <f t="shared" si="584"/>
        <v>3.8003258656977845E-3</v>
      </c>
      <c r="H1083" s="118">
        <f t="shared" si="597"/>
        <v>45555</v>
      </c>
      <c r="I1083" s="118">
        <f t="shared" si="585"/>
        <v>45555</v>
      </c>
      <c r="J1083" s="119">
        <f t="shared" si="593"/>
        <v>23</v>
      </c>
      <c r="K1083" s="119">
        <f t="shared" si="606"/>
        <v>6</v>
      </c>
      <c r="L1083" s="8">
        <f t="shared" si="594"/>
        <v>1.00099</v>
      </c>
      <c r="M1083" s="120">
        <f t="shared" si="607"/>
        <v>1.00210048</v>
      </c>
      <c r="N1083" s="120">
        <f t="shared" si="601"/>
        <v>1.2030898831212982</v>
      </c>
      <c r="O1083" s="113">
        <f t="shared" si="603"/>
        <v>1.2042809400000001</v>
      </c>
      <c r="P1083" s="113">
        <f t="shared" si="586"/>
        <v>921.81021348000002</v>
      </c>
      <c r="Q1083" s="11">
        <f t="shared" si="598"/>
        <v>0</v>
      </c>
      <c r="R1083" s="30">
        <f t="shared" si="595"/>
        <v>0</v>
      </c>
      <c r="S1083" s="8">
        <f t="shared" si="587"/>
        <v>0</v>
      </c>
      <c r="T1083" s="122">
        <f t="shared" si="596"/>
        <v>9.5000000000000001E-2</v>
      </c>
      <c r="U1083" s="121">
        <f t="shared" si="602"/>
        <v>6</v>
      </c>
      <c r="V1083" s="121">
        <v>252</v>
      </c>
      <c r="W1083" s="120">
        <f t="shared" si="588"/>
        <v>1.002163154</v>
      </c>
      <c r="X1083" s="113">
        <f t="shared" si="589"/>
        <v>1.9940174500000001</v>
      </c>
      <c r="Y1083" s="113">
        <f t="shared" si="590"/>
        <v>0</v>
      </c>
      <c r="Z1083" s="125" t="str">
        <f t="shared" si="599"/>
        <v>A+J=</v>
      </c>
      <c r="AA1083" s="118">
        <f t="shared" si="600"/>
        <v>45555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91"/>
        <v>45533</v>
      </c>
      <c r="B1084" s="113">
        <f t="shared" si="583"/>
        <v>924.28940322999995</v>
      </c>
      <c r="C1084" s="176">
        <f t="shared" ref="C1084:C1099" si="608">C1083-(S1083/O1083)</f>
        <v>765.44449294450931</v>
      </c>
      <c r="D1084" s="114">
        <f t="shared" si="592"/>
        <v>6941.51</v>
      </c>
      <c r="E1084" s="115">
        <f t="shared" si="604"/>
        <v>6967.89</v>
      </c>
      <c r="F1084" s="116">
        <f t="shared" si="605"/>
        <v>45493</v>
      </c>
      <c r="G1084" s="117">
        <f t="shared" si="584"/>
        <v>3.8003258656977845E-3</v>
      </c>
      <c r="H1084" s="118">
        <f t="shared" si="597"/>
        <v>45555</v>
      </c>
      <c r="I1084" s="118">
        <f t="shared" si="585"/>
        <v>45555</v>
      </c>
      <c r="J1084" s="119">
        <f t="shared" si="593"/>
        <v>23</v>
      </c>
      <c r="K1084" s="119">
        <f t="shared" si="606"/>
        <v>7</v>
      </c>
      <c r="L1084" s="8">
        <f t="shared" si="594"/>
        <v>1.0011550899999999</v>
      </c>
      <c r="M1084" s="120">
        <f t="shared" si="607"/>
        <v>1.00210048</v>
      </c>
      <c r="N1084" s="120">
        <f t="shared" si="601"/>
        <v>1.2030898831212982</v>
      </c>
      <c r="O1084" s="113">
        <f t="shared" si="603"/>
        <v>1.20447956</v>
      </c>
      <c r="P1084" s="113">
        <f t="shared" si="586"/>
        <v>921.96224605999998</v>
      </c>
      <c r="Q1084" s="11">
        <f t="shared" si="598"/>
        <v>0</v>
      </c>
      <c r="R1084" s="30">
        <f t="shared" si="595"/>
        <v>0</v>
      </c>
      <c r="S1084" s="8">
        <f t="shared" si="587"/>
        <v>0</v>
      </c>
      <c r="T1084" s="122">
        <f t="shared" si="596"/>
        <v>9.5000000000000001E-2</v>
      </c>
      <c r="U1084" s="121">
        <f t="shared" si="602"/>
        <v>7</v>
      </c>
      <c r="V1084" s="121">
        <v>252</v>
      </c>
      <c r="W1084" s="120">
        <f t="shared" si="588"/>
        <v>1.002524135</v>
      </c>
      <c r="X1084" s="113">
        <f t="shared" si="589"/>
        <v>2.32715717</v>
      </c>
      <c r="Y1084" s="113">
        <f t="shared" si="590"/>
        <v>0</v>
      </c>
      <c r="Z1084" s="125" t="str">
        <f t="shared" si="599"/>
        <v>A+J=</v>
      </c>
      <c r="AA1084" s="118">
        <f t="shared" si="600"/>
        <v>45555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91"/>
        <v>45534</v>
      </c>
      <c r="B1085" s="113">
        <f t="shared" si="583"/>
        <v>924.77482727999995</v>
      </c>
      <c r="C1085" s="176">
        <f t="shared" si="608"/>
        <v>765.44449294450931</v>
      </c>
      <c r="D1085" s="114">
        <f t="shared" si="592"/>
        <v>6941.51</v>
      </c>
      <c r="E1085" s="115">
        <f t="shared" si="604"/>
        <v>6967.89</v>
      </c>
      <c r="F1085" s="116">
        <f t="shared" si="605"/>
        <v>45493</v>
      </c>
      <c r="G1085" s="117">
        <f t="shared" si="584"/>
        <v>3.8003258656977845E-3</v>
      </c>
      <c r="H1085" s="118">
        <f t="shared" si="597"/>
        <v>45555</v>
      </c>
      <c r="I1085" s="118">
        <f t="shared" si="585"/>
        <v>45555</v>
      </c>
      <c r="J1085" s="119">
        <f t="shared" si="593"/>
        <v>23</v>
      </c>
      <c r="K1085" s="119">
        <f t="shared" si="606"/>
        <v>8</v>
      </c>
      <c r="L1085" s="8">
        <f t="shared" si="594"/>
        <v>1.00132021</v>
      </c>
      <c r="M1085" s="120">
        <f t="shared" si="607"/>
        <v>1.00210048</v>
      </c>
      <c r="N1085" s="120">
        <f t="shared" si="601"/>
        <v>1.2030898831212982</v>
      </c>
      <c r="O1085" s="113">
        <f t="shared" si="603"/>
        <v>1.20467821</v>
      </c>
      <c r="P1085" s="113">
        <f t="shared" si="586"/>
        <v>922.11430160999998</v>
      </c>
      <c r="Q1085" s="11">
        <f t="shared" si="598"/>
        <v>0</v>
      </c>
      <c r="R1085" s="30">
        <f t="shared" si="595"/>
        <v>0</v>
      </c>
      <c r="S1085" s="8">
        <f t="shared" si="587"/>
        <v>0</v>
      </c>
      <c r="T1085" s="122">
        <f t="shared" si="596"/>
        <v>9.5000000000000001E-2</v>
      </c>
      <c r="U1085" s="121">
        <f t="shared" si="602"/>
        <v>8</v>
      </c>
      <c r="V1085" s="121">
        <v>252</v>
      </c>
      <c r="W1085" s="120">
        <f t="shared" si="588"/>
        <v>1.0028852450000001</v>
      </c>
      <c r="X1085" s="113">
        <f t="shared" si="589"/>
        <v>2.6605256700000002</v>
      </c>
      <c r="Y1085" s="113">
        <f t="shared" si="590"/>
        <v>0</v>
      </c>
      <c r="Z1085" s="125" t="str">
        <f t="shared" si="599"/>
        <v>A+J=</v>
      </c>
      <c r="AA1085" s="118">
        <f t="shared" si="600"/>
        <v>45555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91"/>
        <v>45535</v>
      </c>
      <c r="B1086" s="113">
        <f t="shared" si="583"/>
        <v>925.26051268999993</v>
      </c>
      <c r="C1086" s="176">
        <f t="shared" si="608"/>
        <v>765.44449294450931</v>
      </c>
      <c r="D1086" s="114">
        <f t="shared" si="592"/>
        <v>6941.51</v>
      </c>
      <c r="E1086" s="115">
        <f t="shared" si="604"/>
        <v>6967.89</v>
      </c>
      <c r="F1086" s="116">
        <f t="shared" si="605"/>
        <v>45493</v>
      </c>
      <c r="G1086" s="117">
        <f t="shared" si="584"/>
        <v>3.8003258656977845E-3</v>
      </c>
      <c r="H1086" s="118">
        <f t="shared" si="597"/>
        <v>45555</v>
      </c>
      <c r="I1086" s="118">
        <f t="shared" si="585"/>
        <v>45555</v>
      </c>
      <c r="J1086" s="119">
        <f t="shared" si="593"/>
        <v>23</v>
      </c>
      <c r="K1086" s="119">
        <f t="shared" si="606"/>
        <v>9</v>
      </c>
      <c r="L1086" s="8">
        <f t="shared" si="594"/>
        <v>1.00148536</v>
      </c>
      <c r="M1086" s="120">
        <f t="shared" si="607"/>
        <v>1.00210048</v>
      </c>
      <c r="N1086" s="120">
        <f t="shared" si="601"/>
        <v>1.2030898831212982</v>
      </c>
      <c r="O1086" s="113">
        <f t="shared" si="603"/>
        <v>1.2048768999999999</v>
      </c>
      <c r="P1086" s="113">
        <f t="shared" si="586"/>
        <v>922.26638777999995</v>
      </c>
      <c r="Q1086" s="11">
        <f t="shared" si="598"/>
        <v>0</v>
      </c>
      <c r="R1086" s="30">
        <f t="shared" si="595"/>
        <v>0</v>
      </c>
      <c r="S1086" s="8">
        <f t="shared" si="587"/>
        <v>0</v>
      </c>
      <c r="T1086" s="122">
        <f t="shared" si="596"/>
        <v>9.5000000000000001E-2</v>
      </c>
      <c r="U1086" s="121">
        <f t="shared" si="602"/>
        <v>9</v>
      </c>
      <c r="V1086" s="121">
        <v>252</v>
      </c>
      <c r="W1086" s="120">
        <f t="shared" si="588"/>
        <v>1.0032464860000001</v>
      </c>
      <c r="X1086" s="113">
        <f t="shared" si="589"/>
        <v>2.99412491</v>
      </c>
      <c r="Y1086" s="113">
        <f t="shared" si="590"/>
        <v>0</v>
      </c>
      <c r="Z1086" s="125" t="str">
        <f t="shared" si="599"/>
        <v>A+J=</v>
      </c>
      <c r="AA1086" s="118">
        <f t="shared" si="600"/>
        <v>45555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91"/>
        <v>45536</v>
      </c>
      <c r="B1087" s="113">
        <f t="shared" si="583"/>
        <v>925.26051268999993</v>
      </c>
      <c r="C1087" s="176">
        <f t="shared" si="608"/>
        <v>765.44449294450931</v>
      </c>
      <c r="D1087" s="114">
        <f t="shared" si="592"/>
        <v>6941.51</v>
      </c>
      <c r="E1087" s="115">
        <f t="shared" si="604"/>
        <v>6967.89</v>
      </c>
      <c r="F1087" s="116">
        <f t="shared" si="605"/>
        <v>45493</v>
      </c>
      <c r="G1087" s="117">
        <f t="shared" si="584"/>
        <v>3.8003258656977845E-3</v>
      </c>
      <c r="H1087" s="118">
        <f t="shared" si="597"/>
        <v>45555</v>
      </c>
      <c r="I1087" s="118">
        <f t="shared" si="585"/>
        <v>45555</v>
      </c>
      <c r="J1087" s="119">
        <f t="shared" si="593"/>
        <v>23</v>
      </c>
      <c r="K1087" s="119">
        <f t="shared" si="606"/>
        <v>9</v>
      </c>
      <c r="L1087" s="8">
        <f t="shared" si="594"/>
        <v>1.00148536</v>
      </c>
      <c r="M1087" s="120">
        <f t="shared" si="607"/>
        <v>1.00210048</v>
      </c>
      <c r="N1087" s="120">
        <f t="shared" si="601"/>
        <v>1.2030898831212982</v>
      </c>
      <c r="O1087" s="113">
        <f t="shared" si="603"/>
        <v>1.2048768999999999</v>
      </c>
      <c r="P1087" s="113">
        <f t="shared" si="586"/>
        <v>922.26638777999995</v>
      </c>
      <c r="Q1087" s="11">
        <f t="shared" si="598"/>
        <v>0</v>
      </c>
      <c r="R1087" s="30">
        <f t="shared" si="595"/>
        <v>0</v>
      </c>
      <c r="S1087" s="8">
        <f t="shared" si="587"/>
        <v>0</v>
      </c>
      <c r="T1087" s="122">
        <f t="shared" si="596"/>
        <v>9.5000000000000001E-2</v>
      </c>
      <c r="U1087" s="121">
        <f t="shared" si="602"/>
        <v>9</v>
      </c>
      <c r="V1087" s="121">
        <v>252</v>
      </c>
      <c r="W1087" s="120">
        <f t="shared" si="588"/>
        <v>1.0032464860000001</v>
      </c>
      <c r="X1087" s="113">
        <f t="shared" si="589"/>
        <v>2.99412491</v>
      </c>
      <c r="Y1087" s="113">
        <f t="shared" si="590"/>
        <v>0</v>
      </c>
      <c r="Z1087" s="125" t="str">
        <f t="shared" si="599"/>
        <v>A+J=</v>
      </c>
      <c r="AA1087" s="118">
        <f t="shared" si="600"/>
        <v>45555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91"/>
        <v>45537</v>
      </c>
      <c r="B1088" s="113">
        <f t="shared" si="583"/>
        <v>925.26051268999993</v>
      </c>
      <c r="C1088" s="176">
        <f t="shared" si="608"/>
        <v>765.44449294450931</v>
      </c>
      <c r="D1088" s="114">
        <f t="shared" si="592"/>
        <v>6941.51</v>
      </c>
      <c r="E1088" s="115">
        <f t="shared" si="604"/>
        <v>6967.89</v>
      </c>
      <c r="F1088" s="116">
        <f t="shared" si="605"/>
        <v>45493</v>
      </c>
      <c r="G1088" s="117">
        <f t="shared" si="584"/>
        <v>3.8003258656977845E-3</v>
      </c>
      <c r="H1088" s="118">
        <f t="shared" si="597"/>
        <v>45555</v>
      </c>
      <c r="I1088" s="118">
        <f t="shared" si="585"/>
        <v>45555</v>
      </c>
      <c r="J1088" s="119">
        <f t="shared" si="593"/>
        <v>23</v>
      </c>
      <c r="K1088" s="119">
        <f t="shared" si="606"/>
        <v>9</v>
      </c>
      <c r="L1088" s="8">
        <f t="shared" si="594"/>
        <v>1.00148536</v>
      </c>
      <c r="M1088" s="120">
        <f t="shared" si="607"/>
        <v>1.00210048</v>
      </c>
      <c r="N1088" s="120">
        <f t="shared" si="601"/>
        <v>1.2030898831212982</v>
      </c>
      <c r="O1088" s="113">
        <f t="shared" si="603"/>
        <v>1.2048768999999999</v>
      </c>
      <c r="P1088" s="113">
        <f t="shared" si="586"/>
        <v>922.26638777999995</v>
      </c>
      <c r="Q1088" s="11">
        <f t="shared" si="598"/>
        <v>0</v>
      </c>
      <c r="R1088" s="30">
        <f t="shared" si="595"/>
        <v>0</v>
      </c>
      <c r="S1088" s="8">
        <f t="shared" si="587"/>
        <v>0</v>
      </c>
      <c r="T1088" s="122">
        <f t="shared" si="596"/>
        <v>9.5000000000000001E-2</v>
      </c>
      <c r="U1088" s="121">
        <f t="shared" si="602"/>
        <v>9</v>
      </c>
      <c r="V1088" s="121">
        <v>252</v>
      </c>
      <c r="W1088" s="120">
        <f t="shared" si="588"/>
        <v>1.0032464860000001</v>
      </c>
      <c r="X1088" s="113">
        <f t="shared" si="589"/>
        <v>2.99412491</v>
      </c>
      <c r="Y1088" s="113">
        <f t="shared" si="590"/>
        <v>0</v>
      </c>
      <c r="Z1088" s="125" t="str">
        <f t="shared" si="599"/>
        <v>A+J=</v>
      </c>
      <c r="AA1088" s="118">
        <f t="shared" si="600"/>
        <v>45555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91"/>
        <v>45538</v>
      </c>
      <c r="B1089" s="113">
        <f t="shared" si="583"/>
        <v>925.74645768999994</v>
      </c>
      <c r="C1089" s="176">
        <f t="shared" si="608"/>
        <v>765.44449294450931</v>
      </c>
      <c r="D1089" s="114">
        <f t="shared" si="592"/>
        <v>6941.51</v>
      </c>
      <c r="E1089" s="115">
        <f t="shared" si="604"/>
        <v>6967.89</v>
      </c>
      <c r="F1089" s="116">
        <f t="shared" si="605"/>
        <v>45493</v>
      </c>
      <c r="G1089" s="117">
        <f t="shared" si="584"/>
        <v>3.8003258656977845E-3</v>
      </c>
      <c r="H1089" s="118">
        <f t="shared" si="597"/>
        <v>45555</v>
      </c>
      <c r="I1089" s="118">
        <f t="shared" si="585"/>
        <v>45555</v>
      </c>
      <c r="J1089" s="119">
        <f t="shared" si="593"/>
        <v>23</v>
      </c>
      <c r="K1089" s="119">
        <f t="shared" si="606"/>
        <v>10</v>
      </c>
      <c r="L1089" s="8">
        <f t="shared" si="594"/>
        <v>1.00165054</v>
      </c>
      <c r="M1089" s="120">
        <f t="shared" si="607"/>
        <v>1.00210048</v>
      </c>
      <c r="N1089" s="120">
        <f t="shared" si="601"/>
        <v>1.2030898831212982</v>
      </c>
      <c r="O1089" s="113">
        <f t="shared" si="603"/>
        <v>1.2050756300000001</v>
      </c>
      <c r="P1089" s="113">
        <f t="shared" si="586"/>
        <v>922.41850455999997</v>
      </c>
      <c r="Q1089" s="11">
        <f t="shared" si="598"/>
        <v>0</v>
      </c>
      <c r="R1089" s="30">
        <f t="shared" si="595"/>
        <v>0</v>
      </c>
      <c r="S1089" s="8">
        <f t="shared" si="587"/>
        <v>0</v>
      </c>
      <c r="T1089" s="122">
        <f t="shared" si="596"/>
        <v>9.5000000000000001E-2</v>
      </c>
      <c r="U1089" s="121">
        <f t="shared" si="602"/>
        <v>10</v>
      </c>
      <c r="V1089" s="121">
        <v>252</v>
      </c>
      <c r="W1089" s="120">
        <f t="shared" si="588"/>
        <v>1.0036078559999999</v>
      </c>
      <c r="X1089" s="113">
        <f t="shared" si="589"/>
        <v>3.32795313</v>
      </c>
      <c r="Y1089" s="113">
        <f t="shared" si="590"/>
        <v>0</v>
      </c>
      <c r="Z1089" s="125" t="str">
        <f t="shared" si="599"/>
        <v>A+J=</v>
      </c>
      <c r="AA1089" s="118">
        <f t="shared" si="600"/>
        <v>45555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91"/>
        <v>45539</v>
      </c>
      <c r="B1090" s="113">
        <f t="shared" si="583"/>
        <v>926.23264885999993</v>
      </c>
      <c r="C1090" s="176">
        <f t="shared" si="608"/>
        <v>765.44449294450931</v>
      </c>
      <c r="D1090" s="114">
        <f t="shared" si="592"/>
        <v>6941.51</v>
      </c>
      <c r="E1090" s="115">
        <f t="shared" si="604"/>
        <v>6967.89</v>
      </c>
      <c r="F1090" s="116">
        <f t="shared" si="605"/>
        <v>45493</v>
      </c>
      <c r="G1090" s="117">
        <f t="shared" si="584"/>
        <v>3.8003258656977845E-3</v>
      </c>
      <c r="H1090" s="118">
        <f t="shared" si="597"/>
        <v>45555</v>
      </c>
      <c r="I1090" s="118">
        <f t="shared" si="585"/>
        <v>45555</v>
      </c>
      <c r="J1090" s="119">
        <f t="shared" si="593"/>
        <v>23</v>
      </c>
      <c r="K1090" s="119">
        <f t="shared" si="606"/>
        <v>11</v>
      </c>
      <c r="L1090" s="8">
        <f t="shared" si="594"/>
        <v>1.0018157400000001</v>
      </c>
      <c r="M1090" s="120">
        <f t="shared" si="607"/>
        <v>1.00210048</v>
      </c>
      <c r="N1090" s="120">
        <f t="shared" si="601"/>
        <v>1.2030898831212982</v>
      </c>
      <c r="O1090" s="113">
        <f t="shared" si="603"/>
        <v>1.2052743800000001</v>
      </c>
      <c r="P1090" s="113">
        <f t="shared" si="586"/>
        <v>922.57063664999998</v>
      </c>
      <c r="Q1090" s="11">
        <f t="shared" si="598"/>
        <v>0</v>
      </c>
      <c r="R1090" s="30">
        <f t="shared" si="595"/>
        <v>0</v>
      </c>
      <c r="S1090" s="8">
        <f t="shared" si="587"/>
        <v>0</v>
      </c>
      <c r="T1090" s="122">
        <f t="shared" si="596"/>
        <v>9.5000000000000001E-2</v>
      </c>
      <c r="U1090" s="121">
        <f t="shared" si="602"/>
        <v>11</v>
      </c>
      <c r="V1090" s="121">
        <v>252</v>
      </c>
      <c r="W1090" s="120">
        <f t="shared" si="588"/>
        <v>1.0039693569999999</v>
      </c>
      <c r="X1090" s="113">
        <f t="shared" si="589"/>
        <v>3.6620122099999999</v>
      </c>
      <c r="Y1090" s="113">
        <f t="shared" si="590"/>
        <v>0</v>
      </c>
      <c r="Z1090" s="125" t="str">
        <f t="shared" si="599"/>
        <v>A+J=</v>
      </c>
      <c r="AA1090" s="118">
        <f t="shared" si="600"/>
        <v>45555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91"/>
        <v>45540</v>
      </c>
      <c r="B1091" s="113">
        <f t="shared" si="583"/>
        <v>926.71910842</v>
      </c>
      <c r="C1091" s="176">
        <f t="shared" si="608"/>
        <v>765.44449294450931</v>
      </c>
      <c r="D1091" s="114">
        <f t="shared" si="592"/>
        <v>6941.51</v>
      </c>
      <c r="E1091" s="115">
        <f t="shared" si="604"/>
        <v>6967.89</v>
      </c>
      <c r="F1091" s="116">
        <f t="shared" si="605"/>
        <v>45493</v>
      </c>
      <c r="G1091" s="117">
        <f t="shared" si="584"/>
        <v>3.8003258656977845E-3</v>
      </c>
      <c r="H1091" s="118">
        <f t="shared" si="597"/>
        <v>45555</v>
      </c>
      <c r="I1091" s="118">
        <f t="shared" si="585"/>
        <v>45555</v>
      </c>
      <c r="J1091" s="119">
        <f t="shared" si="593"/>
        <v>23</v>
      </c>
      <c r="K1091" s="119">
        <f t="shared" si="606"/>
        <v>12</v>
      </c>
      <c r="L1091" s="8">
        <f t="shared" si="594"/>
        <v>1.0019809799999999</v>
      </c>
      <c r="M1091" s="120">
        <f t="shared" si="607"/>
        <v>1.00210048</v>
      </c>
      <c r="N1091" s="120">
        <f t="shared" si="601"/>
        <v>1.2030898831212982</v>
      </c>
      <c r="O1091" s="113">
        <f t="shared" si="603"/>
        <v>1.20547318</v>
      </c>
      <c r="P1091" s="113">
        <f t="shared" si="586"/>
        <v>922.72280702</v>
      </c>
      <c r="Q1091" s="11">
        <f t="shared" si="598"/>
        <v>0</v>
      </c>
      <c r="R1091" s="30">
        <f t="shared" si="595"/>
        <v>0</v>
      </c>
      <c r="S1091" s="8">
        <f t="shared" si="587"/>
        <v>0</v>
      </c>
      <c r="T1091" s="122">
        <f t="shared" si="596"/>
        <v>9.5000000000000001E-2</v>
      </c>
      <c r="U1091" s="121">
        <f t="shared" si="602"/>
        <v>12</v>
      </c>
      <c r="V1091" s="121">
        <v>252</v>
      </c>
      <c r="W1091" s="120">
        <f t="shared" si="588"/>
        <v>1.004330988</v>
      </c>
      <c r="X1091" s="113">
        <f t="shared" si="589"/>
        <v>3.9963014000000001</v>
      </c>
      <c r="Y1091" s="113">
        <f t="shared" si="590"/>
        <v>0</v>
      </c>
      <c r="Z1091" s="125" t="str">
        <f t="shared" si="599"/>
        <v>A+J=</v>
      </c>
      <c r="AA1091" s="118">
        <f t="shared" si="600"/>
        <v>45555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91"/>
        <v>45541</v>
      </c>
      <c r="B1092" s="113">
        <f t="shared" si="583"/>
        <v>927.20580569999993</v>
      </c>
      <c r="C1092" s="176">
        <f t="shared" si="608"/>
        <v>765.44449294450931</v>
      </c>
      <c r="D1092" s="114">
        <f t="shared" si="592"/>
        <v>6941.51</v>
      </c>
      <c r="E1092" s="115">
        <f t="shared" si="604"/>
        <v>6967.89</v>
      </c>
      <c r="F1092" s="116">
        <f t="shared" si="605"/>
        <v>45493</v>
      </c>
      <c r="G1092" s="117">
        <f t="shared" si="584"/>
        <v>3.8003258656977845E-3</v>
      </c>
      <c r="H1092" s="118">
        <f t="shared" si="597"/>
        <v>45555</v>
      </c>
      <c r="I1092" s="118">
        <f t="shared" si="585"/>
        <v>45555</v>
      </c>
      <c r="J1092" s="119">
        <f t="shared" si="593"/>
        <v>23</v>
      </c>
      <c r="K1092" s="119">
        <f t="shared" si="606"/>
        <v>13</v>
      </c>
      <c r="L1092" s="8">
        <f t="shared" si="594"/>
        <v>1.0021462299999999</v>
      </c>
      <c r="M1092" s="120">
        <f t="shared" si="607"/>
        <v>1.00210048</v>
      </c>
      <c r="N1092" s="120">
        <f t="shared" si="601"/>
        <v>1.2030898831212982</v>
      </c>
      <c r="O1092" s="113">
        <f t="shared" si="603"/>
        <v>1.2056719899999999</v>
      </c>
      <c r="P1092" s="113">
        <f t="shared" si="586"/>
        <v>922.87498503999996</v>
      </c>
      <c r="Q1092" s="11">
        <f t="shared" si="598"/>
        <v>0</v>
      </c>
      <c r="R1092" s="30">
        <f t="shared" si="595"/>
        <v>0</v>
      </c>
      <c r="S1092" s="8">
        <f t="shared" si="587"/>
        <v>0</v>
      </c>
      <c r="T1092" s="122">
        <f t="shared" si="596"/>
        <v>9.5000000000000001E-2</v>
      </c>
      <c r="U1092" s="121">
        <f t="shared" si="602"/>
        <v>13</v>
      </c>
      <c r="V1092" s="121">
        <v>252</v>
      </c>
      <c r="W1092" s="120">
        <f t="shared" si="588"/>
        <v>1.0046927489999999</v>
      </c>
      <c r="X1092" s="113">
        <f t="shared" si="589"/>
        <v>4.3308206599999997</v>
      </c>
      <c r="Y1092" s="113">
        <f t="shared" si="590"/>
        <v>0</v>
      </c>
      <c r="Z1092" s="125" t="str">
        <f t="shared" si="599"/>
        <v>A+J=</v>
      </c>
      <c r="AA1092" s="118">
        <f t="shared" si="600"/>
        <v>45555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91"/>
        <v>45542</v>
      </c>
      <c r="B1093" s="113">
        <f t="shared" si="583"/>
        <v>927.69276476999994</v>
      </c>
      <c r="C1093" s="176">
        <f t="shared" si="608"/>
        <v>765.44449294450931</v>
      </c>
      <c r="D1093" s="114">
        <f t="shared" si="592"/>
        <v>6941.51</v>
      </c>
      <c r="E1093" s="115">
        <f t="shared" si="604"/>
        <v>6967.89</v>
      </c>
      <c r="F1093" s="116">
        <f t="shared" si="605"/>
        <v>45493</v>
      </c>
      <c r="G1093" s="117">
        <f t="shared" si="584"/>
        <v>3.8003258656977845E-3</v>
      </c>
      <c r="H1093" s="118">
        <f t="shared" si="597"/>
        <v>45555</v>
      </c>
      <c r="I1093" s="118">
        <f t="shared" si="585"/>
        <v>45555</v>
      </c>
      <c r="J1093" s="119">
        <f t="shared" si="593"/>
        <v>23</v>
      </c>
      <c r="K1093" s="119">
        <f t="shared" si="606"/>
        <v>14</v>
      </c>
      <c r="L1093" s="8">
        <f t="shared" si="594"/>
        <v>1.0023115199999999</v>
      </c>
      <c r="M1093" s="120">
        <f t="shared" si="607"/>
        <v>1.00210048</v>
      </c>
      <c r="N1093" s="120">
        <f t="shared" si="601"/>
        <v>1.2030898831212982</v>
      </c>
      <c r="O1093" s="113">
        <f t="shared" si="603"/>
        <v>1.20587084</v>
      </c>
      <c r="P1093" s="113">
        <f t="shared" si="586"/>
        <v>923.02719367999998</v>
      </c>
      <c r="Q1093" s="11">
        <f t="shared" si="598"/>
        <v>0</v>
      </c>
      <c r="R1093" s="30">
        <f t="shared" si="595"/>
        <v>0</v>
      </c>
      <c r="S1093" s="8">
        <f t="shared" si="587"/>
        <v>0</v>
      </c>
      <c r="T1093" s="122">
        <f t="shared" si="596"/>
        <v>9.5000000000000001E-2</v>
      </c>
      <c r="U1093" s="121">
        <f t="shared" si="602"/>
        <v>14</v>
      </c>
      <c r="V1093" s="121">
        <v>252</v>
      </c>
      <c r="W1093" s="120">
        <f t="shared" si="588"/>
        <v>1.0050546410000001</v>
      </c>
      <c r="X1093" s="113">
        <f t="shared" si="589"/>
        <v>4.6655710900000003</v>
      </c>
      <c r="Y1093" s="113">
        <f t="shared" si="590"/>
        <v>0</v>
      </c>
      <c r="Z1093" s="125" t="str">
        <f t="shared" si="599"/>
        <v>A+J=</v>
      </c>
      <c r="AA1093" s="118">
        <f t="shared" si="600"/>
        <v>45555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91"/>
        <v>45543</v>
      </c>
      <c r="B1094" s="113">
        <f t="shared" si="583"/>
        <v>927.69276476999994</v>
      </c>
      <c r="C1094" s="176">
        <f t="shared" si="608"/>
        <v>765.44449294450931</v>
      </c>
      <c r="D1094" s="114">
        <f t="shared" si="592"/>
        <v>6941.51</v>
      </c>
      <c r="E1094" s="115">
        <f t="shared" si="604"/>
        <v>6967.89</v>
      </c>
      <c r="F1094" s="116">
        <f t="shared" si="605"/>
        <v>45493</v>
      </c>
      <c r="G1094" s="117">
        <f t="shared" si="584"/>
        <v>3.8003258656977845E-3</v>
      </c>
      <c r="H1094" s="118">
        <f t="shared" si="597"/>
        <v>45555</v>
      </c>
      <c r="I1094" s="118">
        <f t="shared" si="585"/>
        <v>45555</v>
      </c>
      <c r="J1094" s="119">
        <f t="shared" si="593"/>
        <v>23</v>
      </c>
      <c r="K1094" s="119">
        <f t="shared" si="606"/>
        <v>14</v>
      </c>
      <c r="L1094" s="8">
        <f t="shared" si="594"/>
        <v>1.0023115199999999</v>
      </c>
      <c r="M1094" s="120">
        <f t="shared" si="607"/>
        <v>1.00210048</v>
      </c>
      <c r="N1094" s="120">
        <f t="shared" si="601"/>
        <v>1.2030898831212982</v>
      </c>
      <c r="O1094" s="113">
        <f t="shared" si="603"/>
        <v>1.20587084</v>
      </c>
      <c r="P1094" s="113">
        <f t="shared" si="586"/>
        <v>923.02719367999998</v>
      </c>
      <c r="Q1094" s="11">
        <f t="shared" si="598"/>
        <v>0</v>
      </c>
      <c r="R1094" s="30">
        <f t="shared" si="595"/>
        <v>0</v>
      </c>
      <c r="S1094" s="8">
        <f t="shared" si="587"/>
        <v>0</v>
      </c>
      <c r="T1094" s="122">
        <f t="shared" si="596"/>
        <v>9.5000000000000001E-2</v>
      </c>
      <c r="U1094" s="121">
        <f t="shared" si="602"/>
        <v>14</v>
      </c>
      <c r="V1094" s="121">
        <v>252</v>
      </c>
      <c r="W1094" s="120">
        <f t="shared" si="588"/>
        <v>1.0050546410000001</v>
      </c>
      <c r="X1094" s="113">
        <f t="shared" si="589"/>
        <v>4.6655710900000003</v>
      </c>
      <c r="Y1094" s="113">
        <f t="shared" si="590"/>
        <v>0</v>
      </c>
      <c r="Z1094" s="125" t="str">
        <f t="shared" si="599"/>
        <v>A+J=</v>
      </c>
      <c r="AA1094" s="118">
        <f t="shared" si="600"/>
        <v>45555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91"/>
        <v>45544</v>
      </c>
      <c r="B1095" s="113">
        <f t="shared" si="583"/>
        <v>927.69276476999994</v>
      </c>
      <c r="C1095" s="176">
        <f t="shared" si="608"/>
        <v>765.44449294450931</v>
      </c>
      <c r="D1095" s="114">
        <f t="shared" si="592"/>
        <v>6941.51</v>
      </c>
      <c r="E1095" s="115">
        <f t="shared" si="604"/>
        <v>6967.89</v>
      </c>
      <c r="F1095" s="116">
        <f t="shared" si="605"/>
        <v>45493</v>
      </c>
      <c r="G1095" s="117">
        <f t="shared" si="584"/>
        <v>3.8003258656977845E-3</v>
      </c>
      <c r="H1095" s="118">
        <f t="shared" si="597"/>
        <v>45555</v>
      </c>
      <c r="I1095" s="118">
        <f t="shared" si="585"/>
        <v>45555</v>
      </c>
      <c r="J1095" s="119">
        <f t="shared" si="593"/>
        <v>23</v>
      </c>
      <c r="K1095" s="119">
        <f t="shared" si="606"/>
        <v>14</v>
      </c>
      <c r="L1095" s="8">
        <f t="shared" si="594"/>
        <v>1.0023115199999999</v>
      </c>
      <c r="M1095" s="120">
        <f t="shared" si="607"/>
        <v>1.00210048</v>
      </c>
      <c r="N1095" s="120">
        <f t="shared" si="601"/>
        <v>1.2030898831212982</v>
      </c>
      <c r="O1095" s="113">
        <f t="shared" si="603"/>
        <v>1.20587084</v>
      </c>
      <c r="P1095" s="113">
        <f t="shared" si="586"/>
        <v>923.02719367999998</v>
      </c>
      <c r="Q1095" s="11">
        <f t="shared" si="598"/>
        <v>0</v>
      </c>
      <c r="R1095" s="30">
        <f t="shared" si="595"/>
        <v>0</v>
      </c>
      <c r="S1095" s="8">
        <f t="shared" si="587"/>
        <v>0</v>
      </c>
      <c r="T1095" s="122">
        <f t="shared" si="596"/>
        <v>9.5000000000000001E-2</v>
      </c>
      <c r="U1095" s="121">
        <f t="shared" si="602"/>
        <v>14</v>
      </c>
      <c r="V1095" s="121">
        <v>252</v>
      </c>
      <c r="W1095" s="120">
        <f t="shared" si="588"/>
        <v>1.0050546410000001</v>
      </c>
      <c r="X1095" s="113">
        <f t="shared" si="589"/>
        <v>4.6655710900000003</v>
      </c>
      <c r="Y1095" s="113">
        <f t="shared" si="590"/>
        <v>0</v>
      </c>
      <c r="Z1095" s="125" t="str">
        <f t="shared" si="599"/>
        <v>A+J=</v>
      </c>
      <c r="AA1095" s="118">
        <f t="shared" si="600"/>
        <v>45555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91"/>
        <v>45545</v>
      </c>
      <c r="B1096" s="113">
        <f t="shared" si="583"/>
        <v>928.17998479999994</v>
      </c>
      <c r="C1096" s="176">
        <f t="shared" si="608"/>
        <v>765.44449294450931</v>
      </c>
      <c r="D1096" s="114">
        <f t="shared" si="592"/>
        <v>6941.51</v>
      </c>
      <c r="E1096" s="115">
        <f t="shared" si="604"/>
        <v>6967.89</v>
      </c>
      <c r="F1096" s="116">
        <f t="shared" si="605"/>
        <v>45493</v>
      </c>
      <c r="G1096" s="117">
        <f t="shared" si="584"/>
        <v>3.8003258656977845E-3</v>
      </c>
      <c r="H1096" s="118">
        <f t="shared" si="597"/>
        <v>45555</v>
      </c>
      <c r="I1096" s="118">
        <f t="shared" si="585"/>
        <v>45555</v>
      </c>
      <c r="J1096" s="119">
        <f t="shared" si="593"/>
        <v>23</v>
      </c>
      <c r="K1096" s="119">
        <f t="shared" si="606"/>
        <v>15</v>
      </c>
      <c r="L1096" s="8">
        <f t="shared" si="594"/>
        <v>1.00247683</v>
      </c>
      <c r="M1096" s="120">
        <f t="shared" si="607"/>
        <v>1.00210048</v>
      </c>
      <c r="N1096" s="120">
        <f t="shared" si="601"/>
        <v>1.2030898831212982</v>
      </c>
      <c r="O1096" s="113">
        <f t="shared" si="603"/>
        <v>1.2060697300000001</v>
      </c>
      <c r="P1096" s="113">
        <f t="shared" si="586"/>
        <v>923.17943292999996</v>
      </c>
      <c r="Q1096" s="11">
        <f t="shared" si="598"/>
        <v>0</v>
      </c>
      <c r="R1096" s="30">
        <f t="shared" si="595"/>
        <v>0</v>
      </c>
      <c r="S1096" s="8">
        <f t="shared" si="587"/>
        <v>0</v>
      </c>
      <c r="T1096" s="122">
        <f t="shared" si="596"/>
        <v>9.5000000000000001E-2</v>
      </c>
      <c r="U1096" s="121">
        <f t="shared" si="602"/>
        <v>15</v>
      </c>
      <c r="V1096" s="121">
        <v>252</v>
      </c>
      <c r="W1096" s="120">
        <f t="shared" si="588"/>
        <v>1.0054166630000001</v>
      </c>
      <c r="X1096" s="113">
        <f t="shared" si="589"/>
        <v>5.0005518699999998</v>
      </c>
      <c r="Y1096" s="113">
        <f t="shared" si="590"/>
        <v>0</v>
      </c>
      <c r="Z1096" s="125" t="str">
        <f t="shared" si="599"/>
        <v>A+J=</v>
      </c>
      <c r="AA1096" s="118">
        <f t="shared" si="600"/>
        <v>45555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91"/>
        <v>45546</v>
      </c>
      <c r="B1097" s="113">
        <f t="shared" si="583"/>
        <v>928.66745818999993</v>
      </c>
      <c r="C1097" s="176">
        <f t="shared" si="608"/>
        <v>765.44449294450931</v>
      </c>
      <c r="D1097" s="114">
        <f t="shared" si="592"/>
        <v>6941.51</v>
      </c>
      <c r="E1097" s="115">
        <f t="shared" si="604"/>
        <v>6967.89</v>
      </c>
      <c r="F1097" s="116">
        <f t="shared" si="605"/>
        <v>45493</v>
      </c>
      <c r="G1097" s="117">
        <f t="shared" si="584"/>
        <v>3.8003258656977845E-3</v>
      </c>
      <c r="H1097" s="118">
        <f t="shared" si="597"/>
        <v>45555</v>
      </c>
      <c r="I1097" s="118">
        <f t="shared" si="585"/>
        <v>45555</v>
      </c>
      <c r="J1097" s="119">
        <f t="shared" si="593"/>
        <v>23</v>
      </c>
      <c r="K1097" s="119">
        <f t="shared" si="606"/>
        <v>16</v>
      </c>
      <c r="L1097" s="8">
        <f t="shared" si="594"/>
        <v>1.0026421700000001</v>
      </c>
      <c r="M1097" s="120">
        <f t="shared" si="607"/>
        <v>1.00210048</v>
      </c>
      <c r="N1097" s="120">
        <f t="shared" si="601"/>
        <v>1.2030898831212982</v>
      </c>
      <c r="O1097" s="113">
        <f t="shared" si="603"/>
        <v>1.2062686499999999</v>
      </c>
      <c r="P1097" s="113">
        <f t="shared" si="586"/>
        <v>923.33169514999997</v>
      </c>
      <c r="Q1097" s="11">
        <f t="shared" si="598"/>
        <v>0</v>
      </c>
      <c r="R1097" s="30">
        <f t="shared" si="595"/>
        <v>0</v>
      </c>
      <c r="S1097" s="8">
        <f t="shared" si="587"/>
        <v>0</v>
      </c>
      <c r="T1097" s="122">
        <f t="shared" si="596"/>
        <v>9.5000000000000001E-2</v>
      </c>
      <c r="U1097" s="121">
        <f t="shared" si="602"/>
        <v>16</v>
      </c>
      <c r="V1097" s="121">
        <v>252</v>
      </c>
      <c r="W1097" s="120">
        <f t="shared" si="588"/>
        <v>1.005778815</v>
      </c>
      <c r="X1097" s="113">
        <f t="shared" si="589"/>
        <v>5.3357630399999998</v>
      </c>
      <c r="Y1097" s="113">
        <f t="shared" si="590"/>
        <v>0</v>
      </c>
      <c r="Z1097" s="125" t="str">
        <f t="shared" si="599"/>
        <v>A+J=</v>
      </c>
      <c r="AA1097" s="118">
        <f t="shared" si="600"/>
        <v>45555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91"/>
        <v>45547</v>
      </c>
      <c r="B1098" s="113">
        <f t="shared" ref="B1098:B1099" si="609">(P1098+X1098)</f>
        <v>929.15518595000003</v>
      </c>
      <c r="C1098" s="176">
        <f t="shared" si="608"/>
        <v>765.44449294450931</v>
      </c>
      <c r="D1098" s="114">
        <f t="shared" si="592"/>
        <v>6941.51</v>
      </c>
      <c r="E1098" s="115">
        <f t="shared" si="604"/>
        <v>6967.89</v>
      </c>
      <c r="F1098" s="116">
        <f t="shared" si="605"/>
        <v>45493</v>
      </c>
      <c r="G1098" s="117">
        <f t="shared" ref="G1098:G1099" si="610">(E1098/D1098)-1</f>
        <v>3.8003258656977845E-3</v>
      </c>
      <c r="H1098" s="118">
        <f t="shared" si="597"/>
        <v>45555</v>
      </c>
      <c r="I1098" s="118">
        <f t="shared" ref="I1098:I1099" si="611">IF(A1098&gt;I1097,H1098,I1097)</f>
        <v>45555</v>
      </c>
      <c r="J1098" s="119">
        <f t="shared" si="593"/>
        <v>23</v>
      </c>
      <c r="K1098" s="119">
        <f t="shared" si="606"/>
        <v>17</v>
      </c>
      <c r="L1098" s="8">
        <f t="shared" si="594"/>
        <v>1.0028075400000001</v>
      </c>
      <c r="M1098" s="120">
        <f t="shared" si="607"/>
        <v>1.00210048</v>
      </c>
      <c r="N1098" s="120">
        <f t="shared" si="601"/>
        <v>1.2030898831212982</v>
      </c>
      <c r="O1098" s="113">
        <f t="shared" si="603"/>
        <v>1.2064676000000001</v>
      </c>
      <c r="P1098" s="113">
        <f t="shared" ref="P1098:P1099" si="612">TRUNC(C1098*O1098,8)</f>
        <v>923.48398033000001</v>
      </c>
      <c r="Q1098" s="11">
        <f t="shared" si="598"/>
        <v>0</v>
      </c>
      <c r="R1098" s="30">
        <f t="shared" si="595"/>
        <v>0</v>
      </c>
      <c r="S1098" s="8">
        <f t="shared" ref="S1098:S1099" si="613">IF(R1098&gt;0,TRUNC(R1098*P1098,8),0)</f>
        <v>0</v>
      </c>
      <c r="T1098" s="122">
        <f t="shared" si="596"/>
        <v>9.5000000000000001E-2</v>
      </c>
      <c r="U1098" s="121">
        <f t="shared" si="602"/>
        <v>17</v>
      </c>
      <c r="V1098" s="121">
        <v>252</v>
      </c>
      <c r="W1098" s="120">
        <f t="shared" ref="W1098:W1099" si="614">ROUND((1+T1098)^TRUNC((U1098/V1098),9),9)</f>
        <v>1.0061410980000001</v>
      </c>
      <c r="X1098" s="113">
        <f t="shared" ref="X1098:X1099" si="615">TRUNC((P1098*(W1098-1)),8)</f>
        <v>5.6712056200000003</v>
      </c>
      <c r="Y1098" s="113">
        <f t="shared" ref="Y1098:Y1099" si="616">IF(Q1098&gt;0,S1098+X1098,0)</f>
        <v>0</v>
      </c>
      <c r="Z1098" s="125" t="str">
        <f t="shared" si="599"/>
        <v>A+J=</v>
      </c>
      <c r="AA1098" s="118">
        <f t="shared" si="600"/>
        <v>45555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5">
      <c r="A1099" s="194">
        <f t="shared" ref="A1099" si="617">(A1098+1)</f>
        <v>45548</v>
      </c>
      <c r="B1099" s="195">
        <f t="shared" si="609"/>
        <v>929.64317493999999</v>
      </c>
      <c r="C1099" s="195">
        <f t="shared" si="608"/>
        <v>765.44449294450931</v>
      </c>
      <c r="D1099" s="196">
        <f t="shared" ref="D1099" si="618">IF(E1099=E1098,D1098,E1098)</f>
        <v>6941.51</v>
      </c>
      <c r="E1099" s="197">
        <f t="shared" si="604"/>
        <v>6967.89</v>
      </c>
      <c r="F1099" s="198">
        <f t="shared" si="605"/>
        <v>45493</v>
      </c>
      <c r="G1099" s="199">
        <f t="shared" si="610"/>
        <v>3.8003258656977845E-3</v>
      </c>
      <c r="H1099" s="194">
        <f t="shared" si="597"/>
        <v>45555</v>
      </c>
      <c r="I1099" s="194">
        <f t="shared" si="611"/>
        <v>45555</v>
      </c>
      <c r="J1099" s="200">
        <f t="shared" ref="J1099" si="619">IF(I1099=I1098,J1098,NETWORKDAYS(I1098,I1099,$AD$176:$AD$502)-1)</f>
        <v>23</v>
      </c>
      <c r="K1099" s="200">
        <f t="shared" si="606"/>
        <v>18</v>
      </c>
      <c r="L1099" s="195">
        <f t="shared" ref="L1099" si="620">IF(E1099&lt;D1099,1,TRUNC((E1099/D1099)^TRUNC((K1099/J1099),9),8))</f>
        <v>1.00297294</v>
      </c>
      <c r="M1099" s="201">
        <f t="shared" si="607"/>
        <v>1.00210048</v>
      </c>
      <c r="N1099" s="201">
        <f t="shared" si="601"/>
        <v>1.2030898831212982</v>
      </c>
      <c r="O1099" s="195">
        <f t="shared" si="603"/>
        <v>1.20666659</v>
      </c>
      <c r="P1099" s="195">
        <f t="shared" si="612"/>
        <v>923.63629613000001</v>
      </c>
      <c r="Q1099" s="202">
        <v>35.5</v>
      </c>
      <c r="R1099" s="203">
        <v>1</v>
      </c>
      <c r="S1099" s="195">
        <f t="shared" si="613"/>
        <v>923.63629613000001</v>
      </c>
      <c r="T1099" s="204">
        <f t="shared" ref="T1099" si="621">(T1098)</f>
        <v>9.5000000000000001E-2</v>
      </c>
      <c r="U1099" s="202">
        <f t="shared" si="602"/>
        <v>18</v>
      </c>
      <c r="V1099" s="202">
        <v>252</v>
      </c>
      <c r="W1099" s="201">
        <f t="shared" si="614"/>
        <v>1.006503511</v>
      </c>
      <c r="X1099" s="195">
        <f t="shared" si="615"/>
        <v>6.0068788099999999</v>
      </c>
      <c r="Y1099" s="195">
        <f t="shared" si="616"/>
        <v>929.64317493999999</v>
      </c>
      <c r="Z1099" s="205" t="str">
        <f t="shared" si="599"/>
        <v>A+J=</v>
      </c>
      <c r="AA1099" s="194">
        <f t="shared" si="600"/>
        <v>45555</v>
      </c>
      <c r="AB1099" s="206" t="s">
        <v>116</v>
      </c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/>
      <c r="B1100" s="113"/>
      <c r="C1100" s="176"/>
      <c r="D1100" s="114"/>
      <c r="E1100" s="115"/>
      <c r="F1100" s="116"/>
      <c r="G1100" s="117"/>
      <c r="H1100" s="118"/>
      <c r="I1100" s="118"/>
      <c r="J1100" s="119"/>
      <c r="K1100" s="119"/>
      <c r="L1100" s="8"/>
      <c r="M1100" s="120"/>
      <c r="N1100" s="120"/>
      <c r="O1100" s="113"/>
      <c r="P1100" s="113"/>
      <c r="Q1100" s="11"/>
      <c r="R1100" s="30"/>
      <c r="S1100" s="8"/>
      <c r="T1100" s="122"/>
      <c r="U1100" s="121"/>
      <c r="V1100" s="121"/>
      <c r="W1100" s="120"/>
      <c r="X1100" s="113"/>
      <c r="Y1100" s="113"/>
      <c r="Z1100" s="125"/>
      <c r="AA1100" s="118"/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/>
      <c r="B1101" s="113"/>
      <c r="C1101" s="176"/>
      <c r="D1101" s="114"/>
      <c r="E1101" s="115"/>
      <c r="F1101" s="116"/>
      <c r="G1101" s="117"/>
      <c r="H1101" s="118"/>
      <c r="I1101" s="118"/>
      <c r="J1101" s="119"/>
      <c r="K1101" s="119"/>
      <c r="L1101" s="8"/>
      <c r="M1101" s="120"/>
      <c r="N1101" s="120"/>
      <c r="O1101" s="113"/>
      <c r="P1101" s="113"/>
      <c r="Q1101" s="11"/>
      <c r="R1101" s="30"/>
      <c r="S1101" s="8"/>
      <c r="T1101" s="122"/>
      <c r="U1101" s="121"/>
      <c r="V1101" s="121"/>
      <c r="W1101" s="120"/>
      <c r="X1101" s="113"/>
      <c r="Y1101" s="113"/>
      <c r="Z1101" s="125"/>
      <c r="AA1101" s="118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/>
      <c r="B1102" s="113"/>
      <c r="C1102" s="176"/>
      <c r="D1102" s="114"/>
      <c r="E1102" s="115"/>
      <c r="F1102" s="116"/>
      <c r="G1102" s="117"/>
      <c r="H1102" s="118"/>
      <c r="I1102" s="118"/>
      <c r="J1102" s="119"/>
      <c r="K1102" s="119"/>
      <c r="L1102" s="8"/>
      <c r="M1102" s="120"/>
      <c r="N1102" s="120"/>
      <c r="O1102" s="113"/>
      <c r="P1102" s="113"/>
      <c r="Q1102" s="11"/>
      <c r="R1102" s="30"/>
      <c r="S1102" s="8"/>
      <c r="T1102" s="122"/>
      <c r="U1102" s="121"/>
      <c r="V1102" s="121"/>
      <c r="W1102" s="120"/>
      <c r="X1102" s="113"/>
      <c r="Y1102" s="113"/>
      <c r="Z1102" s="125"/>
      <c r="AA1102" s="118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/>
      <c r="B1103" s="113"/>
      <c r="C1103" s="176"/>
      <c r="D1103" s="114"/>
      <c r="E1103" s="115"/>
      <c r="F1103" s="116"/>
      <c r="G1103" s="117"/>
      <c r="H1103" s="118"/>
      <c r="I1103" s="118"/>
      <c r="J1103" s="119"/>
      <c r="K1103" s="119"/>
      <c r="L1103" s="8"/>
      <c r="M1103" s="120"/>
      <c r="N1103" s="120"/>
      <c r="O1103" s="113"/>
      <c r="P1103" s="113"/>
      <c r="Q1103" s="11"/>
      <c r="R1103" s="30"/>
      <c r="S1103" s="8"/>
      <c r="T1103" s="122"/>
      <c r="U1103" s="121"/>
      <c r="V1103" s="121"/>
      <c r="W1103" s="120"/>
      <c r="X1103" s="113"/>
      <c r="Y1103" s="113"/>
      <c r="Z1103" s="125"/>
      <c r="AA1103" s="118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/>
      <c r="B1104" s="113"/>
      <c r="C1104" s="176"/>
      <c r="D1104" s="114"/>
      <c r="E1104" s="115"/>
      <c r="F1104" s="116"/>
      <c r="G1104" s="117"/>
      <c r="H1104" s="118"/>
      <c r="I1104" s="118"/>
      <c r="J1104" s="119"/>
      <c r="K1104" s="119"/>
      <c r="L1104" s="8"/>
      <c r="M1104" s="120"/>
      <c r="N1104" s="120"/>
      <c r="O1104" s="113"/>
      <c r="P1104" s="113"/>
      <c r="Q1104" s="11"/>
      <c r="R1104" s="30"/>
      <c r="S1104" s="8"/>
      <c r="T1104" s="122"/>
      <c r="U1104" s="121"/>
      <c r="V1104" s="121"/>
      <c r="W1104" s="120"/>
      <c r="X1104" s="113"/>
      <c r="Y1104" s="113"/>
      <c r="Z1104" s="125"/>
      <c r="AA1104" s="118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/>
      <c r="B1105" s="113"/>
      <c r="C1105" s="176"/>
      <c r="D1105" s="114"/>
      <c r="E1105" s="115"/>
      <c r="F1105" s="116"/>
      <c r="G1105" s="117"/>
      <c r="H1105" s="118"/>
      <c r="I1105" s="118"/>
      <c r="J1105" s="119"/>
      <c r="K1105" s="119"/>
      <c r="L1105" s="8"/>
      <c r="M1105" s="120"/>
      <c r="N1105" s="120"/>
      <c r="O1105" s="113"/>
      <c r="P1105" s="113"/>
      <c r="Q1105" s="11"/>
      <c r="R1105" s="30"/>
      <c r="S1105" s="8"/>
      <c r="T1105" s="122"/>
      <c r="U1105" s="121"/>
      <c r="V1105" s="121"/>
      <c r="W1105" s="120"/>
      <c r="X1105" s="113"/>
      <c r="Y1105" s="113"/>
      <c r="Z1105" s="125"/>
      <c r="AA1105" s="118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/>
      <c r="B1106" s="113"/>
      <c r="C1106" s="176"/>
      <c r="D1106" s="114"/>
      <c r="E1106" s="115"/>
      <c r="F1106" s="116"/>
      <c r="G1106" s="117"/>
      <c r="H1106" s="118"/>
      <c r="I1106" s="118"/>
      <c r="J1106" s="119"/>
      <c r="K1106" s="119"/>
      <c r="L1106" s="8"/>
      <c r="M1106" s="120"/>
      <c r="N1106" s="120"/>
      <c r="O1106" s="113"/>
      <c r="P1106" s="113"/>
      <c r="Q1106" s="11"/>
      <c r="R1106" s="30"/>
      <c r="S1106" s="8"/>
      <c r="T1106" s="122"/>
      <c r="U1106" s="121"/>
      <c r="V1106" s="121"/>
      <c r="W1106" s="120"/>
      <c r="X1106" s="113"/>
      <c r="Y1106" s="113"/>
      <c r="Z1106" s="125"/>
      <c r="AA1106" s="118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/>
      <c r="B1107" s="113"/>
      <c r="C1107" s="176"/>
      <c r="D1107" s="114"/>
      <c r="E1107" s="115"/>
      <c r="F1107" s="116"/>
      <c r="G1107" s="117"/>
      <c r="H1107" s="118"/>
      <c r="I1107" s="118"/>
      <c r="J1107" s="119"/>
      <c r="K1107" s="119"/>
      <c r="L1107" s="8"/>
      <c r="M1107" s="120"/>
      <c r="N1107" s="120"/>
      <c r="O1107" s="113"/>
      <c r="P1107" s="113"/>
      <c r="Q1107" s="11"/>
      <c r="R1107" s="30"/>
      <c r="S1107" s="8"/>
      <c r="T1107" s="122"/>
      <c r="U1107" s="121"/>
      <c r="V1107" s="121"/>
      <c r="W1107" s="120"/>
      <c r="X1107" s="113"/>
      <c r="Y1107" s="113"/>
      <c r="Z1107" s="125"/>
      <c r="AA1107" s="118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/>
      <c r="B1108" s="113"/>
      <c r="C1108" s="176"/>
      <c r="D1108" s="114"/>
      <c r="E1108" s="115"/>
      <c r="F1108" s="116"/>
      <c r="G1108" s="117"/>
      <c r="H1108" s="118"/>
      <c r="I1108" s="118"/>
      <c r="J1108" s="119"/>
      <c r="K1108" s="119"/>
      <c r="L1108" s="8"/>
      <c r="M1108" s="120"/>
      <c r="N1108" s="120"/>
      <c r="O1108" s="113"/>
      <c r="P1108" s="113"/>
      <c r="Q1108" s="11"/>
      <c r="R1108" s="30"/>
      <c r="S1108" s="8"/>
      <c r="T1108" s="122"/>
      <c r="U1108" s="121"/>
      <c r="V1108" s="121"/>
      <c r="W1108" s="120"/>
      <c r="X1108" s="113"/>
      <c r="Y1108" s="113"/>
      <c r="Z1108" s="125"/>
      <c r="AA1108" s="118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/>
      <c r="B1109" s="113"/>
      <c r="C1109" s="176"/>
      <c r="D1109" s="114"/>
      <c r="E1109" s="115"/>
      <c r="F1109" s="116"/>
      <c r="G1109" s="117"/>
      <c r="H1109" s="118"/>
      <c r="I1109" s="118"/>
      <c r="J1109" s="119"/>
      <c r="K1109" s="119"/>
      <c r="L1109" s="8"/>
      <c r="M1109" s="120"/>
      <c r="N1109" s="120"/>
      <c r="O1109" s="113"/>
      <c r="P1109" s="113"/>
      <c r="Q1109" s="11"/>
      <c r="R1109" s="30"/>
      <c r="S1109" s="8"/>
      <c r="T1109" s="122"/>
      <c r="U1109" s="121"/>
      <c r="V1109" s="121"/>
      <c r="W1109" s="120"/>
      <c r="X1109" s="113"/>
      <c r="Y1109" s="113"/>
      <c r="Z1109" s="125"/>
      <c r="AA1109" s="118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/>
      <c r="B1110" s="113"/>
      <c r="C1110" s="176"/>
      <c r="D1110" s="114"/>
      <c r="E1110" s="115"/>
      <c r="F1110" s="116"/>
      <c r="G1110" s="117"/>
      <c r="H1110" s="118"/>
      <c r="I1110" s="118"/>
      <c r="J1110" s="119"/>
      <c r="K1110" s="119"/>
      <c r="L1110" s="8"/>
      <c r="M1110" s="120"/>
      <c r="N1110" s="120"/>
      <c r="O1110" s="113"/>
      <c r="P1110" s="113"/>
      <c r="Q1110" s="11"/>
      <c r="R1110" s="30"/>
      <c r="S1110" s="8"/>
      <c r="T1110" s="122"/>
      <c r="U1110" s="121"/>
      <c r="V1110" s="121"/>
      <c r="W1110" s="120"/>
      <c r="X1110" s="113"/>
      <c r="Y1110" s="113"/>
      <c r="Z1110" s="125"/>
      <c r="AA1110" s="118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/>
      <c r="B1111" s="113"/>
      <c r="C1111" s="176"/>
      <c r="D1111" s="114"/>
      <c r="E1111" s="115"/>
      <c r="F1111" s="116"/>
      <c r="G1111" s="117"/>
      <c r="H1111" s="118"/>
      <c r="I1111" s="118"/>
      <c r="J1111" s="119"/>
      <c r="K1111" s="119"/>
      <c r="L1111" s="8"/>
      <c r="M1111" s="120"/>
      <c r="N1111" s="120"/>
      <c r="O1111" s="113"/>
      <c r="P1111" s="113"/>
      <c r="Q1111" s="11"/>
      <c r="R1111" s="30"/>
      <c r="S1111" s="8"/>
      <c r="T1111" s="122"/>
      <c r="U1111" s="121"/>
      <c r="V1111" s="121"/>
      <c r="W1111" s="120"/>
      <c r="X1111" s="113"/>
      <c r="Y1111" s="113"/>
      <c r="Z1111" s="125"/>
      <c r="AA1111" s="118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/>
      <c r="B1112" s="113"/>
      <c r="C1112" s="176"/>
      <c r="D1112" s="114"/>
      <c r="E1112" s="115"/>
      <c r="F1112" s="116"/>
      <c r="G1112" s="117"/>
      <c r="H1112" s="118"/>
      <c r="I1112" s="118"/>
      <c r="J1112" s="119"/>
      <c r="K1112" s="119"/>
      <c r="L1112" s="8"/>
      <c r="M1112" s="120"/>
      <c r="N1112" s="120"/>
      <c r="O1112" s="113"/>
      <c r="P1112" s="113"/>
      <c r="Q1112" s="11"/>
      <c r="R1112" s="30"/>
      <c r="S1112" s="8"/>
      <c r="T1112" s="122"/>
      <c r="U1112" s="121"/>
      <c r="V1112" s="121"/>
      <c r="W1112" s="120"/>
      <c r="X1112" s="113"/>
      <c r="Y1112" s="113"/>
      <c r="Z1112" s="125"/>
      <c r="AA1112" s="118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/>
      <c r="B1113" s="113"/>
      <c r="C1113" s="176"/>
      <c r="D1113" s="114"/>
      <c r="E1113" s="115"/>
      <c r="F1113" s="116"/>
      <c r="G1113" s="117"/>
      <c r="H1113" s="118"/>
      <c r="I1113" s="118"/>
      <c r="J1113" s="119"/>
      <c r="K1113" s="119"/>
      <c r="L1113" s="8"/>
      <c r="M1113" s="120"/>
      <c r="N1113" s="120"/>
      <c r="O1113" s="113"/>
      <c r="P1113" s="113"/>
      <c r="Q1113" s="11"/>
      <c r="R1113" s="30"/>
      <c r="S1113" s="8"/>
      <c r="T1113" s="122"/>
      <c r="U1113" s="121"/>
      <c r="V1113" s="121"/>
      <c r="W1113" s="120"/>
      <c r="X1113" s="113"/>
      <c r="Y1113" s="113"/>
      <c r="Z1113" s="125"/>
      <c r="AA1113" s="118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/>
      <c r="B1114" s="113"/>
      <c r="C1114" s="176"/>
      <c r="D1114" s="114"/>
      <c r="E1114" s="115"/>
      <c r="F1114" s="116"/>
      <c r="G1114" s="117"/>
      <c r="H1114" s="118"/>
      <c r="I1114" s="118"/>
      <c r="J1114" s="119"/>
      <c r="K1114" s="119"/>
      <c r="L1114" s="8"/>
      <c r="M1114" s="120"/>
      <c r="N1114" s="120"/>
      <c r="O1114" s="113"/>
      <c r="P1114" s="113"/>
      <c r="Q1114" s="11"/>
      <c r="R1114" s="30"/>
      <c r="S1114" s="8"/>
      <c r="T1114" s="122"/>
      <c r="U1114" s="121"/>
      <c r="V1114" s="121"/>
      <c r="W1114" s="120"/>
      <c r="X1114" s="113"/>
      <c r="Y1114" s="113"/>
      <c r="Z1114" s="125"/>
      <c r="AA1114" s="118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/>
      <c r="B1115" s="113"/>
      <c r="C1115" s="176"/>
      <c r="D1115" s="114"/>
      <c r="E1115" s="115"/>
      <c r="F1115" s="116"/>
      <c r="G1115" s="117"/>
      <c r="H1115" s="118"/>
      <c r="I1115" s="118"/>
      <c r="J1115" s="119"/>
      <c r="K1115" s="119"/>
      <c r="L1115" s="8"/>
      <c r="M1115" s="120"/>
      <c r="N1115" s="120"/>
      <c r="O1115" s="113"/>
      <c r="P1115" s="113"/>
      <c r="Q1115" s="11"/>
      <c r="R1115" s="30"/>
      <c r="S1115" s="8"/>
      <c r="T1115" s="122"/>
      <c r="U1115" s="121"/>
      <c r="V1115" s="121"/>
      <c r="W1115" s="120"/>
      <c r="X1115" s="113"/>
      <c r="Y1115" s="113"/>
      <c r="Z1115" s="125"/>
      <c r="AA1115" s="118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/>
      <c r="B1116" s="113"/>
      <c r="C1116" s="176"/>
      <c r="D1116" s="114"/>
      <c r="E1116" s="115"/>
      <c r="F1116" s="116"/>
      <c r="G1116" s="117"/>
      <c r="H1116" s="118"/>
      <c r="I1116" s="118"/>
      <c r="J1116" s="119"/>
      <c r="K1116" s="119"/>
      <c r="L1116" s="8"/>
      <c r="M1116" s="120"/>
      <c r="N1116" s="120"/>
      <c r="O1116" s="113"/>
      <c r="P1116" s="113"/>
      <c r="Q1116" s="11"/>
      <c r="R1116" s="30"/>
      <c r="S1116" s="8"/>
      <c r="T1116" s="122"/>
      <c r="U1116" s="121"/>
      <c r="V1116" s="121"/>
      <c r="W1116" s="120"/>
      <c r="X1116" s="113"/>
      <c r="Y1116" s="113"/>
      <c r="Z1116" s="125"/>
      <c r="AA1116" s="118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/>
      <c r="B1117" s="113"/>
      <c r="C1117" s="176"/>
      <c r="D1117" s="114"/>
      <c r="E1117" s="115"/>
      <c r="F1117" s="116"/>
      <c r="G1117" s="117"/>
      <c r="H1117" s="118"/>
      <c r="I1117" s="118"/>
      <c r="J1117" s="119"/>
      <c r="K1117" s="119"/>
      <c r="L1117" s="8"/>
      <c r="M1117" s="120"/>
      <c r="N1117" s="120"/>
      <c r="O1117" s="113"/>
      <c r="P1117" s="113"/>
      <c r="Q1117" s="11"/>
      <c r="R1117" s="30"/>
      <c r="S1117" s="8"/>
      <c r="T1117" s="122"/>
      <c r="U1117" s="121"/>
      <c r="V1117" s="121"/>
      <c r="W1117" s="120"/>
      <c r="X1117" s="113"/>
      <c r="Y1117" s="113"/>
      <c r="Z1117" s="125"/>
      <c r="AA1117" s="118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/>
      <c r="B1118" s="113"/>
      <c r="C1118" s="176"/>
      <c r="D1118" s="114"/>
      <c r="E1118" s="115"/>
      <c r="F1118" s="116"/>
      <c r="G1118" s="117"/>
      <c r="H1118" s="118"/>
      <c r="I1118" s="118"/>
      <c r="J1118" s="119"/>
      <c r="K1118" s="119"/>
      <c r="L1118" s="8"/>
      <c r="M1118" s="120"/>
      <c r="N1118" s="120"/>
      <c r="O1118" s="113"/>
      <c r="P1118" s="113"/>
      <c r="Q1118" s="11"/>
      <c r="R1118" s="30"/>
      <c r="S1118" s="8"/>
      <c r="T1118" s="122"/>
      <c r="U1118" s="121"/>
      <c r="V1118" s="121"/>
      <c r="W1118" s="120"/>
      <c r="X1118" s="113"/>
      <c r="Y1118" s="113"/>
      <c r="Z1118" s="125"/>
      <c r="AA1118" s="118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/>
      <c r="B1119" s="113"/>
      <c r="C1119" s="176"/>
      <c r="D1119" s="114"/>
      <c r="E1119" s="115"/>
      <c r="F1119" s="116"/>
      <c r="G1119" s="117"/>
      <c r="H1119" s="118"/>
      <c r="I1119" s="118"/>
      <c r="J1119" s="119"/>
      <c r="K1119" s="119"/>
      <c r="L1119" s="8"/>
      <c r="M1119" s="120"/>
      <c r="N1119" s="120"/>
      <c r="O1119" s="113"/>
      <c r="P1119" s="113"/>
      <c r="Q1119" s="11"/>
      <c r="R1119" s="30"/>
      <c r="S1119" s="8"/>
      <c r="T1119" s="122"/>
      <c r="U1119" s="121"/>
      <c r="V1119" s="121"/>
      <c r="W1119" s="120"/>
      <c r="X1119" s="113"/>
      <c r="Y1119" s="113"/>
      <c r="Z1119" s="125"/>
      <c r="AA1119" s="118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/>
      <c r="B1120" s="113"/>
      <c r="C1120" s="176"/>
      <c r="D1120" s="114"/>
      <c r="E1120" s="115"/>
      <c r="F1120" s="116"/>
      <c r="G1120" s="117"/>
      <c r="H1120" s="118"/>
      <c r="I1120" s="118"/>
      <c r="J1120" s="119"/>
      <c r="K1120" s="119"/>
      <c r="L1120" s="8"/>
      <c r="M1120" s="120"/>
      <c r="N1120" s="120"/>
      <c r="O1120" s="113"/>
      <c r="P1120" s="113"/>
      <c r="Q1120" s="11"/>
      <c r="R1120" s="30"/>
      <c r="S1120" s="8"/>
      <c r="T1120" s="122"/>
      <c r="U1120" s="121"/>
      <c r="V1120" s="121"/>
      <c r="W1120" s="120"/>
      <c r="X1120" s="113"/>
      <c r="Y1120" s="113"/>
      <c r="Z1120" s="125"/>
      <c r="AA1120" s="118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/>
      <c r="B1121" s="113"/>
      <c r="C1121" s="176"/>
      <c r="D1121" s="114"/>
      <c r="E1121" s="115"/>
      <c r="F1121" s="116"/>
      <c r="G1121" s="117"/>
      <c r="H1121" s="118"/>
      <c r="I1121" s="118"/>
      <c r="J1121" s="119"/>
      <c r="K1121" s="119"/>
      <c r="L1121" s="8"/>
      <c r="M1121" s="120"/>
      <c r="N1121" s="120"/>
      <c r="O1121" s="113"/>
      <c r="P1121" s="113"/>
      <c r="Q1121" s="11"/>
      <c r="R1121" s="30"/>
      <c r="S1121" s="8"/>
      <c r="T1121" s="122"/>
      <c r="U1121" s="121"/>
      <c r="V1121" s="121"/>
      <c r="W1121" s="120"/>
      <c r="X1121" s="113"/>
      <c r="Y1121" s="113"/>
      <c r="Z1121" s="125"/>
      <c r="AA1121" s="118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/>
      <c r="B1122" s="113"/>
      <c r="C1122" s="176"/>
      <c r="D1122" s="114"/>
      <c r="E1122" s="115"/>
      <c r="F1122" s="116"/>
      <c r="G1122" s="117"/>
      <c r="H1122" s="118"/>
      <c r="I1122" s="118"/>
      <c r="J1122" s="119"/>
      <c r="K1122" s="119"/>
      <c r="L1122" s="8"/>
      <c r="M1122" s="120"/>
      <c r="N1122" s="120"/>
      <c r="O1122" s="113"/>
      <c r="P1122" s="113"/>
      <c r="Q1122" s="11"/>
      <c r="R1122" s="30"/>
      <c r="S1122" s="8"/>
      <c r="T1122" s="122"/>
      <c r="U1122" s="121"/>
      <c r="V1122" s="121"/>
      <c r="W1122" s="120"/>
      <c r="X1122" s="113"/>
      <c r="Y1122" s="113"/>
      <c r="Z1122" s="125"/>
      <c r="AA1122" s="118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/>
      <c r="B1123" s="113"/>
      <c r="C1123" s="176"/>
      <c r="D1123" s="114"/>
      <c r="E1123" s="115"/>
      <c r="F1123" s="116"/>
      <c r="G1123" s="117"/>
      <c r="H1123" s="118"/>
      <c r="I1123" s="118"/>
      <c r="J1123" s="119"/>
      <c r="K1123" s="119"/>
      <c r="L1123" s="8"/>
      <c r="M1123" s="120"/>
      <c r="N1123" s="120"/>
      <c r="O1123" s="113"/>
      <c r="P1123" s="113"/>
      <c r="Q1123" s="11"/>
      <c r="R1123" s="30"/>
      <c r="S1123" s="8"/>
      <c r="T1123" s="122"/>
      <c r="U1123" s="121"/>
      <c r="V1123" s="121"/>
      <c r="W1123" s="120"/>
      <c r="X1123" s="113"/>
      <c r="Y1123" s="113"/>
      <c r="Z1123" s="125"/>
      <c r="AA1123" s="118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/>
      <c r="B1124" s="113"/>
      <c r="C1124" s="176"/>
      <c r="D1124" s="114"/>
      <c r="E1124" s="115"/>
      <c r="F1124" s="116"/>
      <c r="G1124" s="117"/>
      <c r="H1124" s="118"/>
      <c r="I1124" s="118"/>
      <c r="J1124" s="119"/>
      <c r="K1124" s="119"/>
      <c r="L1124" s="8"/>
      <c r="M1124" s="120"/>
      <c r="N1124" s="120"/>
      <c r="O1124" s="113"/>
      <c r="P1124" s="113"/>
      <c r="Q1124" s="11"/>
      <c r="R1124" s="30"/>
      <c r="S1124" s="8"/>
      <c r="T1124" s="122"/>
      <c r="U1124" s="121"/>
      <c r="V1124" s="121"/>
      <c r="W1124" s="120"/>
      <c r="X1124" s="113"/>
      <c r="Y1124" s="113"/>
      <c r="Z1124" s="125"/>
      <c r="AA1124" s="118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/>
      <c r="B1125" s="113"/>
      <c r="C1125" s="176"/>
      <c r="D1125" s="114"/>
      <c r="E1125" s="115"/>
      <c r="F1125" s="116"/>
      <c r="G1125" s="117"/>
      <c r="H1125" s="118"/>
      <c r="I1125" s="118"/>
      <c r="J1125" s="119"/>
      <c r="K1125" s="119"/>
      <c r="L1125" s="8"/>
      <c r="M1125" s="120"/>
      <c r="N1125" s="120"/>
      <c r="O1125" s="113"/>
      <c r="P1125" s="113"/>
      <c r="Q1125" s="11"/>
      <c r="R1125" s="30"/>
      <c r="S1125" s="8"/>
      <c r="T1125" s="122"/>
      <c r="U1125" s="121"/>
      <c r="V1125" s="121"/>
      <c r="W1125" s="120"/>
      <c r="X1125" s="113"/>
      <c r="Y1125" s="113"/>
      <c r="Z1125" s="125"/>
      <c r="AA1125" s="118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/>
      <c r="B1126" s="113"/>
      <c r="C1126" s="176"/>
      <c r="D1126" s="114"/>
      <c r="E1126" s="115"/>
      <c r="F1126" s="116"/>
      <c r="G1126" s="117"/>
      <c r="H1126" s="118"/>
      <c r="I1126" s="118"/>
      <c r="J1126" s="119"/>
      <c r="K1126" s="119"/>
      <c r="L1126" s="8"/>
      <c r="M1126" s="120"/>
      <c r="N1126" s="120"/>
      <c r="O1126" s="113"/>
      <c r="P1126" s="113"/>
      <c r="Q1126" s="11"/>
      <c r="R1126" s="30"/>
      <c r="S1126" s="8"/>
      <c r="T1126" s="122"/>
      <c r="U1126" s="121"/>
      <c r="V1126" s="121"/>
      <c r="W1126" s="120"/>
      <c r="X1126" s="113"/>
      <c r="Y1126" s="113"/>
      <c r="Z1126" s="125"/>
      <c r="AA1126" s="118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/>
      <c r="B1127" s="113"/>
      <c r="C1127" s="176"/>
      <c r="D1127" s="114"/>
      <c r="E1127" s="115"/>
      <c r="F1127" s="116"/>
      <c r="G1127" s="117"/>
      <c r="H1127" s="118"/>
      <c r="I1127" s="118"/>
      <c r="J1127" s="119"/>
      <c r="K1127" s="119"/>
      <c r="L1127" s="8"/>
      <c r="M1127" s="120"/>
      <c r="N1127" s="120"/>
      <c r="O1127" s="113"/>
      <c r="P1127" s="113"/>
      <c r="Q1127" s="11"/>
      <c r="R1127" s="30"/>
      <c r="S1127" s="8"/>
      <c r="T1127" s="122"/>
      <c r="U1127" s="121"/>
      <c r="V1127" s="121"/>
      <c r="W1127" s="120"/>
      <c r="X1127" s="113"/>
      <c r="Y1127" s="113"/>
      <c r="Z1127" s="125"/>
      <c r="AA1127" s="118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/>
      <c r="B1128" s="113"/>
      <c r="C1128" s="176"/>
      <c r="D1128" s="114"/>
      <c r="E1128" s="115"/>
      <c r="F1128" s="116"/>
      <c r="G1128" s="117"/>
      <c r="H1128" s="118"/>
      <c r="I1128" s="118"/>
      <c r="J1128" s="119"/>
      <c r="K1128" s="119"/>
      <c r="L1128" s="8"/>
      <c r="M1128" s="120"/>
      <c r="N1128" s="120"/>
      <c r="O1128" s="113"/>
      <c r="P1128" s="113"/>
      <c r="Q1128" s="11"/>
      <c r="R1128" s="30"/>
      <c r="S1128" s="8"/>
      <c r="T1128" s="122"/>
      <c r="U1128" s="121"/>
      <c r="V1128" s="121"/>
      <c r="W1128" s="120"/>
      <c r="X1128" s="113"/>
      <c r="Y1128" s="113"/>
      <c r="Z1128" s="125"/>
      <c r="AA1128" s="118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/>
      <c r="B1129" s="113"/>
      <c r="C1129" s="176"/>
      <c r="D1129" s="114"/>
      <c r="E1129" s="115"/>
      <c r="F1129" s="116"/>
      <c r="G1129" s="117"/>
      <c r="H1129" s="118"/>
      <c r="I1129" s="118"/>
      <c r="J1129" s="119"/>
      <c r="K1129" s="119"/>
      <c r="L1129" s="8"/>
      <c r="M1129" s="120"/>
      <c r="N1129" s="120"/>
      <c r="O1129" s="113"/>
      <c r="P1129" s="113"/>
      <c r="Q1129" s="11"/>
      <c r="R1129" s="30"/>
      <c r="S1129" s="8"/>
      <c r="T1129" s="122"/>
      <c r="U1129" s="121"/>
      <c r="V1129" s="121"/>
      <c r="W1129" s="120"/>
      <c r="X1129" s="113"/>
      <c r="Y1129" s="113"/>
      <c r="Z1129" s="125"/>
      <c r="AA1129" s="118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/>
      <c r="B1130" s="113"/>
      <c r="C1130" s="176"/>
      <c r="D1130" s="114"/>
      <c r="E1130" s="115"/>
      <c r="F1130" s="116"/>
      <c r="G1130" s="117"/>
      <c r="H1130" s="118"/>
      <c r="I1130" s="118"/>
      <c r="J1130" s="119"/>
      <c r="K1130" s="119"/>
      <c r="L1130" s="8"/>
      <c r="M1130" s="120"/>
      <c r="N1130" s="120"/>
      <c r="O1130" s="113"/>
      <c r="P1130" s="113"/>
      <c r="Q1130" s="11"/>
      <c r="R1130" s="30"/>
      <c r="S1130" s="8"/>
      <c r="T1130" s="122"/>
      <c r="U1130" s="121"/>
      <c r="V1130" s="121"/>
      <c r="W1130" s="120"/>
      <c r="X1130" s="113"/>
      <c r="Y1130" s="113"/>
      <c r="Z1130" s="125"/>
      <c r="AA1130" s="118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/>
      <c r="B1131" s="113"/>
      <c r="C1131" s="176"/>
      <c r="D1131" s="114"/>
      <c r="E1131" s="115"/>
      <c r="F1131" s="116"/>
      <c r="G1131" s="117"/>
      <c r="H1131" s="118"/>
      <c r="I1131" s="118"/>
      <c r="J1131" s="119"/>
      <c r="K1131" s="119"/>
      <c r="L1131" s="8"/>
      <c r="M1131" s="120"/>
      <c r="N1131" s="120"/>
      <c r="O1131" s="113"/>
      <c r="P1131" s="113"/>
      <c r="Q1131" s="11"/>
      <c r="R1131" s="30"/>
      <c r="S1131" s="8"/>
      <c r="T1131" s="122"/>
      <c r="U1131" s="121"/>
      <c r="V1131" s="121"/>
      <c r="W1131" s="120"/>
      <c r="X1131" s="113"/>
      <c r="Y1131" s="113"/>
      <c r="Z1131" s="125"/>
      <c r="AA1131" s="118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/>
      <c r="B1132" s="113"/>
      <c r="C1132" s="176"/>
      <c r="D1132" s="114"/>
      <c r="E1132" s="115"/>
      <c r="F1132" s="116"/>
      <c r="G1132" s="117"/>
      <c r="H1132" s="118"/>
      <c r="I1132" s="118"/>
      <c r="J1132" s="119"/>
      <c r="K1132" s="119"/>
      <c r="L1132" s="8"/>
      <c r="M1132" s="120"/>
      <c r="N1132" s="120"/>
      <c r="O1132" s="113"/>
      <c r="P1132" s="113"/>
      <c r="Q1132" s="11"/>
      <c r="R1132" s="30"/>
      <c r="S1132" s="8"/>
      <c r="T1132" s="122"/>
      <c r="U1132" s="121"/>
      <c r="V1132" s="121"/>
      <c r="W1132" s="120"/>
      <c r="X1132" s="113"/>
      <c r="Y1132" s="113"/>
      <c r="Z1132" s="125"/>
      <c r="AA1132" s="118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/>
      <c r="B1133" s="113"/>
      <c r="C1133" s="176"/>
      <c r="D1133" s="114"/>
      <c r="E1133" s="115"/>
      <c r="F1133" s="116"/>
      <c r="G1133" s="117"/>
      <c r="H1133" s="118"/>
      <c r="I1133" s="118"/>
      <c r="J1133" s="119"/>
      <c r="K1133" s="119"/>
      <c r="L1133" s="8"/>
      <c r="M1133" s="120"/>
      <c r="N1133" s="120"/>
      <c r="O1133" s="113"/>
      <c r="P1133" s="113"/>
      <c r="Q1133" s="11"/>
      <c r="R1133" s="30"/>
      <c r="S1133" s="8"/>
      <c r="T1133" s="122"/>
      <c r="U1133" s="121"/>
      <c r="V1133" s="121"/>
      <c r="W1133" s="120"/>
      <c r="X1133" s="113"/>
      <c r="Y1133" s="113"/>
      <c r="Z1133" s="125"/>
      <c r="AA1133" s="118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/>
      <c r="B1134" s="113"/>
      <c r="C1134" s="176"/>
      <c r="D1134" s="114"/>
      <c r="E1134" s="115"/>
      <c r="F1134" s="116"/>
      <c r="G1134" s="117"/>
      <c r="H1134" s="118"/>
      <c r="I1134" s="118"/>
      <c r="J1134" s="119"/>
      <c r="K1134" s="119"/>
      <c r="L1134" s="8"/>
      <c r="M1134" s="120"/>
      <c r="N1134" s="120"/>
      <c r="O1134" s="113"/>
      <c r="P1134" s="113"/>
      <c r="Q1134" s="11"/>
      <c r="R1134" s="30"/>
      <c r="S1134" s="8"/>
      <c r="T1134" s="122"/>
      <c r="U1134" s="121"/>
      <c r="V1134" s="121"/>
      <c r="W1134" s="120"/>
      <c r="X1134" s="113"/>
      <c r="Y1134" s="113"/>
      <c r="Z1134" s="125"/>
      <c r="AA1134" s="118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/>
      <c r="B1135" s="113"/>
      <c r="C1135" s="176"/>
      <c r="D1135" s="114"/>
      <c r="E1135" s="115"/>
      <c r="F1135" s="116"/>
      <c r="G1135" s="117"/>
      <c r="H1135" s="118"/>
      <c r="I1135" s="118"/>
      <c r="J1135" s="119"/>
      <c r="K1135" s="119"/>
      <c r="L1135" s="8"/>
      <c r="M1135" s="120"/>
      <c r="N1135" s="120"/>
      <c r="O1135" s="113"/>
      <c r="P1135" s="113"/>
      <c r="Q1135" s="11"/>
      <c r="R1135" s="30"/>
      <c r="S1135" s="8"/>
      <c r="T1135" s="122"/>
      <c r="U1135" s="121"/>
      <c r="V1135" s="121"/>
      <c r="W1135" s="120"/>
      <c r="X1135" s="113"/>
      <c r="Y1135" s="113"/>
      <c r="Z1135" s="125"/>
      <c r="AA1135" s="118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/>
      <c r="B1136" s="113"/>
      <c r="C1136" s="176"/>
      <c r="D1136" s="114"/>
      <c r="E1136" s="115"/>
      <c r="F1136" s="116"/>
      <c r="G1136" s="117"/>
      <c r="H1136" s="118"/>
      <c r="I1136" s="118"/>
      <c r="J1136" s="119"/>
      <c r="K1136" s="119"/>
      <c r="L1136" s="8"/>
      <c r="M1136" s="120"/>
      <c r="N1136" s="120"/>
      <c r="O1136" s="113"/>
      <c r="P1136" s="113"/>
      <c r="Q1136" s="11"/>
      <c r="R1136" s="30"/>
      <c r="S1136" s="8"/>
      <c r="T1136" s="122"/>
      <c r="U1136" s="121"/>
      <c r="V1136" s="121"/>
      <c r="W1136" s="120"/>
      <c r="X1136" s="113"/>
      <c r="Y1136" s="113"/>
      <c r="Z1136" s="125"/>
      <c r="AA1136" s="118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/>
      <c r="B1137" s="113"/>
      <c r="C1137" s="176"/>
      <c r="D1137" s="114"/>
      <c r="E1137" s="115"/>
      <c r="F1137" s="116"/>
      <c r="G1137" s="117"/>
      <c r="H1137" s="118"/>
      <c r="I1137" s="118"/>
      <c r="J1137" s="119"/>
      <c r="K1137" s="119"/>
      <c r="L1137" s="8"/>
      <c r="M1137" s="120"/>
      <c r="N1137" s="120"/>
      <c r="O1137" s="113"/>
      <c r="P1137" s="113"/>
      <c r="Q1137" s="11"/>
      <c r="R1137" s="30"/>
      <c r="S1137" s="8"/>
      <c r="T1137" s="122"/>
      <c r="U1137" s="121"/>
      <c r="V1137" s="121"/>
      <c r="W1137" s="120"/>
      <c r="X1137" s="113"/>
      <c r="Y1137" s="113"/>
      <c r="Z1137" s="125"/>
      <c r="AA1137" s="118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/>
      <c r="B1138" s="113"/>
      <c r="C1138" s="176"/>
      <c r="D1138" s="114"/>
      <c r="E1138" s="115"/>
      <c r="F1138" s="116"/>
      <c r="G1138" s="117"/>
      <c r="H1138" s="118"/>
      <c r="I1138" s="118"/>
      <c r="J1138" s="119"/>
      <c r="K1138" s="119"/>
      <c r="L1138" s="8"/>
      <c r="M1138" s="120"/>
      <c r="N1138" s="120"/>
      <c r="O1138" s="113"/>
      <c r="P1138" s="113"/>
      <c r="Q1138" s="11"/>
      <c r="R1138" s="30"/>
      <c r="S1138" s="8"/>
      <c r="T1138" s="122"/>
      <c r="U1138" s="121"/>
      <c r="V1138" s="121"/>
      <c r="W1138" s="120"/>
      <c r="X1138" s="113"/>
      <c r="Y1138" s="113"/>
      <c r="Z1138" s="125"/>
      <c r="AA1138" s="118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/>
      <c r="B1139" s="113"/>
      <c r="C1139" s="176"/>
      <c r="D1139" s="114"/>
      <c r="E1139" s="115"/>
      <c r="F1139" s="116"/>
      <c r="G1139" s="117"/>
      <c r="H1139" s="118"/>
      <c r="I1139" s="118"/>
      <c r="J1139" s="119"/>
      <c r="K1139" s="119"/>
      <c r="L1139" s="8"/>
      <c r="M1139" s="120"/>
      <c r="N1139" s="120"/>
      <c r="O1139" s="113"/>
      <c r="P1139" s="113"/>
      <c r="Q1139" s="11"/>
      <c r="R1139" s="30"/>
      <c r="S1139" s="8"/>
      <c r="T1139" s="122"/>
      <c r="U1139" s="121"/>
      <c r="V1139" s="121"/>
      <c r="W1139" s="120"/>
      <c r="X1139" s="113"/>
      <c r="Y1139" s="113"/>
      <c r="Z1139" s="125"/>
      <c r="AA1139" s="118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/>
      <c r="B1140" s="113"/>
      <c r="C1140" s="176"/>
      <c r="D1140" s="114"/>
      <c r="E1140" s="115"/>
      <c r="F1140" s="116"/>
      <c r="G1140" s="117"/>
      <c r="H1140" s="118"/>
      <c r="I1140" s="118"/>
      <c r="J1140" s="119"/>
      <c r="K1140" s="119"/>
      <c r="L1140" s="8"/>
      <c r="M1140" s="120"/>
      <c r="N1140" s="120"/>
      <c r="O1140" s="113"/>
      <c r="P1140" s="113"/>
      <c r="Q1140" s="11"/>
      <c r="R1140" s="30"/>
      <c r="S1140" s="8"/>
      <c r="T1140" s="122"/>
      <c r="U1140" s="121"/>
      <c r="V1140" s="121"/>
      <c r="W1140" s="120"/>
      <c r="X1140" s="113"/>
      <c r="Y1140" s="113"/>
      <c r="Z1140" s="125"/>
      <c r="AA1140" s="118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/>
      <c r="B1141" s="113"/>
      <c r="C1141" s="176"/>
      <c r="D1141" s="114"/>
      <c r="E1141" s="115"/>
      <c r="F1141" s="116"/>
      <c r="G1141" s="117"/>
      <c r="H1141" s="118"/>
      <c r="I1141" s="118"/>
      <c r="J1141" s="119"/>
      <c r="K1141" s="119"/>
      <c r="L1141" s="8"/>
      <c r="M1141" s="120"/>
      <c r="N1141" s="120"/>
      <c r="O1141" s="113"/>
      <c r="P1141" s="113"/>
      <c r="Q1141" s="11"/>
      <c r="R1141" s="30"/>
      <c r="S1141" s="8"/>
      <c r="T1141" s="122"/>
      <c r="U1141" s="121"/>
      <c r="V1141" s="121"/>
      <c r="W1141" s="120"/>
      <c r="X1141" s="113"/>
      <c r="Y1141" s="113"/>
      <c r="Z1141" s="125"/>
      <c r="AA1141" s="118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/>
      <c r="B1142" s="113"/>
      <c r="C1142" s="176"/>
      <c r="D1142" s="114"/>
      <c r="E1142" s="115"/>
      <c r="F1142" s="116"/>
      <c r="G1142" s="117"/>
      <c r="H1142" s="118"/>
      <c r="I1142" s="118"/>
      <c r="J1142" s="119"/>
      <c r="K1142" s="119"/>
      <c r="L1142" s="8"/>
      <c r="M1142" s="120"/>
      <c r="N1142" s="120"/>
      <c r="O1142" s="113"/>
      <c r="P1142" s="113"/>
      <c r="Q1142" s="11"/>
      <c r="R1142" s="30"/>
      <c r="S1142" s="8"/>
      <c r="T1142" s="122"/>
      <c r="U1142" s="121"/>
      <c r="V1142" s="121"/>
      <c r="W1142" s="120"/>
      <c r="X1142" s="113"/>
      <c r="Y1142" s="113"/>
      <c r="Z1142" s="125"/>
      <c r="AA1142" s="118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/>
      <c r="B1143" s="113"/>
      <c r="C1143" s="176"/>
      <c r="D1143" s="114"/>
      <c r="E1143" s="115"/>
      <c r="F1143" s="116"/>
      <c r="G1143" s="117"/>
      <c r="H1143" s="118"/>
      <c r="I1143" s="118"/>
      <c r="J1143" s="119"/>
      <c r="K1143" s="119"/>
      <c r="L1143" s="8"/>
      <c r="M1143" s="120"/>
      <c r="N1143" s="120"/>
      <c r="O1143" s="113"/>
      <c r="P1143" s="113"/>
      <c r="Q1143" s="11"/>
      <c r="R1143" s="30"/>
      <c r="S1143" s="8"/>
      <c r="T1143" s="122"/>
      <c r="U1143" s="121"/>
      <c r="V1143" s="121"/>
      <c r="W1143" s="120"/>
      <c r="X1143" s="113"/>
      <c r="Y1143" s="113"/>
      <c r="Z1143" s="125"/>
      <c r="AA1143" s="118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/>
      <c r="B1144" s="113"/>
      <c r="C1144" s="176"/>
      <c r="D1144" s="114"/>
      <c r="E1144" s="115"/>
      <c r="F1144" s="116"/>
      <c r="G1144" s="117"/>
      <c r="H1144" s="118"/>
      <c r="I1144" s="118"/>
      <c r="J1144" s="119"/>
      <c r="K1144" s="119"/>
      <c r="L1144" s="8"/>
      <c r="M1144" s="120"/>
      <c r="N1144" s="120"/>
      <c r="O1144" s="113"/>
      <c r="P1144" s="113"/>
      <c r="Q1144" s="11"/>
      <c r="R1144" s="30"/>
      <c r="S1144" s="8"/>
      <c r="T1144" s="122"/>
      <c r="U1144" s="121"/>
      <c r="V1144" s="121"/>
      <c r="W1144" s="120"/>
      <c r="X1144" s="113"/>
      <c r="Y1144" s="113"/>
      <c r="Z1144" s="125"/>
      <c r="AA1144" s="118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/>
      <c r="B1145" s="113"/>
      <c r="C1145" s="176"/>
      <c r="D1145" s="114"/>
      <c r="E1145" s="115"/>
      <c r="F1145" s="116"/>
      <c r="G1145" s="117"/>
      <c r="H1145" s="118"/>
      <c r="I1145" s="118"/>
      <c r="J1145" s="119"/>
      <c r="K1145" s="119"/>
      <c r="L1145" s="8"/>
      <c r="M1145" s="120"/>
      <c r="N1145" s="120"/>
      <c r="O1145" s="113"/>
      <c r="P1145" s="113"/>
      <c r="Q1145" s="11"/>
      <c r="R1145" s="30"/>
      <c r="S1145" s="8"/>
      <c r="T1145" s="122"/>
      <c r="U1145" s="121"/>
      <c r="V1145" s="121"/>
      <c r="W1145" s="120"/>
      <c r="X1145" s="113"/>
      <c r="Y1145" s="113"/>
      <c r="Z1145" s="125"/>
      <c r="AA1145" s="118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/>
      <c r="B1146" s="113"/>
      <c r="C1146" s="176"/>
      <c r="D1146" s="114"/>
      <c r="E1146" s="115"/>
      <c r="F1146" s="116"/>
      <c r="G1146" s="117"/>
      <c r="H1146" s="118"/>
      <c r="I1146" s="118"/>
      <c r="J1146" s="119"/>
      <c r="K1146" s="119"/>
      <c r="L1146" s="8"/>
      <c r="M1146" s="120"/>
      <c r="N1146" s="120"/>
      <c r="O1146" s="113"/>
      <c r="P1146" s="113"/>
      <c r="Q1146" s="11"/>
      <c r="R1146" s="30"/>
      <c r="S1146" s="8"/>
      <c r="T1146" s="122"/>
      <c r="U1146" s="121"/>
      <c r="V1146" s="121"/>
      <c r="W1146" s="120"/>
      <c r="X1146" s="113"/>
      <c r="Y1146" s="113"/>
      <c r="Z1146" s="125"/>
      <c r="AA1146" s="118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/>
      <c r="B1147" s="113"/>
      <c r="C1147" s="176"/>
      <c r="D1147" s="114"/>
      <c r="E1147" s="115"/>
      <c r="F1147" s="116"/>
      <c r="G1147" s="117"/>
      <c r="H1147" s="118"/>
      <c r="I1147" s="118"/>
      <c r="J1147" s="119"/>
      <c r="K1147" s="119"/>
      <c r="L1147" s="8"/>
      <c r="M1147" s="120"/>
      <c r="N1147" s="120"/>
      <c r="O1147" s="113"/>
      <c r="P1147" s="113"/>
      <c r="Q1147" s="11"/>
      <c r="R1147" s="30"/>
      <c r="S1147" s="8"/>
      <c r="T1147" s="122"/>
      <c r="U1147" s="121"/>
      <c r="V1147" s="121"/>
      <c r="W1147" s="120"/>
      <c r="X1147" s="113"/>
      <c r="Y1147" s="113"/>
      <c r="Z1147" s="125"/>
      <c r="AA1147" s="118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/>
      <c r="B1148" s="113"/>
      <c r="C1148" s="176"/>
      <c r="D1148" s="114"/>
      <c r="E1148" s="115"/>
      <c r="F1148" s="116"/>
      <c r="G1148" s="117"/>
      <c r="H1148" s="118"/>
      <c r="I1148" s="118"/>
      <c r="J1148" s="119"/>
      <c r="K1148" s="119"/>
      <c r="L1148" s="8"/>
      <c r="M1148" s="120"/>
      <c r="N1148" s="120"/>
      <c r="O1148" s="113"/>
      <c r="P1148" s="113"/>
      <c r="Q1148" s="11"/>
      <c r="R1148" s="30"/>
      <c r="S1148" s="8"/>
      <c r="T1148" s="122"/>
      <c r="U1148" s="121"/>
      <c r="V1148" s="121"/>
      <c r="W1148" s="120"/>
      <c r="X1148" s="113"/>
      <c r="Y1148" s="113"/>
      <c r="Z1148" s="125"/>
      <c r="AA1148" s="118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/>
      <c r="B1149" s="113"/>
      <c r="C1149" s="176"/>
      <c r="D1149" s="114"/>
      <c r="E1149" s="115"/>
      <c r="F1149" s="116"/>
      <c r="G1149" s="117"/>
      <c r="H1149" s="118"/>
      <c r="I1149" s="118"/>
      <c r="J1149" s="119"/>
      <c r="K1149" s="119"/>
      <c r="L1149" s="8"/>
      <c r="M1149" s="120"/>
      <c r="N1149" s="120"/>
      <c r="O1149" s="113"/>
      <c r="P1149" s="113"/>
      <c r="Q1149" s="11"/>
      <c r="R1149" s="30"/>
      <c r="S1149" s="8"/>
      <c r="T1149" s="122"/>
      <c r="U1149" s="121"/>
      <c r="V1149" s="121"/>
      <c r="W1149" s="120"/>
      <c r="X1149" s="113"/>
      <c r="Y1149" s="113"/>
      <c r="Z1149" s="125"/>
      <c r="AA1149" s="118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/>
      <c r="B1150" s="113"/>
      <c r="C1150" s="176"/>
      <c r="D1150" s="114"/>
      <c r="E1150" s="115"/>
      <c r="F1150" s="116"/>
      <c r="G1150" s="117"/>
      <c r="H1150" s="118"/>
      <c r="I1150" s="118"/>
      <c r="J1150" s="119"/>
      <c r="K1150" s="119"/>
      <c r="L1150" s="8"/>
      <c r="M1150" s="120"/>
      <c r="N1150" s="120"/>
      <c r="O1150" s="113"/>
      <c r="P1150" s="113"/>
      <c r="Q1150" s="11"/>
      <c r="R1150" s="30"/>
      <c r="S1150" s="8"/>
      <c r="T1150" s="122"/>
      <c r="U1150" s="121"/>
      <c r="V1150" s="121"/>
      <c r="W1150" s="120"/>
      <c r="X1150" s="113"/>
      <c r="Y1150" s="113"/>
      <c r="Z1150" s="125"/>
      <c r="AA1150" s="118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/>
      <c r="B1151" s="113"/>
      <c r="C1151" s="176"/>
      <c r="D1151" s="114"/>
      <c r="E1151" s="115"/>
      <c r="F1151" s="116"/>
      <c r="G1151" s="117"/>
      <c r="H1151" s="118"/>
      <c r="I1151" s="118"/>
      <c r="J1151" s="119"/>
      <c r="K1151" s="119"/>
      <c r="L1151" s="8"/>
      <c r="M1151" s="120"/>
      <c r="N1151" s="120"/>
      <c r="O1151" s="113"/>
      <c r="P1151" s="113"/>
      <c r="Q1151" s="11"/>
      <c r="R1151" s="30"/>
      <c r="S1151" s="8"/>
      <c r="T1151" s="122"/>
      <c r="U1151" s="121"/>
      <c r="V1151" s="121"/>
      <c r="W1151" s="120"/>
      <c r="X1151" s="113"/>
      <c r="Y1151" s="113"/>
      <c r="Z1151" s="125"/>
      <c r="AA1151" s="118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/>
      <c r="B1152" s="113"/>
      <c r="C1152" s="176"/>
      <c r="D1152" s="114"/>
      <c r="E1152" s="115"/>
      <c r="F1152" s="116"/>
      <c r="G1152" s="117"/>
      <c r="H1152" s="118"/>
      <c r="I1152" s="118"/>
      <c r="J1152" s="119"/>
      <c r="K1152" s="119"/>
      <c r="L1152" s="8"/>
      <c r="M1152" s="120"/>
      <c r="N1152" s="120"/>
      <c r="O1152" s="113"/>
      <c r="P1152" s="113"/>
      <c r="Q1152" s="11"/>
      <c r="R1152" s="30"/>
      <c r="S1152" s="8"/>
      <c r="T1152" s="122"/>
      <c r="U1152" s="121"/>
      <c r="V1152" s="121"/>
      <c r="W1152" s="120"/>
      <c r="X1152" s="113"/>
      <c r="Y1152" s="113"/>
      <c r="Z1152" s="125"/>
      <c r="AA1152" s="118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/>
      <c r="B1153" s="113"/>
      <c r="C1153" s="176"/>
      <c r="D1153" s="114"/>
      <c r="E1153" s="115"/>
      <c r="F1153" s="116"/>
      <c r="G1153" s="117"/>
      <c r="H1153" s="118"/>
      <c r="I1153" s="118"/>
      <c r="J1153" s="119"/>
      <c r="K1153" s="119"/>
      <c r="L1153" s="8"/>
      <c r="M1153" s="120"/>
      <c r="N1153" s="120"/>
      <c r="O1153" s="113"/>
      <c r="P1153" s="113"/>
      <c r="Q1153" s="11"/>
      <c r="R1153" s="30"/>
      <c r="S1153" s="8"/>
      <c r="T1153" s="122"/>
      <c r="U1153" s="121"/>
      <c r="V1153" s="121"/>
      <c r="W1153" s="120"/>
      <c r="X1153" s="113"/>
      <c r="Y1153" s="113"/>
      <c r="Z1153" s="125"/>
      <c r="AA1153" s="118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/>
      <c r="B1154" s="113"/>
      <c r="C1154" s="176"/>
      <c r="D1154" s="114"/>
      <c r="E1154" s="115"/>
      <c r="F1154" s="116"/>
      <c r="G1154" s="117"/>
      <c r="H1154" s="118"/>
      <c r="I1154" s="118"/>
      <c r="J1154" s="119"/>
      <c r="K1154" s="119"/>
      <c r="L1154" s="8"/>
      <c r="M1154" s="120"/>
      <c r="N1154" s="120"/>
      <c r="O1154" s="113"/>
      <c r="P1154" s="113"/>
      <c r="Q1154" s="11"/>
      <c r="R1154" s="30"/>
      <c r="S1154" s="8"/>
      <c r="T1154" s="122"/>
      <c r="U1154" s="121"/>
      <c r="V1154" s="121"/>
      <c r="W1154" s="120"/>
      <c r="X1154" s="113"/>
      <c r="Y1154" s="113"/>
      <c r="Z1154" s="125"/>
      <c r="AA1154" s="118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/>
      <c r="B1155" s="113"/>
      <c r="C1155" s="176"/>
      <c r="D1155" s="114"/>
      <c r="E1155" s="115"/>
      <c r="F1155" s="116"/>
      <c r="G1155" s="117"/>
      <c r="H1155" s="118"/>
      <c r="I1155" s="118"/>
      <c r="J1155" s="119"/>
      <c r="K1155" s="119"/>
      <c r="L1155" s="8"/>
      <c r="M1155" s="120"/>
      <c r="N1155" s="120"/>
      <c r="O1155" s="113"/>
      <c r="P1155" s="113"/>
      <c r="Q1155" s="11"/>
      <c r="R1155" s="30"/>
      <c r="S1155" s="8"/>
      <c r="T1155" s="122"/>
      <c r="U1155" s="121"/>
      <c r="V1155" s="121"/>
      <c r="W1155" s="120"/>
      <c r="X1155" s="113"/>
      <c r="Y1155" s="113"/>
      <c r="Z1155" s="125"/>
      <c r="AA1155" s="118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/>
      <c r="B1156" s="113"/>
      <c r="C1156" s="176"/>
      <c r="D1156" s="114"/>
      <c r="E1156" s="115"/>
      <c r="F1156" s="116"/>
      <c r="G1156" s="117"/>
      <c r="H1156" s="118"/>
      <c r="I1156" s="118"/>
      <c r="J1156" s="119"/>
      <c r="K1156" s="119"/>
      <c r="L1156" s="8"/>
      <c r="M1156" s="120"/>
      <c r="N1156" s="120"/>
      <c r="O1156" s="113"/>
      <c r="P1156" s="113"/>
      <c r="Q1156" s="11"/>
      <c r="R1156" s="30"/>
      <c r="S1156" s="8"/>
      <c r="T1156" s="122"/>
      <c r="U1156" s="121"/>
      <c r="V1156" s="121"/>
      <c r="W1156" s="120"/>
      <c r="X1156" s="113"/>
      <c r="Y1156" s="113"/>
      <c r="Z1156" s="125"/>
      <c r="AA1156" s="118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/>
      <c r="B1157" s="113"/>
      <c r="C1157" s="176"/>
      <c r="D1157" s="114"/>
      <c r="E1157" s="115"/>
      <c r="F1157" s="116"/>
      <c r="G1157" s="117"/>
      <c r="H1157" s="118"/>
      <c r="I1157" s="118"/>
      <c r="J1157" s="119"/>
      <c r="K1157" s="119"/>
      <c r="L1157" s="8"/>
      <c r="M1157" s="120"/>
      <c r="N1157" s="120"/>
      <c r="O1157" s="113"/>
      <c r="P1157" s="113"/>
      <c r="Q1157" s="11"/>
      <c r="R1157" s="30"/>
      <c r="S1157" s="8"/>
      <c r="T1157" s="122"/>
      <c r="U1157" s="121"/>
      <c r="V1157" s="121"/>
      <c r="W1157" s="120"/>
      <c r="X1157" s="113"/>
      <c r="Y1157" s="113"/>
      <c r="Z1157" s="125"/>
      <c r="AA1157" s="118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/>
      <c r="B1158" s="113"/>
      <c r="C1158" s="176"/>
      <c r="D1158" s="114"/>
      <c r="E1158" s="115"/>
      <c r="F1158" s="116"/>
      <c r="G1158" s="117"/>
      <c r="H1158" s="118"/>
      <c r="I1158" s="118"/>
      <c r="J1158" s="119"/>
      <c r="K1158" s="119"/>
      <c r="L1158" s="8"/>
      <c r="M1158" s="120"/>
      <c r="N1158" s="120"/>
      <c r="O1158" s="113"/>
      <c r="P1158" s="113"/>
      <c r="Q1158" s="11"/>
      <c r="R1158" s="30"/>
      <c r="S1158" s="8"/>
      <c r="T1158" s="122"/>
      <c r="U1158" s="121"/>
      <c r="V1158" s="121"/>
      <c r="W1158" s="120"/>
      <c r="X1158" s="113"/>
      <c r="Y1158" s="113"/>
      <c r="Z1158" s="125"/>
      <c r="AA1158" s="118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/>
      <c r="B1159" s="113"/>
      <c r="C1159" s="176"/>
      <c r="D1159" s="114"/>
      <c r="E1159" s="115"/>
      <c r="F1159" s="116"/>
      <c r="G1159" s="117"/>
      <c r="H1159" s="118"/>
      <c r="I1159" s="118"/>
      <c r="J1159" s="119"/>
      <c r="K1159" s="119"/>
      <c r="L1159" s="8"/>
      <c r="M1159" s="120"/>
      <c r="N1159" s="120"/>
      <c r="O1159" s="113"/>
      <c r="P1159" s="113"/>
      <c r="Q1159" s="11"/>
      <c r="R1159" s="30"/>
      <c r="S1159" s="8"/>
      <c r="T1159" s="122"/>
      <c r="U1159" s="121"/>
      <c r="V1159" s="121"/>
      <c r="W1159" s="120"/>
      <c r="X1159" s="113"/>
      <c r="Y1159" s="113"/>
      <c r="Z1159" s="125"/>
      <c r="AA1159" s="118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/>
      <c r="B1160" s="113"/>
      <c r="C1160" s="176"/>
      <c r="D1160" s="114"/>
      <c r="E1160" s="115"/>
      <c r="F1160" s="116"/>
      <c r="G1160" s="117"/>
      <c r="H1160" s="118"/>
      <c r="I1160" s="118"/>
      <c r="J1160" s="119"/>
      <c r="K1160" s="119"/>
      <c r="L1160" s="8"/>
      <c r="M1160" s="120"/>
      <c r="N1160" s="120"/>
      <c r="O1160" s="113"/>
      <c r="P1160" s="113"/>
      <c r="Q1160" s="11"/>
      <c r="R1160" s="30"/>
      <c r="S1160" s="8"/>
      <c r="T1160" s="122"/>
      <c r="U1160" s="121"/>
      <c r="V1160" s="121"/>
      <c r="W1160" s="120"/>
      <c r="X1160" s="113"/>
      <c r="Y1160" s="113"/>
      <c r="Z1160" s="125"/>
      <c r="AA1160" s="118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/>
      <c r="B1161" s="113"/>
      <c r="C1161" s="176"/>
      <c r="D1161" s="114"/>
      <c r="E1161" s="115"/>
      <c r="F1161" s="116"/>
      <c r="G1161" s="117"/>
      <c r="H1161" s="118"/>
      <c r="I1161" s="118"/>
      <c r="J1161" s="119"/>
      <c r="K1161" s="119"/>
      <c r="L1161" s="8"/>
      <c r="M1161" s="120"/>
      <c r="N1161" s="120"/>
      <c r="O1161" s="113"/>
      <c r="P1161" s="113"/>
      <c r="Q1161" s="11"/>
      <c r="R1161" s="30"/>
      <c r="S1161" s="8"/>
      <c r="T1161" s="122"/>
      <c r="U1161" s="121"/>
      <c r="V1161" s="121"/>
      <c r="W1161" s="120"/>
      <c r="X1161" s="113"/>
      <c r="Y1161" s="113"/>
      <c r="Z1161" s="125"/>
      <c r="AA1161" s="118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/>
      <c r="B1162" s="113"/>
      <c r="C1162" s="176"/>
      <c r="D1162" s="114"/>
      <c r="E1162" s="115"/>
      <c r="F1162" s="116"/>
      <c r="G1162" s="117"/>
      <c r="H1162" s="118"/>
      <c r="I1162" s="118"/>
      <c r="J1162" s="119"/>
      <c r="K1162" s="119"/>
      <c r="L1162" s="8"/>
      <c r="M1162" s="120"/>
      <c r="N1162" s="120"/>
      <c r="O1162" s="113"/>
      <c r="P1162" s="113"/>
      <c r="Q1162" s="11"/>
      <c r="R1162" s="30"/>
      <c r="S1162" s="8"/>
      <c r="T1162" s="122"/>
      <c r="U1162" s="121"/>
      <c r="V1162" s="121"/>
      <c r="W1162" s="120"/>
      <c r="X1162" s="113"/>
      <c r="Y1162" s="113"/>
      <c r="Z1162" s="125"/>
      <c r="AA1162" s="118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/>
      <c r="B1163" s="113"/>
      <c r="C1163" s="176"/>
      <c r="D1163" s="114"/>
      <c r="E1163" s="115"/>
      <c r="F1163" s="116"/>
      <c r="G1163" s="117"/>
      <c r="H1163" s="118"/>
      <c r="I1163" s="118"/>
      <c r="J1163" s="119"/>
      <c r="K1163" s="119"/>
      <c r="L1163" s="8"/>
      <c r="M1163" s="120"/>
      <c r="N1163" s="120"/>
      <c r="O1163" s="113"/>
      <c r="P1163" s="113"/>
      <c r="Q1163" s="11"/>
      <c r="R1163" s="30"/>
      <c r="S1163" s="8"/>
      <c r="T1163" s="122"/>
      <c r="U1163" s="121"/>
      <c r="V1163" s="121"/>
      <c r="W1163" s="120"/>
      <c r="X1163" s="113"/>
      <c r="Y1163" s="113"/>
      <c r="Z1163" s="125"/>
      <c r="AA1163" s="118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/>
      <c r="B1164" s="113"/>
      <c r="C1164" s="176"/>
      <c r="D1164" s="114"/>
      <c r="E1164" s="115"/>
      <c r="F1164" s="116"/>
      <c r="G1164" s="117"/>
      <c r="H1164" s="118"/>
      <c r="I1164" s="118"/>
      <c r="J1164" s="119"/>
      <c r="K1164" s="119"/>
      <c r="L1164" s="8"/>
      <c r="M1164" s="120"/>
      <c r="N1164" s="120"/>
      <c r="O1164" s="113"/>
      <c r="P1164" s="113"/>
      <c r="Q1164" s="11"/>
      <c r="R1164" s="30"/>
      <c r="S1164" s="8"/>
      <c r="T1164" s="122"/>
      <c r="U1164" s="121"/>
      <c r="V1164" s="121"/>
      <c r="W1164" s="120"/>
      <c r="X1164" s="113"/>
      <c r="Y1164" s="113"/>
      <c r="Z1164" s="125"/>
      <c r="AA1164" s="118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/>
      <c r="B1165" s="113"/>
      <c r="C1165" s="176"/>
      <c r="D1165" s="114"/>
      <c r="E1165" s="115"/>
      <c r="F1165" s="116"/>
      <c r="G1165" s="117"/>
      <c r="H1165" s="118"/>
      <c r="I1165" s="118"/>
      <c r="J1165" s="119"/>
      <c r="K1165" s="119"/>
      <c r="L1165" s="8"/>
      <c r="M1165" s="120"/>
      <c r="N1165" s="120"/>
      <c r="O1165" s="113"/>
      <c r="P1165" s="113"/>
      <c r="Q1165" s="11"/>
      <c r="R1165" s="30"/>
      <c r="S1165" s="8"/>
      <c r="T1165" s="122"/>
      <c r="U1165" s="121"/>
      <c r="V1165" s="121"/>
      <c r="W1165" s="120"/>
      <c r="X1165" s="113"/>
      <c r="Y1165" s="113"/>
      <c r="Z1165" s="125"/>
      <c r="AA1165" s="118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/>
      <c r="B1166" s="113"/>
      <c r="C1166" s="176"/>
      <c r="D1166" s="114"/>
      <c r="E1166" s="115"/>
      <c r="F1166" s="116"/>
      <c r="G1166" s="117"/>
      <c r="H1166" s="118"/>
      <c r="I1166" s="118"/>
      <c r="J1166" s="119"/>
      <c r="K1166" s="119"/>
      <c r="L1166" s="8"/>
      <c r="M1166" s="120"/>
      <c r="N1166" s="120"/>
      <c r="O1166" s="113"/>
      <c r="P1166" s="113"/>
      <c r="Q1166" s="11"/>
      <c r="R1166" s="30"/>
      <c r="S1166" s="8"/>
      <c r="T1166" s="122"/>
      <c r="U1166" s="121"/>
      <c r="V1166" s="121"/>
      <c r="W1166" s="120"/>
      <c r="X1166" s="113"/>
      <c r="Y1166" s="113"/>
      <c r="Z1166" s="125"/>
      <c r="AA1166" s="118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/>
      <c r="B1167" s="113"/>
      <c r="C1167" s="176"/>
      <c r="D1167" s="114"/>
      <c r="E1167" s="115"/>
      <c r="F1167" s="116"/>
      <c r="G1167" s="117"/>
      <c r="H1167" s="118"/>
      <c r="I1167" s="118"/>
      <c r="J1167" s="119"/>
      <c r="K1167" s="119"/>
      <c r="L1167" s="8"/>
      <c r="M1167" s="120"/>
      <c r="N1167" s="120"/>
      <c r="O1167" s="113"/>
      <c r="P1167" s="113"/>
      <c r="Q1167" s="11"/>
      <c r="R1167" s="30"/>
      <c r="S1167" s="8"/>
      <c r="T1167" s="122"/>
      <c r="U1167" s="121"/>
      <c r="V1167" s="121"/>
      <c r="W1167" s="120"/>
      <c r="X1167" s="113"/>
      <c r="Y1167" s="113"/>
      <c r="Z1167" s="125"/>
      <c r="AA1167" s="118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/>
      <c r="B1168" s="113"/>
      <c r="C1168" s="176"/>
      <c r="D1168" s="114"/>
      <c r="E1168" s="115"/>
      <c r="F1168" s="116"/>
      <c r="G1168" s="117"/>
      <c r="H1168" s="118"/>
      <c r="I1168" s="118"/>
      <c r="J1168" s="119"/>
      <c r="K1168" s="119"/>
      <c r="L1168" s="8"/>
      <c r="M1168" s="120"/>
      <c r="N1168" s="120"/>
      <c r="O1168" s="113"/>
      <c r="P1168" s="113"/>
      <c r="Q1168" s="11"/>
      <c r="R1168" s="30"/>
      <c r="S1168" s="8"/>
      <c r="T1168" s="122"/>
      <c r="U1168" s="121"/>
      <c r="V1168" s="121"/>
      <c r="W1168" s="120"/>
      <c r="X1168" s="113"/>
      <c r="Y1168" s="113"/>
      <c r="Z1168" s="125"/>
      <c r="AA1168" s="118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/>
      <c r="B1169" s="113"/>
      <c r="C1169" s="176"/>
      <c r="D1169" s="114"/>
      <c r="E1169" s="115"/>
      <c r="F1169" s="116"/>
      <c r="G1169" s="117"/>
      <c r="H1169" s="118"/>
      <c r="I1169" s="118"/>
      <c r="J1169" s="119"/>
      <c r="K1169" s="119"/>
      <c r="L1169" s="8"/>
      <c r="M1169" s="120"/>
      <c r="N1169" s="120"/>
      <c r="O1169" s="113"/>
      <c r="P1169" s="113"/>
      <c r="Q1169" s="11"/>
      <c r="R1169" s="30"/>
      <c r="S1169" s="8"/>
      <c r="T1169" s="122"/>
      <c r="U1169" s="121"/>
      <c r="V1169" s="121"/>
      <c r="W1169" s="120"/>
      <c r="X1169" s="113"/>
      <c r="Y1169" s="113"/>
      <c r="Z1169" s="125"/>
      <c r="AA1169" s="118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/>
      <c r="B1170" s="113"/>
      <c r="C1170" s="176"/>
      <c r="D1170" s="114"/>
      <c r="E1170" s="115"/>
      <c r="F1170" s="116"/>
      <c r="G1170" s="117"/>
      <c r="H1170" s="118"/>
      <c r="I1170" s="118"/>
      <c r="J1170" s="119"/>
      <c r="K1170" s="119"/>
      <c r="L1170" s="8"/>
      <c r="M1170" s="120"/>
      <c r="N1170" s="120"/>
      <c r="O1170" s="113"/>
      <c r="P1170" s="113"/>
      <c r="Q1170" s="11"/>
      <c r="R1170" s="30"/>
      <c r="S1170" s="8"/>
      <c r="T1170" s="122"/>
      <c r="U1170" s="121"/>
      <c r="V1170" s="121"/>
      <c r="W1170" s="120"/>
      <c r="X1170" s="113"/>
      <c r="Y1170" s="113"/>
      <c r="Z1170" s="125"/>
      <c r="AA1170" s="118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/>
      <c r="B1171" s="113"/>
      <c r="C1171" s="176"/>
      <c r="D1171" s="114"/>
      <c r="E1171" s="115"/>
      <c r="F1171" s="116"/>
      <c r="G1171" s="117"/>
      <c r="H1171" s="118"/>
      <c r="I1171" s="118"/>
      <c r="J1171" s="119"/>
      <c r="K1171" s="119"/>
      <c r="L1171" s="8"/>
      <c r="M1171" s="120"/>
      <c r="N1171" s="120"/>
      <c r="O1171" s="113"/>
      <c r="P1171" s="113"/>
      <c r="Q1171" s="11"/>
      <c r="R1171" s="30"/>
      <c r="S1171" s="8"/>
      <c r="T1171" s="122"/>
      <c r="U1171" s="121"/>
      <c r="V1171" s="121"/>
      <c r="W1171" s="120"/>
      <c r="X1171" s="113"/>
      <c r="Y1171" s="113"/>
      <c r="Z1171" s="125"/>
      <c r="AA1171" s="118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/>
      <c r="B1172" s="113"/>
      <c r="C1172" s="176"/>
      <c r="D1172" s="114"/>
      <c r="E1172" s="115"/>
      <c r="F1172" s="116"/>
      <c r="G1172" s="117"/>
      <c r="H1172" s="118"/>
      <c r="I1172" s="118"/>
      <c r="J1172" s="119"/>
      <c r="K1172" s="119"/>
      <c r="L1172" s="8"/>
      <c r="M1172" s="120"/>
      <c r="N1172" s="120"/>
      <c r="O1172" s="113"/>
      <c r="P1172" s="113"/>
      <c r="Q1172" s="11"/>
      <c r="R1172" s="30"/>
      <c r="S1172" s="8"/>
      <c r="T1172" s="122"/>
      <c r="U1172" s="121"/>
      <c r="V1172" s="121"/>
      <c r="W1172" s="120"/>
      <c r="X1172" s="113"/>
      <c r="Y1172" s="113"/>
      <c r="Z1172" s="125"/>
      <c r="AA1172" s="118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/>
      <c r="B1173" s="113"/>
      <c r="C1173" s="176"/>
      <c r="D1173" s="114"/>
      <c r="E1173" s="115"/>
      <c r="F1173" s="116"/>
      <c r="G1173" s="117"/>
      <c r="H1173" s="118"/>
      <c r="I1173" s="118"/>
      <c r="J1173" s="119"/>
      <c r="K1173" s="119"/>
      <c r="L1173" s="8"/>
      <c r="M1173" s="120"/>
      <c r="N1173" s="120"/>
      <c r="O1173" s="113"/>
      <c r="P1173" s="113"/>
      <c r="Q1173" s="11"/>
      <c r="R1173" s="30"/>
      <c r="S1173" s="8"/>
      <c r="T1173" s="122"/>
      <c r="U1173" s="121"/>
      <c r="V1173" s="121"/>
      <c r="W1173" s="120"/>
      <c r="X1173" s="113"/>
      <c r="Y1173" s="113"/>
      <c r="Z1173" s="125"/>
      <c r="AA1173" s="118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/>
      <c r="B1174" s="113"/>
      <c r="C1174" s="176"/>
      <c r="D1174" s="114"/>
      <c r="E1174" s="115"/>
      <c r="F1174" s="116"/>
      <c r="G1174" s="117"/>
      <c r="H1174" s="118"/>
      <c r="I1174" s="118"/>
      <c r="J1174" s="119"/>
      <c r="K1174" s="119"/>
      <c r="L1174" s="8"/>
      <c r="M1174" s="120"/>
      <c r="N1174" s="120"/>
      <c r="O1174" s="113"/>
      <c r="P1174" s="113"/>
      <c r="Q1174" s="11"/>
      <c r="R1174" s="30"/>
      <c r="S1174" s="8"/>
      <c r="T1174" s="122"/>
      <c r="U1174" s="121"/>
      <c r="V1174" s="121"/>
      <c r="W1174" s="120"/>
      <c r="X1174" s="113"/>
      <c r="Y1174" s="113"/>
      <c r="Z1174" s="125"/>
      <c r="AA1174" s="118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/>
      <c r="B1175" s="113"/>
      <c r="C1175" s="176"/>
      <c r="D1175" s="114"/>
      <c r="E1175" s="115"/>
      <c r="F1175" s="116"/>
      <c r="G1175" s="117"/>
      <c r="H1175" s="118"/>
      <c r="I1175" s="118"/>
      <c r="J1175" s="119"/>
      <c r="K1175" s="119"/>
      <c r="L1175" s="8"/>
      <c r="M1175" s="120"/>
      <c r="N1175" s="120"/>
      <c r="O1175" s="113"/>
      <c r="P1175" s="113"/>
      <c r="Q1175" s="11"/>
      <c r="R1175" s="30"/>
      <c r="S1175" s="8"/>
      <c r="T1175" s="122"/>
      <c r="U1175" s="121"/>
      <c r="V1175" s="121"/>
      <c r="W1175" s="120"/>
      <c r="X1175" s="113"/>
      <c r="Y1175" s="113"/>
      <c r="Z1175" s="125"/>
      <c r="AA1175" s="118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/>
      <c r="B1176" s="113"/>
      <c r="C1176" s="176"/>
      <c r="D1176" s="114"/>
      <c r="E1176" s="115"/>
      <c r="F1176" s="116"/>
      <c r="G1176" s="117"/>
      <c r="H1176" s="118"/>
      <c r="I1176" s="118"/>
      <c r="J1176" s="119"/>
      <c r="K1176" s="119"/>
      <c r="L1176" s="8"/>
      <c r="M1176" s="120"/>
      <c r="N1176" s="120"/>
      <c r="O1176" s="113"/>
      <c r="P1176" s="113"/>
      <c r="Q1176" s="11"/>
      <c r="R1176" s="30"/>
      <c r="S1176" s="8"/>
      <c r="T1176" s="122"/>
      <c r="U1176" s="121"/>
      <c r="V1176" s="121"/>
      <c r="W1176" s="120"/>
      <c r="X1176" s="113"/>
      <c r="Y1176" s="113"/>
      <c r="Z1176" s="125"/>
      <c r="AA1176" s="118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/>
      <c r="B1177" s="113"/>
      <c r="C1177" s="176"/>
      <c r="D1177" s="114"/>
      <c r="E1177" s="115"/>
      <c r="F1177" s="116"/>
      <c r="G1177" s="117"/>
      <c r="H1177" s="118"/>
      <c r="I1177" s="118"/>
      <c r="J1177" s="119"/>
      <c r="K1177" s="119"/>
      <c r="L1177" s="8"/>
      <c r="M1177" s="120"/>
      <c r="N1177" s="120"/>
      <c r="O1177" s="113"/>
      <c r="P1177" s="113"/>
      <c r="Q1177" s="11"/>
      <c r="R1177" s="30"/>
      <c r="S1177" s="8"/>
      <c r="T1177" s="122"/>
      <c r="U1177" s="121"/>
      <c r="V1177" s="121"/>
      <c r="W1177" s="120"/>
      <c r="X1177" s="113"/>
      <c r="Y1177" s="113"/>
      <c r="Z1177" s="125"/>
      <c r="AA1177" s="118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/>
      <c r="B1178" s="113"/>
      <c r="C1178" s="176"/>
      <c r="D1178" s="114"/>
      <c r="E1178" s="115"/>
      <c r="F1178" s="116"/>
      <c r="G1178" s="117"/>
      <c r="H1178" s="118"/>
      <c r="I1178" s="118"/>
      <c r="J1178" s="119"/>
      <c r="K1178" s="119"/>
      <c r="L1178" s="8"/>
      <c r="M1178" s="120"/>
      <c r="N1178" s="120"/>
      <c r="O1178" s="113"/>
      <c r="P1178" s="113"/>
      <c r="Q1178" s="11"/>
      <c r="R1178" s="30"/>
      <c r="S1178" s="8"/>
      <c r="T1178" s="122"/>
      <c r="U1178" s="121"/>
      <c r="V1178" s="121"/>
      <c r="W1178" s="120"/>
      <c r="X1178" s="113"/>
      <c r="Y1178" s="113"/>
      <c r="Z1178" s="125"/>
      <c r="AA1178" s="118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/>
      <c r="B1179" s="113"/>
      <c r="C1179" s="176"/>
      <c r="D1179" s="114"/>
      <c r="E1179" s="115"/>
      <c r="F1179" s="116"/>
      <c r="G1179" s="117"/>
      <c r="H1179" s="118"/>
      <c r="I1179" s="118"/>
      <c r="J1179" s="119"/>
      <c r="K1179" s="119"/>
      <c r="L1179" s="8"/>
      <c r="M1179" s="120"/>
      <c r="N1179" s="120"/>
      <c r="O1179" s="113"/>
      <c r="P1179" s="113"/>
      <c r="Q1179" s="11"/>
      <c r="R1179" s="30"/>
      <c r="S1179" s="8"/>
      <c r="T1179" s="122"/>
      <c r="U1179" s="121"/>
      <c r="V1179" s="121"/>
      <c r="W1179" s="120"/>
      <c r="X1179" s="113"/>
      <c r="Y1179" s="113"/>
      <c r="Z1179" s="125"/>
      <c r="AA1179" s="118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/>
      <c r="B1180" s="113"/>
      <c r="C1180" s="176"/>
      <c r="D1180" s="114"/>
      <c r="E1180" s="115"/>
      <c r="F1180" s="116"/>
      <c r="G1180" s="117"/>
      <c r="H1180" s="118"/>
      <c r="I1180" s="118"/>
      <c r="J1180" s="119"/>
      <c r="K1180" s="119"/>
      <c r="L1180" s="8"/>
      <c r="M1180" s="120"/>
      <c r="N1180" s="120"/>
      <c r="O1180" s="113"/>
      <c r="P1180" s="113"/>
      <c r="Q1180" s="11"/>
      <c r="R1180" s="30"/>
      <c r="S1180" s="8"/>
      <c r="T1180" s="122"/>
      <c r="U1180" s="121"/>
      <c r="V1180" s="121"/>
      <c r="W1180" s="120"/>
      <c r="X1180" s="113"/>
      <c r="Y1180" s="113"/>
      <c r="Z1180" s="125"/>
      <c r="AA1180" s="118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/>
      <c r="B1181" s="113"/>
      <c r="C1181" s="176"/>
      <c r="D1181" s="114"/>
      <c r="E1181" s="115"/>
      <c r="F1181" s="116"/>
      <c r="G1181" s="117"/>
      <c r="H1181" s="118"/>
      <c r="I1181" s="118"/>
      <c r="J1181" s="119"/>
      <c r="K1181" s="119"/>
      <c r="L1181" s="8"/>
      <c r="M1181" s="120"/>
      <c r="N1181" s="120"/>
      <c r="O1181" s="113"/>
      <c r="P1181" s="113"/>
      <c r="Q1181" s="11"/>
      <c r="R1181" s="30"/>
      <c r="S1181" s="8"/>
      <c r="T1181" s="122"/>
      <c r="U1181" s="121"/>
      <c r="V1181" s="121"/>
      <c r="W1181" s="120"/>
      <c r="X1181" s="113"/>
      <c r="Y1181" s="113"/>
      <c r="Z1181" s="125"/>
      <c r="AA1181" s="118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/>
      <c r="B1182" s="113"/>
      <c r="C1182" s="176"/>
      <c r="D1182" s="114"/>
      <c r="E1182" s="115"/>
      <c r="F1182" s="116"/>
      <c r="G1182" s="117"/>
      <c r="H1182" s="118"/>
      <c r="I1182" s="118"/>
      <c r="J1182" s="119"/>
      <c r="K1182" s="119"/>
      <c r="L1182" s="8"/>
      <c r="M1182" s="120"/>
      <c r="N1182" s="120"/>
      <c r="O1182" s="113"/>
      <c r="P1182" s="113"/>
      <c r="Q1182" s="11"/>
      <c r="R1182" s="30"/>
      <c r="S1182" s="8"/>
      <c r="T1182" s="122"/>
      <c r="U1182" s="121"/>
      <c r="V1182" s="121"/>
      <c r="W1182" s="120"/>
      <c r="X1182" s="113"/>
      <c r="Y1182" s="113"/>
      <c r="Z1182" s="125"/>
      <c r="AA1182" s="118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/>
      <c r="B1183" s="113"/>
      <c r="C1183" s="176"/>
      <c r="D1183" s="114"/>
      <c r="E1183" s="115"/>
      <c r="F1183" s="116"/>
      <c r="G1183" s="117"/>
      <c r="H1183" s="118"/>
      <c r="I1183" s="118"/>
      <c r="J1183" s="119"/>
      <c r="K1183" s="119"/>
      <c r="L1183" s="8"/>
      <c r="M1183" s="120"/>
      <c r="N1183" s="120"/>
      <c r="O1183" s="113"/>
      <c r="P1183" s="113"/>
      <c r="Q1183" s="11"/>
      <c r="R1183" s="30"/>
      <c r="S1183" s="8"/>
      <c r="T1183" s="122"/>
      <c r="U1183" s="121"/>
      <c r="V1183" s="121"/>
      <c r="W1183" s="120"/>
      <c r="X1183" s="113"/>
      <c r="Y1183" s="113"/>
      <c r="Z1183" s="125"/>
      <c r="AA1183" s="118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/>
      <c r="B1184" s="113"/>
      <c r="C1184" s="176"/>
      <c r="D1184" s="114"/>
      <c r="E1184" s="115"/>
      <c r="F1184" s="116"/>
      <c r="G1184" s="117"/>
      <c r="H1184" s="118"/>
      <c r="I1184" s="118"/>
      <c r="J1184" s="119"/>
      <c r="K1184" s="119"/>
      <c r="L1184" s="8"/>
      <c r="M1184" s="120"/>
      <c r="N1184" s="120"/>
      <c r="O1184" s="113"/>
      <c r="P1184" s="113"/>
      <c r="Q1184" s="11"/>
      <c r="R1184" s="30"/>
      <c r="S1184" s="8"/>
      <c r="T1184" s="122"/>
      <c r="U1184" s="121"/>
      <c r="V1184" s="121"/>
      <c r="W1184" s="120"/>
      <c r="X1184" s="113"/>
      <c r="Y1184" s="113"/>
      <c r="Z1184" s="125"/>
      <c r="AA1184" s="118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/>
      <c r="B1185" s="113"/>
      <c r="C1185" s="176"/>
      <c r="D1185" s="114"/>
      <c r="E1185" s="115"/>
      <c r="F1185" s="116"/>
      <c r="G1185" s="117"/>
      <c r="H1185" s="118"/>
      <c r="I1185" s="118"/>
      <c r="J1185" s="119"/>
      <c r="K1185" s="119"/>
      <c r="L1185" s="8"/>
      <c r="M1185" s="120"/>
      <c r="N1185" s="120"/>
      <c r="O1185" s="113"/>
      <c r="P1185" s="113"/>
      <c r="Q1185" s="11"/>
      <c r="R1185" s="30"/>
      <c r="S1185" s="8"/>
      <c r="T1185" s="122"/>
      <c r="U1185" s="121"/>
      <c r="V1185" s="121"/>
      <c r="W1185" s="120"/>
      <c r="X1185" s="113"/>
      <c r="Y1185" s="113"/>
      <c r="Z1185" s="125"/>
      <c r="AA1185" s="118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/>
      <c r="B1186" s="113"/>
      <c r="C1186" s="176"/>
      <c r="D1186" s="114"/>
      <c r="E1186" s="115"/>
      <c r="F1186" s="116"/>
      <c r="G1186" s="117"/>
      <c r="H1186" s="118"/>
      <c r="I1186" s="118"/>
      <c r="J1186" s="119"/>
      <c r="K1186" s="119"/>
      <c r="L1186" s="8"/>
      <c r="M1186" s="120"/>
      <c r="N1186" s="120"/>
      <c r="O1186" s="113"/>
      <c r="P1186" s="113"/>
      <c r="Q1186" s="11"/>
      <c r="R1186" s="30"/>
      <c r="S1186" s="8"/>
      <c r="T1186" s="122"/>
      <c r="U1186" s="121"/>
      <c r="V1186" s="121"/>
      <c r="W1186" s="120"/>
      <c r="X1186" s="113"/>
      <c r="Y1186" s="113"/>
      <c r="Z1186" s="125"/>
      <c r="AA1186" s="118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/>
      <c r="B1187" s="113"/>
      <c r="C1187" s="176"/>
      <c r="D1187" s="114"/>
      <c r="E1187" s="115"/>
      <c r="F1187" s="116"/>
      <c r="G1187" s="117"/>
      <c r="H1187" s="118"/>
      <c r="I1187" s="118"/>
      <c r="J1187" s="119"/>
      <c r="K1187" s="119"/>
      <c r="L1187" s="8"/>
      <c r="M1187" s="120"/>
      <c r="N1187" s="120"/>
      <c r="O1187" s="113"/>
      <c r="P1187" s="113"/>
      <c r="Q1187" s="11"/>
      <c r="R1187" s="30"/>
      <c r="S1187" s="8"/>
      <c r="T1187" s="122"/>
      <c r="U1187" s="121"/>
      <c r="V1187" s="121"/>
      <c r="W1187" s="120"/>
      <c r="X1187" s="113"/>
      <c r="Y1187" s="113"/>
      <c r="Z1187" s="125"/>
      <c r="AA1187" s="118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/>
      <c r="B1188" s="113"/>
      <c r="C1188" s="176"/>
      <c r="D1188" s="114"/>
      <c r="E1188" s="115"/>
      <c r="F1188" s="116"/>
      <c r="G1188" s="117"/>
      <c r="H1188" s="118"/>
      <c r="I1188" s="118"/>
      <c r="J1188" s="119"/>
      <c r="K1188" s="119"/>
      <c r="L1188" s="8"/>
      <c r="M1188" s="120"/>
      <c r="N1188" s="120"/>
      <c r="O1188" s="113"/>
      <c r="P1188" s="113"/>
      <c r="Q1188" s="11"/>
      <c r="R1188" s="30"/>
      <c r="S1188" s="8"/>
      <c r="T1188" s="122"/>
      <c r="U1188" s="121"/>
      <c r="V1188" s="121"/>
      <c r="W1188" s="120"/>
      <c r="X1188" s="113"/>
      <c r="Y1188" s="113"/>
      <c r="Z1188" s="125"/>
      <c r="AA1188" s="118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/>
      <c r="B1189" s="113"/>
      <c r="C1189" s="176"/>
      <c r="D1189" s="114"/>
      <c r="E1189" s="115"/>
      <c r="F1189" s="116"/>
      <c r="G1189" s="117"/>
      <c r="H1189" s="118"/>
      <c r="I1189" s="118"/>
      <c r="J1189" s="119"/>
      <c r="K1189" s="119"/>
      <c r="L1189" s="8"/>
      <c r="M1189" s="120"/>
      <c r="N1189" s="120"/>
      <c r="O1189" s="113"/>
      <c r="P1189" s="113"/>
      <c r="Q1189" s="11"/>
      <c r="R1189" s="30"/>
      <c r="S1189" s="8"/>
      <c r="T1189" s="122"/>
      <c r="U1189" s="121"/>
      <c r="V1189" s="121"/>
      <c r="W1189" s="120"/>
      <c r="X1189" s="113"/>
      <c r="Y1189" s="113"/>
      <c r="Z1189" s="125"/>
      <c r="AA1189" s="118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/>
      <c r="B1190" s="113"/>
      <c r="C1190" s="176"/>
      <c r="D1190" s="114"/>
      <c r="E1190" s="115"/>
      <c r="F1190" s="116"/>
      <c r="G1190" s="117"/>
      <c r="H1190" s="118"/>
      <c r="I1190" s="118"/>
      <c r="J1190" s="119"/>
      <c r="K1190" s="119"/>
      <c r="L1190" s="8"/>
      <c r="M1190" s="120"/>
      <c r="N1190" s="120"/>
      <c r="O1190" s="113"/>
      <c r="P1190" s="113"/>
      <c r="Q1190" s="11"/>
      <c r="R1190" s="30"/>
      <c r="S1190" s="8"/>
      <c r="T1190" s="122"/>
      <c r="U1190" s="121"/>
      <c r="V1190" s="121"/>
      <c r="W1190" s="120"/>
      <c r="X1190" s="113"/>
      <c r="Y1190" s="113"/>
      <c r="Z1190" s="125"/>
      <c r="AA1190" s="118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/>
      <c r="B1191" s="113"/>
      <c r="C1191" s="176"/>
      <c r="D1191" s="114"/>
      <c r="E1191" s="115"/>
      <c r="F1191" s="116"/>
      <c r="G1191" s="117"/>
      <c r="H1191" s="118"/>
      <c r="I1191" s="118"/>
      <c r="J1191" s="119"/>
      <c r="K1191" s="119"/>
      <c r="L1191" s="8"/>
      <c r="M1191" s="120"/>
      <c r="N1191" s="120"/>
      <c r="O1191" s="113"/>
      <c r="P1191" s="113"/>
      <c r="Q1191" s="11"/>
      <c r="R1191" s="30"/>
      <c r="S1191" s="8"/>
      <c r="T1191" s="122"/>
      <c r="U1191" s="121"/>
      <c r="V1191" s="121"/>
      <c r="W1191" s="120"/>
      <c r="X1191" s="113"/>
      <c r="Y1191" s="113"/>
      <c r="Z1191" s="125"/>
      <c r="AA1191" s="118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/>
      <c r="B1192" s="113"/>
      <c r="C1192" s="176"/>
      <c r="D1192" s="114"/>
      <c r="E1192" s="115"/>
      <c r="F1192" s="116"/>
      <c r="G1192" s="117"/>
      <c r="H1192" s="118"/>
      <c r="I1192" s="118"/>
      <c r="J1192" s="119"/>
      <c r="K1192" s="119"/>
      <c r="L1192" s="8"/>
      <c r="M1192" s="120"/>
      <c r="N1192" s="120"/>
      <c r="O1192" s="113"/>
      <c r="P1192" s="113"/>
      <c r="Q1192" s="11"/>
      <c r="R1192" s="30"/>
      <c r="S1192" s="8"/>
      <c r="T1192" s="122"/>
      <c r="U1192" s="121"/>
      <c r="V1192" s="121"/>
      <c r="W1192" s="120"/>
      <c r="X1192" s="113"/>
      <c r="Y1192" s="113"/>
      <c r="Z1192" s="125"/>
      <c r="AA1192" s="118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/>
      <c r="B1193" s="113"/>
      <c r="C1193" s="176"/>
      <c r="D1193" s="114"/>
      <c r="E1193" s="115"/>
      <c r="F1193" s="116"/>
      <c r="G1193" s="117"/>
      <c r="H1193" s="118"/>
      <c r="I1193" s="118"/>
      <c r="J1193" s="119"/>
      <c r="K1193" s="119"/>
      <c r="L1193" s="8"/>
      <c r="M1193" s="120"/>
      <c r="N1193" s="120"/>
      <c r="O1193" s="113"/>
      <c r="P1193" s="113"/>
      <c r="Q1193" s="11"/>
      <c r="R1193" s="30"/>
      <c r="S1193" s="8"/>
      <c r="T1193" s="122"/>
      <c r="U1193" s="121"/>
      <c r="V1193" s="121"/>
      <c r="W1193" s="120"/>
      <c r="X1193" s="113"/>
      <c r="Y1193" s="113"/>
      <c r="Z1193" s="125"/>
      <c r="AA1193" s="118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/>
      <c r="B1194" s="113"/>
      <c r="C1194" s="176"/>
      <c r="D1194" s="114"/>
      <c r="E1194" s="115"/>
      <c r="F1194" s="116"/>
      <c r="G1194" s="117"/>
      <c r="H1194" s="118"/>
      <c r="I1194" s="118"/>
      <c r="J1194" s="119"/>
      <c r="K1194" s="119"/>
      <c r="L1194" s="8"/>
      <c r="M1194" s="120"/>
      <c r="N1194" s="120"/>
      <c r="O1194" s="113"/>
      <c r="P1194" s="113"/>
      <c r="Q1194" s="11"/>
      <c r="R1194" s="30"/>
      <c r="S1194" s="8"/>
      <c r="T1194" s="122"/>
      <c r="U1194" s="121"/>
      <c r="V1194" s="121"/>
      <c r="W1194" s="120"/>
      <c r="X1194" s="113"/>
      <c r="Y1194" s="113"/>
      <c r="Z1194" s="125"/>
      <c r="AA1194" s="118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/>
      <c r="B1195" s="113"/>
      <c r="C1195" s="176"/>
      <c r="D1195" s="114"/>
      <c r="E1195" s="115"/>
      <c r="F1195" s="116"/>
      <c r="G1195" s="117"/>
      <c r="H1195" s="118"/>
      <c r="I1195" s="118"/>
      <c r="J1195" s="119"/>
      <c r="K1195" s="119"/>
      <c r="L1195" s="8"/>
      <c r="M1195" s="120"/>
      <c r="N1195" s="120"/>
      <c r="O1195" s="113"/>
      <c r="P1195" s="113"/>
      <c r="Q1195" s="11"/>
      <c r="R1195" s="30"/>
      <c r="S1195" s="8"/>
      <c r="T1195" s="122"/>
      <c r="U1195" s="121"/>
      <c r="V1195" s="121"/>
      <c r="W1195" s="120"/>
      <c r="X1195" s="113"/>
      <c r="Y1195" s="113"/>
      <c r="Z1195" s="125"/>
      <c r="AA1195" s="118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/>
      <c r="B1196" s="113"/>
      <c r="C1196" s="176"/>
      <c r="D1196" s="114"/>
      <c r="E1196" s="115"/>
      <c r="F1196" s="116"/>
      <c r="G1196" s="117"/>
      <c r="H1196" s="118"/>
      <c r="I1196" s="118"/>
      <c r="J1196" s="119"/>
      <c r="K1196" s="119"/>
      <c r="L1196" s="8"/>
      <c r="M1196" s="120"/>
      <c r="N1196" s="120"/>
      <c r="O1196" s="113"/>
      <c r="P1196" s="113"/>
      <c r="Q1196" s="11"/>
      <c r="R1196" s="30"/>
      <c r="S1196" s="8"/>
      <c r="T1196" s="122"/>
      <c r="U1196" s="121"/>
      <c r="V1196" s="121"/>
      <c r="W1196" s="120"/>
      <c r="X1196" s="113"/>
      <c r="Y1196" s="113"/>
      <c r="Z1196" s="125"/>
      <c r="AA1196" s="118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/>
      <c r="B1197" s="113"/>
      <c r="C1197" s="176"/>
      <c r="D1197" s="114"/>
      <c r="E1197" s="115"/>
      <c r="F1197" s="116"/>
      <c r="G1197" s="117"/>
      <c r="H1197" s="118"/>
      <c r="I1197" s="118"/>
      <c r="J1197" s="119"/>
      <c r="K1197" s="119"/>
      <c r="L1197" s="8"/>
      <c r="M1197" s="120"/>
      <c r="N1197" s="120"/>
      <c r="O1197" s="113"/>
      <c r="P1197" s="113"/>
      <c r="Q1197" s="11"/>
      <c r="R1197" s="30"/>
      <c r="S1197" s="8"/>
      <c r="T1197" s="122"/>
      <c r="U1197" s="121"/>
      <c r="V1197" s="121"/>
      <c r="W1197" s="120"/>
      <c r="X1197" s="113"/>
      <c r="Y1197" s="113"/>
      <c r="Z1197" s="125"/>
      <c r="AA1197" s="118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/>
      <c r="B1198" s="113"/>
      <c r="C1198" s="176"/>
      <c r="D1198" s="114"/>
      <c r="E1198" s="115"/>
      <c r="F1198" s="116"/>
      <c r="G1198" s="117"/>
      <c r="H1198" s="118"/>
      <c r="I1198" s="118"/>
      <c r="J1198" s="119"/>
      <c r="K1198" s="119"/>
      <c r="L1198" s="8"/>
      <c r="M1198" s="120"/>
      <c r="N1198" s="120"/>
      <c r="O1198" s="113"/>
      <c r="P1198" s="113"/>
      <c r="Q1198" s="11"/>
      <c r="R1198" s="30"/>
      <c r="S1198" s="8"/>
      <c r="T1198" s="122"/>
      <c r="U1198" s="121"/>
      <c r="V1198" s="121"/>
      <c r="W1198" s="120"/>
      <c r="X1198" s="113"/>
      <c r="Y1198" s="113"/>
      <c r="Z1198" s="125"/>
      <c r="AA1198" s="118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/>
      <c r="B1199" s="113"/>
      <c r="C1199" s="176"/>
      <c r="D1199" s="114"/>
      <c r="E1199" s="115"/>
      <c r="F1199" s="116"/>
      <c r="G1199" s="117"/>
      <c r="H1199" s="118"/>
      <c r="I1199" s="118"/>
      <c r="J1199" s="119"/>
      <c r="K1199" s="119"/>
      <c r="L1199" s="8"/>
      <c r="M1199" s="120"/>
      <c r="N1199" s="120"/>
      <c r="O1199" s="113"/>
      <c r="P1199" s="113"/>
      <c r="Q1199" s="11"/>
      <c r="R1199" s="30"/>
      <c r="S1199" s="8"/>
      <c r="T1199" s="122"/>
      <c r="U1199" s="121"/>
      <c r="V1199" s="121"/>
      <c r="W1199" s="120"/>
      <c r="X1199" s="113"/>
      <c r="Y1199" s="113"/>
      <c r="Z1199" s="125"/>
      <c r="AA1199" s="118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/>
      <c r="B1200" s="113"/>
      <c r="C1200" s="176"/>
      <c r="D1200" s="114"/>
      <c r="E1200" s="115"/>
      <c r="F1200" s="116"/>
      <c r="G1200" s="117"/>
      <c r="H1200" s="118"/>
      <c r="I1200" s="118"/>
      <c r="J1200" s="119"/>
      <c r="K1200" s="119"/>
      <c r="L1200" s="8"/>
      <c r="M1200" s="120"/>
      <c r="N1200" s="120"/>
      <c r="O1200" s="113"/>
      <c r="P1200" s="113"/>
      <c r="Q1200" s="11"/>
      <c r="R1200" s="30"/>
      <c r="S1200" s="8"/>
      <c r="T1200" s="122"/>
      <c r="U1200" s="121"/>
      <c r="V1200" s="121"/>
      <c r="W1200" s="120"/>
      <c r="X1200" s="113"/>
      <c r="Y1200" s="113"/>
      <c r="Z1200" s="125"/>
      <c r="AA1200" s="118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/>
      <c r="B1201" s="113"/>
      <c r="C1201" s="176"/>
      <c r="D1201" s="114"/>
      <c r="E1201" s="115"/>
      <c r="F1201" s="116"/>
      <c r="G1201" s="117"/>
      <c r="H1201" s="118"/>
      <c r="I1201" s="118"/>
      <c r="J1201" s="119"/>
      <c r="K1201" s="119"/>
      <c r="L1201" s="8"/>
      <c r="M1201" s="120"/>
      <c r="N1201" s="120"/>
      <c r="O1201" s="113"/>
      <c r="P1201" s="113"/>
      <c r="Q1201" s="11"/>
      <c r="R1201" s="30"/>
      <c r="S1201" s="8"/>
      <c r="T1201" s="122"/>
      <c r="U1201" s="121"/>
      <c r="V1201" s="121"/>
      <c r="W1201" s="120"/>
      <c r="X1201" s="113"/>
      <c r="Y1201" s="113"/>
      <c r="Z1201" s="125"/>
      <c r="AA1201" s="118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/>
      <c r="B1202" s="113"/>
      <c r="C1202" s="176"/>
      <c r="D1202" s="114"/>
      <c r="E1202" s="115"/>
      <c r="F1202" s="116"/>
      <c r="G1202" s="117"/>
      <c r="H1202" s="118"/>
      <c r="I1202" s="118"/>
      <c r="J1202" s="119"/>
      <c r="K1202" s="119"/>
      <c r="L1202" s="8"/>
      <c r="M1202" s="120"/>
      <c r="N1202" s="120"/>
      <c r="O1202" s="113"/>
      <c r="P1202" s="113"/>
      <c r="Q1202" s="11"/>
      <c r="R1202" s="30"/>
      <c r="S1202" s="8"/>
      <c r="T1202" s="122"/>
      <c r="U1202" s="121"/>
      <c r="V1202" s="121"/>
      <c r="W1202" s="120"/>
      <c r="X1202" s="113"/>
      <c r="Y1202" s="113"/>
      <c r="Z1202" s="125"/>
      <c r="AA1202" s="118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/>
      <c r="B1203" s="113"/>
      <c r="C1203" s="176"/>
      <c r="D1203" s="114"/>
      <c r="E1203" s="115"/>
      <c r="F1203" s="116"/>
      <c r="G1203" s="117"/>
      <c r="H1203" s="118"/>
      <c r="I1203" s="118"/>
      <c r="J1203" s="119"/>
      <c r="K1203" s="119"/>
      <c r="L1203" s="8"/>
      <c r="M1203" s="120"/>
      <c r="N1203" s="120"/>
      <c r="O1203" s="113"/>
      <c r="P1203" s="113"/>
      <c r="Q1203" s="11"/>
      <c r="R1203" s="30"/>
      <c r="S1203" s="8"/>
      <c r="T1203" s="122"/>
      <c r="U1203" s="121"/>
      <c r="V1203" s="121"/>
      <c r="W1203" s="120"/>
      <c r="X1203" s="113"/>
      <c r="Y1203" s="113"/>
      <c r="Z1203" s="125"/>
      <c r="AA1203" s="118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/>
      <c r="B1204" s="113"/>
      <c r="C1204" s="176"/>
      <c r="D1204" s="114"/>
      <c r="E1204" s="115"/>
      <c r="F1204" s="116"/>
      <c r="G1204" s="117"/>
      <c r="H1204" s="118"/>
      <c r="I1204" s="118"/>
      <c r="J1204" s="119"/>
      <c r="K1204" s="119"/>
      <c r="L1204" s="8"/>
      <c r="M1204" s="120"/>
      <c r="N1204" s="120"/>
      <c r="O1204" s="113"/>
      <c r="P1204" s="113"/>
      <c r="Q1204" s="11"/>
      <c r="R1204" s="30"/>
      <c r="S1204" s="8"/>
      <c r="T1204" s="122"/>
      <c r="U1204" s="121"/>
      <c r="V1204" s="121"/>
      <c r="W1204" s="120"/>
      <c r="X1204" s="113"/>
      <c r="Y1204" s="113"/>
      <c r="Z1204" s="125"/>
      <c r="AA1204" s="118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/>
      <c r="B1205" s="113"/>
      <c r="C1205" s="176"/>
      <c r="D1205" s="114"/>
      <c r="E1205" s="115"/>
      <c r="F1205" s="116"/>
      <c r="G1205" s="117"/>
      <c r="H1205" s="118"/>
      <c r="I1205" s="118"/>
      <c r="J1205" s="119"/>
      <c r="K1205" s="119"/>
      <c r="L1205" s="8"/>
      <c r="M1205" s="120"/>
      <c r="N1205" s="120"/>
      <c r="O1205" s="113"/>
      <c r="P1205" s="113"/>
      <c r="Q1205" s="11"/>
      <c r="R1205" s="30"/>
      <c r="S1205" s="8"/>
      <c r="T1205" s="122"/>
      <c r="U1205" s="121"/>
      <c r="V1205" s="121"/>
      <c r="W1205" s="120"/>
      <c r="X1205" s="113"/>
      <c r="Y1205" s="113"/>
      <c r="Z1205" s="125"/>
      <c r="AA1205" s="118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/>
      <c r="B1206" s="113"/>
      <c r="C1206" s="176"/>
      <c r="D1206" s="114"/>
      <c r="E1206" s="115"/>
      <c r="F1206" s="116"/>
      <c r="G1206" s="117"/>
      <c r="H1206" s="118"/>
      <c r="I1206" s="118"/>
      <c r="J1206" s="119"/>
      <c r="K1206" s="119"/>
      <c r="L1206" s="8"/>
      <c r="M1206" s="120"/>
      <c r="N1206" s="120"/>
      <c r="O1206" s="113"/>
      <c r="P1206" s="113"/>
      <c r="Q1206" s="11"/>
      <c r="R1206" s="30"/>
      <c r="S1206" s="8"/>
      <c r="T1206" s="122"/>
      <c r="U1206" s="121"/>
      <c r="V1206" s="121"/>
      <c r="W1206" s="120"/>
      <c r="X1206" s="113"/>
      <c r="Y1206" s="113"/>
      <c r="Z1206" s="125"/>
      <c r="AA1206" s="118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/>
      <c r="B1207" s="113"/>
      <c r="C1207" s="176"/>
      <c r="D1207" s="114"/>
      <c r="E1207" s="115"/>
      <c r="F1207" s="116"/>
      <c r="G1207" s="117"/>
      <c r="H1207" s="118"/>
      <c r="I1207" s="118"/>
      <c r="J1207" s="119"/>
      <c r="K1207" s="119"/>
      <c r="L1207" s="8"/>
      <c r="M1207" s="120"/>
      <c r="N1207" s="120"/>
      <c r="O1207" s="113"/>
      <c r="P1207" s="113"/>
      <c r="Q1207" s="11"/>
      <c r="R1207" s="30"/>
      <c r="S1207" s="8"/>
      <c r="T1207" s="122"/>
      <c r="U1207" s="121"/>
      <c r="V1207" s="121"/>
      <c r="W1207" s="120"/>
      <c r="X1207" s="113"/>
      <c r="Y1207" s="113"/>
      <c r="Z1207" s="125"/>
      <c r="AA1207" s="118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/>
      <c r="B1208" s="113"/>
      <c r="C1208" s="176"/>
      <c r="D1208" s="114"/>
      <c r="E1208" s="115"/>
      <c r="F1208" s="116"/>
      <c r="G1208" s="117"/>
      <c r="H1208" s="118"/>
      <c r="I1208" s="118"/>
      <c r="J1208" s="119"/>
      <c r="K1208" s="119"/>
      <c r="L1208" s="8"/>
      <c r="M1208" s="120"/>
      <c r="N1208" s="120"/>
      <c r="O1208" s="113"/>
      <c r="P1208" s="113"/>
      <c r="Q1208" s="11"/>
      <c r="R1208" s="30"/>
      <c r="S1208" s="8"/>
      <c r="T1208" s="122"/>
      <c r="U1208" s="121"/>
      <c r="V1208" s="121"/>
      <c r="W1208" s="120"/>
      <c r="X1208" s="113"/>
      <c r="Y1208" s="113"/>
      <c r="Z1208" s="125"/>
      <c r="AA1208" s="118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/>
      <c r="B1209" s="113"/>
      <c r="C1209" s="176"/>
      <c r="D1209" s="114"/>
      <c r="E1209" s="115"/>
      <c r="F1209" s="116"/>
      <c r="G1209" s="117"/>
      <c r="H1209" s="118"/>
      <c r="I1209" s="118"/>
      <c r="J1209" s="119"/>
      <c r="K1209" s="119"/>
      <c r="L1209" s="8"/>
      <c r="M1209" s="120"/>
      <c r="N1209" s="120"/>
      <c r="O1209" s="113"/>
      <c r="P1209" s="113"/>
      <c r="Q1209" s="11"/>
      <c r="R1209" s="30"/>
      <c r="S1209" s="8"/>
      <c r="T1209" s="122"/>
      <c r="U1209" s="121"/>
      <c r="V1209" s="121"/>
      <c r="W1209" s="120"/>
      <c r="X1209" s="113"/>
      <c r="Y1209" s="113"/>
      <c r="Z1209" s="125"/>
      <c r="AA1209" s="118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/>
      <c r="B1210" s="113"/>
      <c r="C1210" s="176"/>
      <c r="D1210" s="114"/>
      <c r="E1210" s="115"/>
      <c r="F1210" s="116"/>
      <c r="G1210" s="117"/>
      <c r="H1210" s="118"/>
      <c r="I1210" s="118"/>
      <c r="J1210" s="119"/>
      <c r="K1210" s="119"/>
      <c r="L1210" s="8"/>
      <c r="M1210" s="120"/>
      <c r="N1210" s="120"/>
      <c r="O1210" s="113"/>
      <c r="P1210" s="113"/>
      <c r="Q1210" s="11"/>
      <c r="R1210" s="30"/>
      <c r="S1210" s="8"/>
      <c r="T1210" s="122"/>
      <c r="U1210" s="121"/>
      <c r="V1210" s="121"/>
      <c r="W1210" s="120"/>
      <c r="X1210" s="113"/>
      <c r="Y1210" s="113"/>
      <c r="Z1210" s="125"/>
      <c r="AA1210" s="118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/>
      <c r="B1211" s="113"/>
      <c r="C1211" s="176"/>
      <c r="D1211" s="114"/>
      <c r="E1211" s="115"/>
      <c r="F1211" s="116"/>
      <c r="G1211" s="117"/>
      <c r="H1211" s="118"/>
      <c r="I1211" s="118"/>
      <c r="J1211" s="119"/>
      <c r="K1211" s="119"/>
      <c r="L1211" s="8"/>
      <c r="M1211" s="120"/>
      <c r="N1211" s="120"/>
      <c r="O1211" s="113"/>
      <c r="P1211" s="113"/>
      <c r="Q1211" s="11"/>
      <c r="R1211" s="30"/>
      <c r="S1211" s="8"/>
      <c r="T1211" s="122"/>
      <c r="U1211" s="121"/>
      <c r="V1211" s="121"/>
      <c r="W1211" s="120"/>
      <c r="X1211" s="113"/>
      <c r="Y1211" s="113"/>
      <c r="Z1211" s="125"/>
      <c r="AA1211" s="118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/>
      <c r="B1212" s="113"/>
      <c r="C1212" s="176"/>
      <c r="D1212" s="114"/>
      <c r="E1212" s="115"/>
      <c r="F1212" s="116"/>
      <c r="G1212" s="117"/>
      <c r="H1212" s="118"/>
      <c r="I1212" s="118"/>
      <c r="J1212" s="119"/>
      <c r="K1212" s="119"/>
      <c r="L1212" s="8"/>
      <c r="M1212" s="120"/>
      <c r="N1212" s="120"/>
      <c r="O1212" s="113"/>
      <c r="P1212" s="113"/>
      <c r="Q1212" s="11"/>
      <c r="R1212" s="30"/>
      <c r="S1212" s="8"/>
      <c r="T1212" s="122"/>
      <c r="U1212" s="121"/>
      <c r="V1212" s="121"/>
      <c r="W1212" s="120"/>
      <c r="X1212" s="113"/>
      <c r="Y1212" s="113"/>
      <c r="Z1212" s="125"/>
      <c r="AA1212" s="118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/>
      <c r="B1213" s="113"/>
      <c r="C1213" s="176"/>
      <c r="D1213" s="114"/>
      <c r="E1213" s="115"/>
      <c r="F1213" s="116"/>
      <c r="G1213" s="117"/>
      <c r="H1213" s="118"/>
      <c r="I1213" s="118"/>
      <c r="J1213" s="119"/>
      <c r="K1213" s="119"/>
      <c r="L1213" s="8"/>
      <c r="M1213" s="120"/>
      <c r="N1213" s="120"/>
      <c r="O1213" s="113"/>
      <c r="P1213" s="113"/>
      <c r="Q1213" s="11"/>
      <c r="R1213" s="30"/>
      <c r="S1213" s="8"/>
      <c r="T1213" s="122"/>
      <c r="U1213" s="121"/>
      <c r="V1213" s="121"/>
      <c r="W1213" s="120"/>
      <c r="X1213" s="113"/>
      <c r="Y1213" s="113"/>
      <c r="Z1213" s="125"/>
      <c r="AA1213" s="118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/>
      <c r="B1214" s="113"/>
      <c r="C1214" s="176"/>
      <c r="D1214" s="114"/>
      <c r="E1214" s="115"/>
      <c r="F1214" s="116"/>
      <c r="G1214" s="117"/>
      <c r="H1214" s="118"/>
      <c r="I1214" s="118"/>
      <c r="J1214" s="119"/>
      <c r="K1214" s="119"/>
      <c r="L1214" s="8"/>
      <c r="M1214" s="120"/>
      <c r="N1214" s="120"/>
      <c r="O1214" s="113"/>
      <c r="P1214" s="113"/>
      <c r="Q1214" s="11"/>
      <c r="R1214" s="30"/>
      <c r="S1214" s="8"/>
      <c r="T1214" s="122"/>
      <c r="U1214" s="121"/>
      <c r="V1214" s="121"/>
      <c r="W1214" s="120"/>
      <c r="X1214" s="113"/>
      <c r="Y1214" s="113"/>
      <c r="Z1214" s="125"/>
      <c r="AA1214" s="118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/>
      <c r="B1215" s="113"/>
      <c r="C1215" s="176"/>
      <c r="D1215" s="114"/>
      <c r="E1215" s="115"/>
      <c r="F1215" s="116"/>
      <c r="G1215" s="117"/>
      <c r="H1215" s="118"/>
      <c r="I1215" s="118"/>
      <c r="J1215" s="119"/>
      <c r="K1215" s="119"/>
      <c r="L1215" s="8"/>
      <c r="M1215" s="120"/>
      <c r="N1215" s="120"/>
      <c r="O1215" s="113"/>
      <c r="P1215" s="113"/>
      <c r="Q1215" s="11"/>
      <c r="R1215" s="30"/>
      <c r="S1215" s="8"/>
      <c r="T1215" s="122"/>
      <c r="U1215" s="121"/>
      <c r="V1215" s="121"/>
      <c r="W1215" s="120"/>
      <c r="X1215" s="113"/>
      <c r="Y1215" s="113"/>
      <c r="Z1215" s="125"/>
      <c r="AA1215" s="118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/>
      <c r="B1216" s="113"/>
      <c r="C1216" s="176"/>
      <c r="D1216" s="114"/>
      <c r="E1216" s="115"/>
      <c r="F1216" s="116"/>
      <c r="G1216" s="117"/>
      <c r="H1216" s="118"/>
      <c r="I1216" s="118"/>
      <c r="J1216" s="119"/>
      <c r="K1216" s="119"/>
      <c r="L1216" s="8"/>
      <c r="M1216" s="120"/>
      <c r="N1216" s="120"/>
      <c r="O1216" s="113"/>
      <c r="P1216" s="113"/>
      <c r="Q1216" s="11"/>
      <c r="R1216" s="30"/>
      <c r="S1216" s="8"/>
      <c r="T1216" s="122"/>
      <c r="U1216" s="121"/>
      <c r="V1216" s="121"/>
      <c r="W1216" s="120"/>
      <c r="X1216" s="113"/>
      <c r="Y1216" s="113"/>
      <c r="Z1216" s="125"/>
      <c r="AA1216" s="118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/>
      <c r="B1217" s="113"/>
      <c r="C1217" s="176"/>
      <c r="D1217" s="114"/>
      <c r="E1217" s="115"/>
      <c r="F1217" s="116"/>
      <c r="G1217" s="117"/>
      <c r="H1217" s="118"/>
      <c r="I1217" s="118"/>
      <c r="J1217" s="119"/>
      <c r="K1217" s="119"/>
      <c r="L1217" s="8"/>
      <c r="M1217" s="120"/>
      <c r="N1217" s="120"/>
      <c r="O1217" s="113"/>
      <c r="P1217" s="113"/>
      <c r="Q1217" s="11"/>
      <c r="R1217" s="30"/>
      <c r="S1217" s="8"/>
      <c r="T1217" s="122"/>
      <c r="U1217" s="121"/>
      <c r="V1217" s="121"/>
      <c r="W1217" s="120"/>
      <c r="X1217" s="113"/>
      <c r="Y1217" s="113"/>
      <c r="Z1217" s="125"/>
      <c r="AA1217" s="118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/>
      <c r="B1218" s="113"/>
      <c r="C1218" s="176"/>
      <c r="D1218" s="114"/>
      <c r="E1218" s="115"/>
      <c r="F1218" s="116"/>
      <c r="G1218" s="117"/>
      <c r="H1218" s="118"/>
      <c r="I1218" s="118"/>
      <c r="J1218" s="119"/>
      <c r="K1218" s="119"/>
      <c r="L1218" s="8"/>
      <c r="M1218" s="120"/>
      <c r="N1218" s="120"/>
      <c r="O1218" s="113"/>
      <c r="P1218" s="113"/>
      <c r="Q1218" s="11"/>
      <c r="R1218" s="30"/>
      <c r="S1218" s="8"/>
      <c r="T1218" s="122"/>
      <c r="U1218" s="121"/>
      <c r="V1218" s="121"/>
      <c r="W1218" s="120"/>
      <c r="X1218" s="113"/>
      <c r="Y1218" s="113"/>
      <c r="Z1218" s="125"/>
      <c r="AA1218" s="118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/>
      <c r="B1219" s="113"/>
      <c r="C1219" s="176"/>
      <c r="D1219" s="114"/>
      <c r="E1219" s="115"/>
      <c r="F1219" s="116"/>
      <c r="G1219" s="117"/>
      <c r="H1219" s="118"/>
      <c r="I1219" s="118"/>
      <c r="J1219" s="119"/>
      <c r="K1219" s="119"/>
      <c r="L1219" s="8"/>
      <c r="M1219" s="120"/>
      <c r="N1219" s="120"/>
      <c r="O1219" s="113"/>
      <c r="P1219" s="113"/>
      <c r="Q1219" s="11"/>
      <c r="R1219" s="30"/>
      <c r="S1219" s="8"/>
      <c r="T1219" s="122"/>
      <c r="U1219" s="121"/>
      <c r="V1219" s="121"/>
      <c r="W1219" s="120"/>
      <c r="X1219" s="113"/>
      <c r="Y1219" s="113"/>
      <c r="Z1219" s="125"/>
      <c r="AA1219" s="118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/>
      <c r="B1220" s="113"/>
      <c r="C1220" s="176"/>
      <c r="D1220" s="114"/>
      <c r="E1220" s="115"/>
      <c r="F1220" s="116"/>
      <c r="G1220" s="117"/>
      <c r="H1220" s="118"/>
      <c r="I1220" s="118"/>
      <c r="J1220" s="119"/>
      <c r="K1220" s="119"/>
      <c r="L1220" s="8"/>
      <c r="M1220" s="120"/>
      <c r="N1220" s="120"/>
      <c r="O1220" s="113"/>
      <c r="P1220" s="113"/>
      <c r="Q1220" s="11"/>
      <c r="R1220" s="30"/>
      <c r="S1220" s="8"/>
      <c r="T1220" s="122"/>
      <c r="U1220" s="121"/>
      <c r="V1220" s="121"/>
      <c r="W1220" s="120"/>
      <c r="X1220" s="113"/>
      <c r="Y1220" s="113"/>
      <c r="Z1220" s="125"/>
      <c r="AA1220" s="118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/>
      <c r="B1221" s="113"/>
      <c r="C1221" s="176"/>
      <c r="D1221" s="114"/>
      <c r="E1221" s="115"/>
      <c r="F1221" s="116"/>
      <c r="G1221" s="117"/>
      <c r="H1221" s="118"/>
      <c r="I1221" s="118"/>
      <c r="J1221" s="119"/>
      <c r="K1221" s="119"/>
      <c r="L1221" s="8"/>
      <c r="M1221" s="120"/>
      <c r="N1221" s="120"/>
      <c r="O1221" s="113"/>
      <c r="P1221" s="113"/>
      <c r="Q1221" s="11"/>
      <c r="R1221" s="30"/>
      <c r="S1221" s="8"/>
      <c r="T1221" s="122"/>
      <c r="U1221" s="121"/>
      <c r="V1221" s="121"/>
      <c r="W1221" s="120"/>
      <c r="X1221" s="113"/>
      <c r="Y1221" s="113"/>
      <c r="Z1221" s="125"/>
      <c r="AA1221" s="118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/>
      <c r="B1222" s="113"/>
      <c r="C1222" s="176"/>
      <c r="D1222" s="114"/>
      <c r="E1222" s="115"/>
      <c r="F1222" s="116"/>
      <c r="G1222" s="117"/>
      <c r="H1222" s="118"/>
      <c r="I1222" s="118"/>
      <c r="J1222" s="119"/>
      <c r="K1222" s="119"/>
      <c r="L1222" s="8"/>
      <c r="M1222" s="120"/>
      <c r="N1222" s="120"/>
      <c r="O1222" s="113"/>
      <c r="P1222" s="113"/>
      <c r="Q1222" s="11"/>
      <c r="R1222" s="30"/>
      <c r="S1222" s="8"/>
      <c r="T1222" s="122"/>
      <c r="U1222" s="121"/>
      <c r="V1222" s="121"/>
      <c r="W1222" s="120"/>
      <c r="X1222" s="113"/>
      <c r="Y1222" s="113"/>
      <c r="Z1222" s="125"/>
      <c r="AA1222" s="118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/>
      <c r="B1223" s="113"/>
      <c r="C1223" s="176"/>
      <c r="D1223" s="114"/>
      <c r="E1223" s="115"/>
      <c r="F1223" s="116"/>
      <c r="G1223" s="117"/>
      <c r="H1223" s="118"/>
      <c r="I1223" s="118"/>
      <c r="J1223" s="119"/>
      <c r="K1223" s="119"/>
      <c r="L1223" s="8"/>
      <c r="M1223" s="120"/>
      <c r="N1223" s="120"/>
      <c r="O1223" s="113"/>
      <c r="P1223" s="113"/>
      <c r="Q1223" s="11"/>
      <c r="R1223" s="30"/>
      <c r="S1223" s="8"/>
      <c r="T1223" s="122"/>
      <c r="U1223" s="121"/>
      <c r="V1223" s="121"/>
      <c r="W1223" s="120"/>
      <c r="X1223" s="113"/>
      <c r="Y1223" s="113"/>
      <c r="Z1223" s="125"/>
      <c r="AA1223" s="118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/>
      <c r="B1224" s="113"/>
      <c r="C1224" s="176"/>
      <c r="D1224" s="114"/>
      <c r="E1224" s="115"/>
      <c r="F1224" s="116"/>
      <c r="G1224" s="117"/>
      <c r="H1224" s="118"/>
      <c r="I1224" s="118"/>
      <c r="J1224" s="119"/>
      <c r="K1224" s="119"/>
      <c r="L1224" s="8"/>
      <c r="M1224" s="120"/>
      <c r="N1224" s="120"/>
      <c r="O1224" s="113"/>
      <c r="P1224" s="113"/>
      <c r="Q1224" s="11"/>
      <c r="R1224" s="30"/>
      <c r="S1224" s="8"/>
      <c r="T1224" s="122"/>
      <c r="U1224" s="121"/>
      <c r="V1224" s="121"/>
      <c r="W1224" s="120"/>
      <c r="X1224" s="113"/>
      <c r="Y1224" s="113"/>
      <c r="Z1224" s="125"/>
      <c r="AA1224" s="118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/>
      <c r="B1225" s="113"/>
      <c r="C1225" s="176"/>
      <c r="D1225" s="114"/>
      <c r="E1225" s="115"/>
      <c r="F1225" s="116"/>
      <c r="G1225" s="117"/>
      <c r="H1225" s="118"/>
      <c r="I1225" s="118"/>
      <c r="J1225" s="119"/>
      <c r="K1225" s="119"/>
      <c r="L1225" s="8"/>
      <c r="M1225" s="120"/>
      <c r="N1225" s="120"/>
      <c r="O1225" s="113"/>
      <c r="P1225" s="113"/>
      <c r="Q1225" s="11"/>
      <c r="R1225" s="30"/>
      <c r="S1225" s="8"/>
      <c r="T1225" s="122"/>
      <c r="U1225" s="121"/>
      <c r="V1225" s="121"/>
      <c r="W1225" s="120"/>
      <c r="X1225" s="113"/>
      <c r="Y1225" s="113"/>
      <c r="Z1225" s="125"/>
      <c r="AA1225" s="118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/>
      <c r="B1226" s="113"/>
      <c r="C1226" s="176"/>
      <c r="D1226" s="114"/>
      <c r="E1226" s="115"/>
      <c r="F1226" s="116"/>
      <c r="G1226" s="117"/>
      <c r="H1226" s="118"/>
      <c r="I1226" s="118"/>
      <c r="J1226" s="119"/>
      <c r="K1226" s="119"/>
      <c r="L1226" s="8"/>
      <c r="M1226" s="120"/>
      <c r="N1226" s="120"/>
      <c r="O1226" s="113"/>
      <c r="P1226" s="113"/>
      <c r="Q1226" s="11"/>
      <c r="R1226" s="30"/>
      <c r="S1226" s="8"/>
      <c r="T1226" s="122"/>
      <c r="U1226" s="121"/>
      <c r="V1226" s="121"/>
      <c r="W1226" s="120"/>
      <c r="X1226" s="113"/>
      <c r="Y1226" s="113"/>
      <c r="Z1226" s="125"/>
      <c r="AA1226" s="118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/>
      <c r="B1227" s="113"/>
      <c r="C1227" s="176"/>
      <c r="D1227" s="114"/>
      <c r="E1227" s="115"/>
      <c r="F1227" s="116"/>
      <c r="G1227" s="117"/>
      <c r="H1227" s="118"/>
      <c r="I1227" s="118"/>
      <c r="J1227" s="119"/>
      <c r="K1227" s="119"/>
      <c r="L1227" s="8"/>
      <c r="M1227" s="120"/>
      <c r="N1227" s="120"/>
      <c r="O1227" s="113"/>
      <c r="P1227" s="113"/>
      <c r="Q1227" s="11"/>
      <c r="R1227" s="30"/>
      <c r="S1227" s="8"/>
      <c r="T1227" s="122"/>
      <c r="U1227" s="121"/>
      <c r="V1227" s="121"/>
      <c r="W1227" s="120"/>
      <c r="X1227" s="113"/>
      <c r="Y1227" s="113"/>
      <c r="Z1227" s="125"/>
      <c r="AA1227" s="118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/>
      <c r="B1228" s="113"/>
      <c r="C1228" s="176"/>
      <c r="D1228" s="114"/>
      <c r="E1228" s="115"/>
      <c r="F1228" s="116"/>
      <c r="G1228" s="117"/>
      <c r="H1228" s="118"/>
      <c r="I1228" s="118"/>
      <c r="J1228" s="119"/>
      <c r="K1228" s="119"/>
      <c r="L1228" s="8"/>
      <c r="M1228" s="120"/>
      <c r="N1228" s="120"/>
      <c r="O1228" s="113"/>
      <c r="P1228" s="113"/>
      <c r="Q1228" s="11"/>
      <c r="R1228" s="30"/>
      <c r="S1228" s="8"/>
      <c r="T1228" s="122"/>
      <c r="U1228" s="121"/>
      <c r="V1228" s="121"/>
      <c r="W1228" s="120"/>
      <c r="X1228" s="113"/>
      <c r="Y1228" s="113"/>
      <c r="Z1228" s="125"/>
      <c r="AA1228" s="118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/>
      <c r="B1229" s="113"/>
      <c r="C1229" s="176"/>
      <c r="D1229" s="114"/>
      <c r="E1229" s="115"/>
      <c r="F1229" s="116"/>
      <c r="G1229" s="117"/>
      <c r="H1229" s="118"/>
      <c r="I1229" s="118"/>
      <c r="J1229" s="119"/>
      <c r="K1229" s="119"/>
      <c r="L1229" s="8"/>
      <c r="M1229" s="120"/>
      <c r="N1229" s="120"/>
      <c r="O1229" s="113"/>
      <c r="P1229" s="113"/>
      <c r="Q1229" s="11"/>
      <c r="R1229" s="30"/>
      <c r="S1229" s="8"/>
      <c r="T1229" s="122"/>
      <c r="U1229" s="121"/>
      <c r="V1229" s="121"/>
      <c r="W1229" s="120"/>
      <c r="X1229" s="113"/>
      <c r="Y1229" s="113"/>
      <c r="Z1229" s="125"/>
      <c r="AA1229" s="118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/>
      <c r="B1230" s="113"/>
      <c r="C1230" s="176"/>
      <c r="D1230" s="114"/>
      <c r="E1230" s="115"/>
      <c r="F1230" s="116"/>
      <c r="G1230" s="117"/>
      <c r="H1230" s="118"/>
      <c r="I1230" s="118"/>
      <c r="J1230" s="119"/>
      <c r="K1230" s="119"/>
      <c r="L1230" s="8"/>
      <c r="M1230" s="120"/>
      <c r="N1230" s="120"/>
      <c r="O1230" s="113"/>
      <c r="P1230" s="113"/>
      <c r="Q1230" s="11"/>
      <c r="R1230" s="30"/>
      <c r="S1230" s="8"/>
      <c r="T1230" s="122"/>
      <c r="U1230" s="121"/>
      <c r="V1230" s="121"/>
      <c r="W1230" s="120"/>
      <c r="X1230" s="113"/>
      <c r="Y1230" s="113"/>
      <c r="Z1230" s="125"/>
      <c r="AA1230" s="118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/>
      <c r="B1231" s="113"/>
      <c r="C1231" s="176"/>
      <c r="D1231" s="114"/>
      <c r="E1231" s="115"/>
      <c r="F1231" s="116"/>
      <c r="G1231" s="117"/>
      <c r="H1231" s="118"/>
      <c r="I1231" s="118"/>
      <c r="J1231" s="119"/>
      <c r="K1231" s="119"/>
      <c r="L1231" s="8"/>
      <c r="M1231" s="120"/>
      <c r="N1231" s="120"/>
      <c r="O1231" s="113"/>
      <c r="P1231" s="113"/>
      <c r="Q1231" s="11"/>
      <c r="R1231" s="30"/>
      <c r="S1231" s="8"/>
      <c r="T1231" s="122"/>
      <c r="U1231" s="121"/>
      <c r="V1231" s="121"/>
      <c r="W1231" s="120"/>
      <c r="X1231" s="113"/>
      <c r="Y1231" s="113"/>
      <c r="Z1231" s="125"/>
      <c r="AA1231" s="118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/>
      <c r="B1232" s="113"/>
      <c r="C1232" s="176"/>
      <c r="D1232" s="114"/>
      <c r="E1232" s="115"/>
      <c r="F1232" s="116"/>
      <c r="G1232" s="117"/>
      <c r="H1232" s="118"/>
      <c r="I1232" s="118"/>
      <c r="J1232" s="119"/>
      <c r="K1232" s="119"/>
      <c r="L1232" s="8"/>
      <c r="M1232" s="120"/>
      <c r="N1232" s="120"/>
      <c r="O1232" s="113"/>
      <c r="P1232" s="113"/>
      <c r="Q1232" s="11"/>
      <c r="R1232" s="30"/>
      <c r="S1232" s="8"/>
      <c r="T1232" s="122"/>
      <c r="U1232" s="121"/>
      <c r="V1232" s="121"/>
      <c r="W1232" s="120"/>
      <c r="X1232" s="113"/>
      <c r="Y1232" s="113"/>
      <c r="Z1232" s="125"/>
      <c r="AA1232" s="118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/>
      <c r="B1233" s="113"/>
      <c r="C1233" s="176"/>
      <c r="D1233" s="114"/>
      <c r="E1233" s="115"/>
      <c r="F1233" s="116"/>
      <c r="G1233" s="117"/>
      <c r="H1233" s="118"/>
      <c r="I1233" s="118"/>
      <c r="J1233" s="119"/>
      <c r="K1233" s="119"/>
      <c r="L1233" s="8"/>
      <c r="M1233" s="120"/>
      <c r="N1233" s="120"/>
      <c r="O1233" s="113"/>
      <c r="P1233" s="113"/>
      <c r="Q1233" s="11"/>
      <c r="R1233" s="30"/>
      <c r="S1233" s="8"/>
      <c r="T1233" s="122"/>
      <c r="U1233" s="121"/>
      <c r="V1233" s="121"/>
      <c r="W1233" s="120"/>
      <c r="X1233" s="113"/>
      <c r="Y1233" s="113"/>
      <c r="Z1233" s="125"/>
      <c r="AA1233" s="118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/>
      <c r="B1234" s="113"/>
      <c r="C1234" s="176"/>
      <c r="D1234" s="114"/>
      <c r="E1234" s="115"/>
      <c r="F1234" s="116"/>
      <c r="G1234" s="117"/>
      <c r="H1234" s="118"/>
      <c r="I1234" s="118"/>
      <c r="J1234" s="119"/>
      <c r="K1234" s="119"/>
      <c r="L1234" s="8"/>
      <c r="M1234" s="120"/>
      <c r="N1234" s="120"/>
      <c r="O1234" s="113"/>
      <c r="P1234" s="113"/>
      <c r="Q1234" s="11"/>
      <c r="R1234" s="30"/>
      <c r="S1234" s="8"/>
      <c r="T1234" s="122"/>
      <c r="U1234" s="121"/>
      <c r="V1234" s="121"/>
      <c r="W1234" s="120"/>
      <c r="X1234" s="113"/>
      <c r="Y1234" s="113"/>
      <c r="Z1234" s="125"/>
      <c r="AA1234" s="118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/>
      <c r="B1235" s="113"/>
      <c r="C1235" s="176"/>
      <c r="D1235" s="114"/>
      <c r="E1235" s="115"/>
      <c r="F1235" s="116"/>
      <c r="G1235" s="117"/>
      <c r="H1235" s="118"/>
      <c r="I1235" s="118"/>
      <c r="J1235" s="119"/>
      <c r="K1235" s="119"/>
      <c r="L1235" s="8"/>
      <c r="M1235" s="120"/>
      <c r="N1235" s="120"/>
      <c r="O1235" s="113"/>
      <c r="P1235" s="113"/>
      <c r="Q1235" s="11"/>
      <c r="R1235" s="30"/>
      <c r="S1235" s="8"/>
      <c r="T1235" s="122"/>
      <c r="U1235" s="121"/>
      <c r="V1235" s="121"/>
      <c r="W1235" s="120"/>
      <c r="X1235" s="113"/>
      <c r="Y1235" s="113"/>
      <c r="Z1235" s="125"/>
      <c r="AA1235" s="118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/>
      <c r="B1236" s="113"/>
      <c r="C1236" s="176"/>
      <c r="D1236" s="114"/>
      <c r="E1236" s="115"/>
      <c r="F1236" s="116"/>
      <c r="G1236" s="117"/>
      <c r="H1236" s="118"/>
      <c r="I1236" s="118"/>
      <c r="J1236" s="119"/>
      <c r="K1236" s="119"/>
      <c r="L1236" s="8"/>
      <c r="M1236" s="120"/>
      <c r="N1236" s="120"/>
      <c r="O1236" s="113"/>
      <c r="P1236" s="113"/>
      <c r="Q1236" s="11"/>
      <c r="R1236" s="30"/>
      <c r="S1236" s="8"/>
      <c r="T1236" s="122"/>
      <c r="U1236" s="121"/>
      <c r="V1236" s="121"/>
      <c r="W1236" s="120"/>
      <c r="X1236" s="113"/>
      <c r="Y1236" s="113"/>
      <c r="Z1236" s="125"/>
      <c r="AA1236" s="118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/>
      <c r="B1237" s="113"/>
      <c r="C1237" s="176"/>
      <c r="D1237" s="114"/>
      <c r="E1237" s="115"/>
      <c r="F1237" s="116"/>
      <c r="G1237" s="117"/>
      <c r="H1237" s="118"/>
      <c r="I1237" s="118"/>
      <c r="J1237" s="119"/>
      <c r="K1237" s="119"/>
      <c r="L1237" s="8"/>
      <c r="M1237" s="120"/>
      <c r="N1237" s="120"/>
      <c r="O1237" s="113"/>
      <c r="P1237" s="113"/>
      <c r="Q1237" s="11"/>
      <c r="R1237" s="30"/>
      <c r="S1237" s="8"/>
      <c r="T1237" s="122"/>
      <c r="U1237" s="121"/>
      <c r="V1237" s="121"/>
      <c r="W1237" s="120"/>
      <c r="X1237" s="113"/>
      <c r="Y1237" s="113"/>
      <c r="Z1237" s="125"/>
      <c r="AA1237" s="118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/>
      <c r="B1238" s="113"/>
      <c r="C1238" s="176"/>
      <c r="D1238" s="114"/>
      <c r="E1238" s="115"/>
      <c r="F1238" s="116"/>
      <c r="G1238" s="117"/>
      <c r="H1238" s="118"/>
      <c r="I1238" s="118"/>
      <c r="J1238" s="119"/>
      <c r="K1238" s="119"/>
      <c r="L1238" s="8"/>
      <c r="M1238" s="120"/>
      <c r="N1238" s="120"/>
      <c r="O1238" s="113"/>
      <c r="P1238" s="113"/>
      <c r="Q1238" s="11"/>
      <c r="R1238" s="30"/>
      <c r="S1238" s="8"/>
      <c r="T1238" s="122"/>
      <c r="U1238" s="121"/>
      <c r="V1238" s="121"/>
      <c r="W1238" s="120"/>
      <c r="X1238" s="113"/>
      <c r="Y1238" s="113"/>
      <c r="Z1238" s="125"/>
      <c r="AA1238" s="118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/>
      <c r="B1239" s="113"/>
      <c r="C1239" s="176"/>
      <c r="D1239" s="114"/>
      <c r="E1239" s="115"/>
      <c r="F1239" s="116"/>
      <c r="G1239" s="117"/>
      <c r="H1239" s="118"/>
      <c r="I1239" s="118"/>
      <c r="J1239" s="119"/>
      <c r="K1239" s="119"/>
      <c r="L1239" s="8"/>
      <c r="M1239" s="120"/>
      <c r="N1239" s="120"/>
      <c r="O1239" s="113"/>
      <c r="P1239" s="113"/>
      <c r="Q1239" s="11"/>
      <c r="R1239" s="30"/>
      <c r="S1239" s="8"/>
      <c r="T1239" s="122"/>
      <c r="U1239" s="121"/>
      <c r="V1239" s="121"/>
      <c r="W1239" s="120"/>
      <c r="X1239" s="113"/>
      <c r="Y1239" s="113"/>
      <c r="Z1239" s="125"/>
      <c r="AA1239" s="118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/>
      <c r="B1240" s="113"/>
      <c r="C1240" s="176"/>
      <c r="D1240" s="114"/>
      <c r="E1240" s="115"/>
      <c r="F1240" s="116"/>
      <c r="G1240" s="117"/>
      <c r="H1240" s="118"/>
      <c r="I1240" s="118"/>
      <c r="J1240" s="119"/>
      <c r="K1240" s="119"/>
      <c r="L1240" s="8"/>
      <c r="M1240" s="120"/>
      <c r="N1240" s="120"/>
      <c r="O1240" s="113"/>
      <c r="P1240" s="113"/>
      <c r="Q1240" s="11"/>
      <c r="R1240" s="30"/>
      <c r="S1240" s="8"/>
      <c r="T1240" s="122"/>
      <c r="U1240" s="121"/>
      <c r="V1240" s="121"/>
      <c r="W1240" s="120"/>
      <c r="X1240" s="113"/>
      <c r="Y1240" s="113"/>
      <c r="Z1240" s="125"/>
      <c r="AA1240" s="118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/>
      <c r="B1241" s="113"/>
      <c r="C1241" s="176"/>
      <c r="D1241" s="114"/>
      <c r="E1241" s="115"/>
      <c r="F1241" s="116"/>
      <c r="G1241" s="117"/>
      <c r="H1241" s="118"/>
      <c r="I1241" s="118"/>
      <c r="J1241" s="119"/>
      <c r="K1241" s="119"/>
      <c r="L1241" s="8"/>
      <c r="M1241" s="120"/>
      <c r="N1241" s="120"/>
      <c r="O1241" s="113"/>
      <c r="P1241" s="113"/>
      <c r="Q1241" s="11"/>
      <c r="R1241" s="30"/>
      <c r="S1241" s="8"/>
      <c r="T1241" s="122"/>
      <c r="U1241" s="121"/>
      <c r="V1241" s="121"/>
      <c r="W1241" s="120"/>
      <c r="X1241" s="113"/>
      <c r="Y1241" s="113"/>
      <c r="Z1241" s="125"/>
      <c r="AA1241" s="118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/>
      <c r="B1242" s="113"/>
      <c r="C1242" s="176"/>
      <c r="D1242" s="114"/>
      <c r="E1242" s="115"/>
      <c r="F1242" s="116"/>
      <c r="G1242" s="117"/>
      <c r="H1242" s="118"/>
      <c r="I1242" s="118"/>
      <c r="J1242" s="119"/>
      <c r="K1242" s="119"/>
      <c r="L1242" s="8"/>
      <c r="M1242" s="120"/>
      <c r="N1242" s="120"/>
      <c r="O1242" s="113"/>
      <c r="P1242" s="113"/>
      <c r="Q1242" s="11"/>
      <c r="R1242" s="30"/>
      <c r="S1242" s="8"/>
      <c r="T1242" s="122"/>
      <c r="U1242" s="121"/>
      <c r="V1242" s="121"/>
      <c r="W1242" s="120"/>
      <c r="X1242" s="113"/>
      <c r="Y1242" s="113"/>
      <c r="Z1242" s="125"/>
      <c r="AA1242" s="118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/>
      <c r="B1243" s="113"/>
      <c r="C1243" s="176"/>
      <c r="D1243" s="114"/>
      <c r="E1243" s="115"/>
      <c r="F1243" s="116"/>
      <c r="G1243" s="117"/>
      <c r="H1243" s="118"/>
      <c r="I1243" s="118"/>
      <c r="J1243" s="119"/>
      <c r="K1243" s="119"/>
      <c r="L1243" s="8"/>
      <c r="M1243" s="120"/>
      <c r="N1243" s="120"/>
      <c r="O1243" s="113"/>
      <c r="P1243" s="113"/>
      <c r="Q1243" s="11"/>
      <c r="R1243" s="30"/>
      <c r="S1243" s="8"/>
      <c r="T1243" s="122"/>
      <c r="U1243" s="121"/>
      <c r="V1243" s="121"/>
      <c r="W1243" s="120"/>
      <c r="X1243" s="113"/>
      <c r="Y1243" s="113"/>
      <c r="Z1243" s="125"/>
      <c r="AA1243" s="118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/>
      <c r="B1244" s="113"/>
      <c r="C1244" s="176"/>
      <c r="D1244" s="114"/>
      <c r="E1244" s="115"/>
      <c r="F1244" s="116"/>
      <c r="G1244" s="117"/>
      <c r="H1244" s="118"/>
      <c r="I1244" s="118"/>
      <c r="J1244" s="119"/>
      <c r="K1244" s="119"/>
      <c r="L1244" s="8"/>
      <c r="M1244" s="120"/>
      <c r="N1244" s="120"/>
      <c r="O1244" s="113"/>
      <c r="P1244" s="113"/>
      <c r="Q1244" s="11"/>
      <c r="R1244" s="30"/>
      <c r="S1244" s="8"/>
      <c r="T1244" s="122"/>
      <c r="U1244" s="121"/>
      <c r="V1244" s="121"/>
      <c r="W1244" s="120"/>
      <c r="X1244" s="113"/>
      <c r="Y1244" s="113"/>
      <c r="Z1244" s="125"/>
      <c r="AA1244" s="118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/>
      <c r="B1245" s="113"/>
      <c r="C1245" s="176"/>
      <c r="D1245" s="114"/>
      <c r="E1245" s="115"/>
      <c r="F1245" s="116"/>
      <c r="G1245" s="117"/>
      <c r="H1245" s="118"/>
      <c r="I1245" s="118"/>
      <c r="J1245" s="119"/>
      <c r="K1245" s="119"/>
      <c r="L1245" s="8"/>
      <c r="M1245" s="120"/>
      <c r="N1245" s="120"/>
      <c r="O1245" s="113"/>
      <c r="P1245" s="113"/>
      <c r="Q1245" s="11"/>
      <c r="R1245" s="30"/>
      <c r="S1245" s="8"/>
      <c r="T1245" s="122"/>
      <c r="U1245" s="121"/>
      <c r="V1245" s="121"/>
      <c r="W1245" s="120"/>
      <c r="X1245" s="113"/>
      <c r="Y1245" s="113"/>
      <c r="Z1245" s="125"/>
      <c r="AA1245" s="118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/>
      <c r="B1246" s="113"/>
      <c r="C1246" s="176"/>
      <c r="D1246" s="114"/>
      <c r="E1246" s="115"/>
      <c r="F1246" s="116"/>
      <c r="G1246" s="117"/>
      <c r="H1246" s="118"/>
      <c r="I1246" s="118"/>
      <c r="J1246" s="119"/>
      <c r="K1246" s="119"/>
      <c r="L1246" s="8"/>
      <c r="M1246" s="120"/>
      <c r="N1246" s="120"/>
      <c r="O1246" s="113"/>
      <c r="P1246" s="113"/>
      <c r="Q1246" s="11"/>
      <c r="R1246" s="30"/>
      <c r="S1246" s="8"/>
      <c r="T1246" s="122"/>
      <c r="U1246" s="121"/>
      <c r="V1246" s="121"/>
      <c r="W1246" s="120"/>
      <c r="X1246" s="113"/>
      <c r="Y1246" s="113"/>
      <c r="Z1246" s="125"/>
      <c r="AA1246" s="118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/>
      <c r="B1247" s="113"/>
      <c r="C1247" s="176"/>
      <c r="D1247" s="114"/>
      <c r="E1247" s="115"/>
      <c r="F1247" s="116"/>
      <c r="G1247" s="117"/>
      <c r="H1247" s="118"/>
      <c r="I1247" s="118"/>
      <c r="J1247" s="119"/>
      <c r="K1247" s="119"/>
      <c r="L1247" s="8"/>
      <c r="M1247" s="120"/>
      <c r="N1247" s="120"/>
      <c r="O1247" s="113"/>
      <c r="P1247" s="113"/>
      <c r="Q1247" s="11"/>
      <c r="R1247" s="30"/>
      <c r="S1247" s="8"/>
      <c r="T1247" s="122"/>
      <c r="U1247" s="121"/>
      <c r="V1247" s="121"/>
      <c r="W1247" s="120"/>
      <c r="X1247" s="113"/>
      <c r="Y1247" s="113"/>
      <c r="Z1247" s="125"/>
      <c r="AA1247" s="118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/>
      <c r="B1248" s="113"/>
      <c r="C1248" s="176"/>
      <c r="D1248" s="114"/>
      <c r="E1248" s="115"/>
      <c r="F1248" s="116"/>
      <c r="G1248" s="117"/>
      <c r="H1248" s="118"/>
      <c r="I1248" s="118"/>
      <c r="J1248" s="119"/>
      <c r="K1248" s="119"/>
      <c r="L1248" s="8"/>
      <c r="M1248" s="120"/>
      <c r="N1248" s="120"/>
      <c r="O1248" s="113"/>
      <c r="P1248" s="113"/>
      <c r="Q1248" s="11"/>
      <c r="R1248" s="30"/>
      <c r="S1248" s="8"/>
      <c r="T1248" s="122"/>
      <c r="U1248" s="121"/>
      <c r="V1248" s="121"/>
      <c r="W1248" s="120"/>
      <c r="X1248" s="113"/>
      <c r="Y1248" s="113"/>
      <c r="Z1248" s="125"/>
      <c r="AA1248" s="118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/>
      <c r="B1249" s="113"/>
      <c r="C1249" s="176"/>
      <c r="D1249" s="114"/>
      <c r="E1249" s="115"/>
      <c r="F1249" s="116"/>
      <c r="G1249" s="117"/>
      <c r="H1249" s="118"/>
      <c r="I1249" s="118"/>
      <c r="J1249" s="119"/>
      <c r="K1249" s="119"/>
      <c r="L1249" s="8"/>
      <c r="M1249" s="120"/>
      <c r="N1249" s="120"/>
      <c r="O1249" s="113"/>
      <c r="P1249" s="113"/>
      <c r="Q1249" s="11"/>
      <c r="R1249" s="30"/>
      <c r="S1249" s="8"/>
      <c r="T1249" s="122"/>
      <c r="U1249" s="121"/>
      <c r="V1249" s="121"/>
      <c r="W1249" s="120"/>
      <c r="X1249" s="113"/>
      <c r="Y1249" s="113"/>
      <c r="Z1249" s="125"/>
      <c r="AA1249" s="118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/>
      <c r="B1250" s="113"/>
      <c r="C1250" s="176"/>
      <c r="D1250" s="114"/>
      <c r="E1250" s="115"/>
      <c r="F1250" s="116"/>
      <c r="G1250" s="117"/>
      <c r="H1250" s="118"/>
      <c r="I1250" s="118"/>
      <c r="J1250" s="119"/>
      <c r="K1250" s="119"/>
      <c r="L1250" s="8"/>
      <c r="M1250" s="120"/>
      <c r="N1250" s="120"/>
      <c r="O1250" s="113"/>
      <c r="P1250" s="113"/>
      <c r="Q1250" s="11"/>
      <c r="R1250" s="30"/>
      <c r="S1250" s="8"/>
      <c r="T1250" s="122"/>
      <c r="U1250" s="121"/>
      <c r="V1250" s="121"/>
      <c r="W1250" s="120"/>
      <c r="X1250" s="113"/>
      <c r="Y1250" s="113"/>
      <c r="Z1250" s="125"/>
      <c r="AA1250" s="118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/>
      <c r="B1251" s="113"/>
      <c r="C1251" s="176"/>
      <c r="D1251" s="114"/>
      <c r="E1251" s="115"/>
      <c r="F1251" s="116"/>
      <c r="G1251" s="117"/>
      <c r="H1251" s="118"/>
      <c r="I1251" s="118"/>
      <c r="J1251" s="119"/>
      <c r="K1251" s="119"/>
      <c r="L1251" s="8"/>
      <c r="M1251" s="120"/>
      <c r="N1251" s="120"/>
      <c r="O1251" s="113"/>
      <c r="P1251" s="113"/>
      <c r="Q1251" s="11"/>
      <c r="R1251" s="30"/>
      <c r="S1251" s="8"/>
      <c r="T1251" s="122"/>
      <c r="U1251" s="121"/>
      <c r="V1251" s="121"/>
      <c r="W1251" s="120"/>
      <c r="X1251" s="113"/>
      <c r="Y1251" s="113"/>
      <c r="Z1251" s="125"/>
      <c r="AA1251" s="118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/>
      <c r="B1252" s="113"/>
      <c r="C1252" s="176"/>
      <c r="D1252" s="114"/>
      <c r="E1252" s="115"/>
      <c r="F1252" s="116"/>
      <c r="G1252" s="117"/>
      <c r="H1252" s="118"/>
      <c r="I1252" s="118"/>
      <c r="J1252" s="119"/>
      <c r="K1252" s="119"/>
      <c r="L1252" s="8"/>
      <c r="M1252" s="120"/>
      <c r="N1252" s="120"/>
      <c r="O1252" s="113"/>
      <c r="P1252" s="113"/>
      <c r="Q1252" s="11"/>
      <c r="R1252" s="30"/>
      <c r="S1252" s="8"/>
      <c r="T1252" s="122"/>
      <c r="U1252" s="121"/>
      <c r="V1252" s="121"/>
      <c r="W1252" s="120"/>
      <c r="X1252" s="113"/>
      <c r="Y1252" s="113"/>
      <c r="Z1252" s="125"/>
      <c r="AA1252" s="118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/>
      <c r="B1253" s="113"/>
      <c r="C1253" s="176"/>
      <c r="D1253" s="114"/>
      <c r="E1253" s="115"/>
      <c r="F1253" s="116"/>
      <c r="G1253" s="117"/>
      <c r="H1253" s="118"/>
      <c r="I1253" s="118"/>
      <c r="J1253" s="119"/>
      <c r="K1253" s="119"/>
      <c r="L1253" s="8"/>
      <c r="M1253" s="120"/>
      <c r="N1253" s="120"/>
      <c r="O1253" s="113"/>
      <c r="P1253" s="113"/>
      <c r="Q1253" s="11"/>
      <c r="R1253" s="30"/>
      <c r="S1253" s="8"/>
      <c r="T1253" s="122"/>
      <c r="U1253" s="121"/>
      <c r="V1253" s="121"/>
      <c r="W1253" s="120"/>
      <c r="X1253" s="113"/>
      <c r="Y1253" s="113"/>
      <c r="Z1253" s="125"/>
      <c r="AA1253" s="118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/>
      <c r="B1254" s="113"/>
      <c r="C1254" s="176"/>
      <c r="D1254" s="114"/>
      <c r="E1254" s="115"/>
      <c r="F1254" s="116"/>
      <c r="G1254" s="117"/>
      <c r="H1254" s="118"/>
      <c r="I1254" s="118"/>
      <c r="J1254" s="119"/>
      <c r="K1254" s="119"/>
      <c r="L1254" s="8"/>
      <c r="M1254" s="120"/>
      <c r="N1254" s="120"/>
      <c r="O1254" s="113"/>
      <c r="P1254" s="113"/>
      <c r="Q1254" s="11"/>
      <c r="R1254" s="30"/>
      <c r="S1254" s="8"/>
      <c r="T1254" s="122"/>
      <c r="U1254" s="121"/>
      <c r="V1254" s="121"/>
      <c r="W1254" s="120"/>
      <c r="X1254" s="113"/>
      <c r="Y1254" s="113"/>
      <c r="Z1254" s="125"/>
      <c r="AA1254" s="118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/>
      <c r="B1255" s="113"/>
      <c r="C1255" s="176"/>
      <c r="D1255" s="114"/>
      <c r="E1255" s="115"/>
      <c r="F1255" s="116"/>
      <c r="G1255" s="117"/>
      <c r="H1255" s="118"/>
      <c r="I1255" s="118"/>
      <c r="J1255" s="119"/>
      <c r="K1255" s="119"/>
      <c r="L1255" s="8"/>
      <c r="M1255" s="120"/>
      <c r="N1255" s="120"/>
      <c r="O1255" s="113"/>
      <c r="P1255" s="113"/>
      <c r="Q1255" s="11"/>
      <c r="R1255" s="30"/>
      <c r="S1255" s="8"/>
      <c r="T1255" s="122"/>
      <c r="U1255" s="121"/>
      <c r="V1255" s="121"/>
      <c r="W1255" s="120"/>
      <c r="X1255" s="113"/>
      <c r="Y1255" s="113"/>
      <c r="Z1255" s="125"/>
      <c r="AA1255" s="118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/>
      <c r="B1256" s="113"/>
      <c r="C1256" s="176"/>
      <c r="D1256" s="114"/>
      <c r="E1256" s="115"/>
      <c r="F1256" s="116"/>
      <c r="G1256" s="117"/>
      <c r="H1256" s="118"/>
      <c r="I1256" s="118"/>
      <c r="J1256" s="119"/>
      <c r="K1256" s="119"/>
      <c r="L1256" s="8"/>
      <c r="M1256" s="120"/>
      <c r="N1256" s="120"/>
      <c r="O1256" s="113"/>
      <c r="P1256" s="113"/>
      <c r="Q1256" s="11"/>
      <c r="R1256" s="30"/>
      <c r="S1256" s="8"/>
      <c r="T1256" s="122"/>
      <c r="U1256" s="121"/>
      <c r="V1256" s="121"/>
      <c r="W1256" s="120"/>
      <c r="X1256" s="113"/>
      <c r="Y1256" s="113"/>
      <c r="Z1256" s="125"/>
      <c r="AA1256" s="118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/>
      <c r="B1257" s="113"/>
      <c r="C1257" s="176"/>
      <c r="D1257" s="114"/>
      <c r="E1257" s="115"/>
      <c r="F1257" s="116"/>
      <c r="G1257" s="117"/>
      <c r="H1257" s="118"/>
      <c r="I1257" s="118"/>
      <c r="J1257" s="119"/>
      <c r="K1257" s="119"/>
      <c r="L1257" s="8"/>
      <c r="M1257" s="120"/>
      <c r="N1257" s="120"/>
      <c r="O1257" s="113"/>
      <c r="P1257" s="113"/>
      <c r="Q1257" s="11"/>
      <c r="R1257" s="30"/>
      <c r="S1257" s="8"/>
      <c r="T1257" s="122"/>
      <c r="U1257" s="121"/>
      <c r="V1257" s="121"/>
      <c r="W1257" s="120"/>
      <c r="X1257" s="113"/>
      <c r="Y1257" s="113"/>
      <c r="Z1257" s="125"/>
      <c r="AA1257" s="11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/>
      <c r="B1258" s="113"/>
      <c r="C1258" s="176"/>
      <c r="D1258" s="114"/>
      <c r="E1258" s="115"/>
      <c r="F1258" s="116"/>
      <c r="G1258" s="117"/>
      <c r="H1258" s="118"/>
      <c r="I1258" s="118"/>
      <c r="J1258" s="119"/>
      <c r="K1258" s="119"/>
      <c r="L1258" s="8"/>
      <c r="M1258" s="120"/>
      <c r="N1258" s="120"/>
      <c r="O1258" s="113"/>
      <c r="P1258" s="113"/>
      <c r="Q1258" s="11"/>
      <c r="R1258" s="30"/>
      <c r="S1258" s="8"/>
      <c r="T1258" s="122"/>
      <c r="U1258" s="121"/>
      <c r="V1258" s="121"/>
      <c r="W1258" s="120"/>
      <c r="X1258" s="113"/>
      <c r="Y1258" s="113"/>
      <c r="Z1258" s="125"/>
      <c r="AA1258" s="11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/>
      <c r="B1259" s="113"/>
      <c r="C1259" s="176"/>
      <c r="D1259" s="114"/>
      <c r="E1259" s="115"/>
      <c r="F1259" s="116"/>
      <c r="G1259" s="117"/>
      <c r="H1259" s="118"/>
      <c r="I1259" s="118"/>
      <c r="J1259" s="119"/>
      <c r="K1259" s="119"/>
      <c r="L1259" s="8"/>
      <c r="M1259" s="120"/>
      <c r="N1259" s="120"/>
      <c r="O1259" s="113"/>
      <c r="P1259" s="113"/>
      <c r="Q1259" s="11"/>
      <c r="R1259" s="30"/>
      <c r="S1259" s="8"/>
      <c r="T1259" s="122"/>
      <c r="U1259" s="121"/>
      <c r="V1259" s="121"/>
      <c r="W1259" s="120"/>
      <c r="X1259" s="113"/>
      <c r="Y1259" s="113"/>
      <c r="Z1259" s="125"/>
      <c r="AA1259" s="11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/>
      <c r="B1260" s="113"/>
      <c r="C1260" s="176"/>
      <c r="D1260" s="114"/>
      <c r="E1260" s="115"/>
      <c r="F1260" s="116"/>
      <c r="G1260" s="117"/>
      <c r="H1260" s="118"/>
      <c r="I1260" s="118"/>
      <c r="J1260" s="119"/>
      <c r="K1260" s="119"/>
      <c r="L1260" s="8"/>
      <c r="M1260" s="120"/>
      <c r="N1260" s="120"/>
      <c r="O1260" s="113"/>
      <c r="P1260" s="113"/>
      <c r="Q1260" s="11"/>
      <c r="R1260" s="30"/>
      <c r="S1260" s="8"/>
      <c r="T1260" s="122"/>
      <c r="U1260" s="121"/>
      <c r="V1260" s="121"/>
      <c r="W1260" s="120"/>
      <c r="X1260" s="113"/>
      <c r="Y1260" s="113"/>
      <c r="Z1260" s="125"/>
      <c r="AA1260" s="11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/>
      <c r="B1261" s="113"/>
      <c r="C1261" s="176"/>
      <c r="D1261" s="114"/>
      <c r="E1261" s="115"/>
      <c r="F1261" s="116"/>
      <c r="G1261" s="117"/>
      <c r="H1261" s="118"/>
      <c r="I1261" s="118"/>
      <c r="J1261" s="119"/>
      <c r="K1261" s="119"/>
      <c r="L1261" s="8"/>
      <c r="M1261" s="120"/>
      <c r="N1261" s="120"/>
      <c r="O1261" s="113"/>
      <c r="P1261" s="113"/>
      <c r="Q1261" s="11"/>
      <c r="R1261" s="30"/>
      <c r="S1261" s="8"/>
      <c r="T1261" s="122"/>
      <c r="U1261" s="121"/>
      <c r="V1261" s="121"/>
      <c r="W1261" s="120"/>
      <c r="X1261" s="113"/>
      <c r="Y1261" s="113"/>
      <c r="Z1261" s="125"/>
      <c r="AA1261" s="11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/>
      <c r="B1262" s="113"/>
      <c r="C1262" s="176"/>
      <c r="D1262" s="114"/>
      <c r="E1262" s="115"/>
      <c r="F1262" s="116"/>
      <c r="G1262" s="117"/>
      <c r="H1262" s="118"/>
      <c r="I1262" s="118"/>
      <c r="J1262" s="119"/>
      <c r="K1262" s="119"/>
      <c r="L1262" s="8"/>
      <c r="M1262" s="120"/>
      <c r="N1262" s="120"/>
      <c r="O1262" s="113"/>
      <c r="P1262" s="113"/>
      <c r="Q1262" s="11"/>
      <c r="R1262" s="30"/>
      <c r="S1262" s="8"/>
      <c r="T1262" s="122"/>
      <c r="U1262" s="121"/>
      <c r="V1262" s="121"/>
      <c r="W1262" s="120"/>
      <c r="X1262" s="113"/>
      <c r="Y1262" s="113"/>
      <c r="Z1262" s="125"/>
      <c r="AA1262" s="11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/>
      <c r="B1263" s="113"/>
      <c r="C1263" s="176"/>
      <c r="D1263" s="114"/>
      <c r="E1263" s="115"/>
      <c r="F1263" s="116"/>
      <c r="G1263" s="117"/>
      <c r="H1263" s="118"/>
      <c r="I1263" s="118"/>
      <c r="J1263" s="119"/>
      <c r="K1263" s="119"/>
      <c r="L1263" s="8"/>
      <c r="M1263" s="120"/>
      <c r="N1263" s="120"/>
      <c r="O1263" s="113"/>
      <c r="P1263" s="113"/>
      <c r="Q1263" s="11"/>
      <c r="R1263" s="30"/>
      <c r="S1263" s="8"/>
      <c r="T1263" s="122"/>
      <c r="U1263" s="121"/>
      <c r="V1263" s="121"/>
      <c r="W1263" s="120"/>
      <c r="X1263" s="113"/>
      <c r="Y1263" s="113"/>
      <c r="Z1263" s="125"/>
      <c r="AA1263" s="11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/>
      <c r="B1264" s="113"/>
      <c r="C1264" s="176"/>
      <c r="D1264" s="114"/>
      <c r="E1264" s="115"/>
      <c r="F1264" s="116"/>
      <c r="G1264" s="117"/>
      <c r="H1264" s="118"/>
      <c r="I1264" s="118"/>
      <c r="J1264" s="119"/>
      <c r="K1264" s="119"/>
      <c r="L1264" s="8"/>
      <c r="M1264" s="120"/>
      <c r="N1264" s="120"/>
      <c r="O1264" s="113"/>
      <c r="P1264" s="113"/>
      <c r="Q1264" s="11"/>
      <c r="R1264" s="30"/>
      <c r="S1264" s="8"/>
      <c r="T1264" s="122"/>
      <c r="U1264" s="121"/>
      <c r="V1264" s="121"/>
      <c r="W1264" s="120"/>
      <c r="X1264" s="113"/>
      <c r="Y1264" s="113"/>
      <c r="Z1264" s="125"/>
      <c r="AA1264" s="11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/>
      <c r="B1265" s="113"/>
      <c r="C1265" s="176"/>
      <c r="D1265" s="114"/>
      <c r="E1265" s="115"/>
      <c r="F1265" s="116"/>
      <c r="G1265" s="117"/>
      <c r="H1265" s="118"/>
      <c r="I1265" s="118"/>
      <c r="J1265" s="119"/>
      <c r="K1265" s="119"/>
      <c r="L1265" s="8"/>
      <c r="M1265" s="120"/>
      <c r="N1265" s="120"/>
      <c r="O1265" s="113"/>
      <c r="P1265" s="113"/>
      <c r="Q1265" s="11"/>
      <c r="R1265" s="30"/>
      <c r="S1265" s="8"/>
      <c r="T1265" s="122"/>
      <c r="U1265" s="121"/>
      <c r="V1265" s="121"/>
      <c r="W1265" s="120"/>
      <c r="X1265" s="113"/>
      <c r="Y1265" s="113"/>
      <c r="Z1265" s="125"/>
      <c r="AA1265" s="11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/>
      <c r="B1266" s="113"/>
      <c r="C1266" s="176"/>
      <c r="D1266" s="114"/>
      <c r="E1266" s="115"/>
      <c r="F1266" s="116"/>
      <c r="G1266" s="117"/>
      <c r="H1266" s="118"/>
      <c r="I1266" s="118"/>
      <c r="J1266" s="119"/>
      <c r="K1266" s="119"/>
      <c r="L1266" s="8"/>
      <c r="M1266" s="120"/>
      <c r="N1266" s="120"/>
      <c r="O1266" s="113"/>
      <c r="P1266" s="113"/>
      <c r="Q1266" s="11"/>
      <c r="R1266" s="30"/>
      <c r="S1266" s="8"/>
      <c r="T1266" s="122"/>
      <c r="U1266" s="121"/>
      <c r="V1266" s="121"/>
      <c r="W1266" s="120"/>
      <c r="X1266" s="113"/>
      <c r="Y1266" s="113"/>
      <c r="Z1266" s="125"/>
      <c r="AA1266" s="11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/>
      <c r="B1267" s="113"/>
      <c r="C1267" s="176"/>
      <c r="D1267" s="114"/>
      <c r="E1267" s="115"/>
      <c r="F1267" s="116"/>
      <c r="G1267" s="117"/>
      <c r="H1267" s="118"/>
      <c r="I1267" s="118"/>
      <c r="J1267" s="119"/>
      <c r="K1267" s="119"/>
      <c r="L1267" s="8"/>
      <c r="M1267" s="120"/>
      <c r="N1267" s="120"/>
      <c r="O1267" s="113"/>
      <c r="P1267" s="113"/>
      <c r="Q1267" s="11"/>
      <c r="R1267" s="30"/>
      <c r="S1267" s="8"/>
      <c r="T1267" s="122"/>
      <c r="U1267" s="121"/>
      <c r="V1267" s="121"/>
      <c r="W1267" s="120"/>
      <c r="X1267" s="113"/>
      <c r="Y1267" s="113"/>
      <c r="Z1267" s="125"/>
      <c r="AA1267" s="11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/>
      <c r="B1268" s="113"/>
      <c r="C1268" s="176"/>
      <c r="D1268" s="114"/>
      <c r="E1268" s="115"/>
      <c r="F1268" s="116"/>
      <c r="G1268" s="117"/>
      <c r="H1268" s="118"/>
      <c r="I1268" s="118"/>
      <c r="J1268" s="119"/>
      <c r="K1268" s="119"/>
      <c r="L1268" s="8"/>
      <c r="M1268" s="120"/>
      <c r="N1268" s="120"/>
      <c r="O1268" s="113"/>
      <c r="P1268" s="113"/>
      <c r="Q1268" s="11"/>
      <c r="R1268" s="30"/>
      <c r="S1268" s="8"/>
      <c r="T1268" s="122"/>
      <c r="U1268" s="121"/>
      <c r="V1268" s="121"/>
      <c r="W1268" s="120"/>
      <c r="X1268" s="113"/>
      <c r="Y1268" s="113"/>
      <c r="Z1268" s="125"/>
      <c r="AA1268" s="11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/>
      <c r="B1269" s="113"/>
      <c r="C1269" s="176"/>
      <c r="D1269" s="114"/>
      <c r="E1269" s="115"/>
      <c r="F1269" s="116"/>
      <c r="G1269" s="117"/>
      <c r="H1269" s="118"/>
      <c r="I1269" s="118"/>
      <c r="J1269" s="119"/>
      <c r="K1269" s="119"/>
      <c r="L1269" s="8"/>
      <c r="M1269" s="120"/>
      <c r="N1269" s="120"/>
      <c r="O1269" s="113"/>
      <c r="P1269" s="113"/>
      <c r="Q1269" s="11"/>
      <c r="R1269" s="30"/>
      <c r="S1269" s="8"/>
      <c r="T1269" s="122"/>
      <c r="U1269" s="121"/>
      <c r="V1269" s="121"/>
      <c r="W1269" s="120"/>
      <c r="X1269" s="113"/>
      <c r="Y1269" s="113"/>
      <c r="Z1269" s="125"/>
      <c r="AA1269" s="11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/>
      <c r="B1270" s="113"/>
      <c r="C1270" s="176"/>
      <c r="D1270" s="114"/>
      <c r="E1270" s="115"/>
      <c r="F1270" s="116"/>
      <c r="G1270" s="117"/>
      <c r="H1270" s="118"/>
      <c r="I1270" s="118"/>
      <c r="J1270" s="119"/>
      <c r="K1270" s="119"/>
      <c r="L1270" s="8"/>
      <c r="M1270" s="120"/>
      <c r="N1270" s="120"/>
      <c r="O1270" s="113"/>
      <c r="P1270" s="113"/>
      <c r="Q1270" s="11"/>
      <c r="R1270" s="30"/>
      <c r="S1270" s="8"/>
      <c r="T1270" s="122"/>
      <c r="U1270" s="121"/>
      <c r="V1270" s="121"/>
      <c r="W1270" s="120"/>
      <c r="X1270" s="113"/>
      <c r="Y1270" s="113"/>
      <c r="Z1270" s="125"/>
      <c r="AA1270" s="11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/>
      <c r="B1271" s="113"/>
      <c r="C1271" s="176"/>
      <c r="D1271" s="114"/>
      <c r="E1271" s="115"/>
      <c r="F1271" s="116"/>
      <c r="G1271" s="117"/>
      <c r="H1271" s="118"/>
      <c r="I1271" s="118"/>
      <c r="J1271" s="119"/>
      <c r="K1271" s="119"/>
      <c r="L1271" s="8"/>
      <c r="M1271" s="120"/>
      <c r="N1271" s="120"/>
      <c r="O1271" s="113"/>
      <c r="P1271" s="113"/>
      <c r="Q1271" s="11"/>
      <c r="R1271" s="30"/>
      <c r="S1271" s="8"/>
      <c r="T1271" s="122"/>
      <c r="U1271" s="121"/>
      <c r="V1271" s="121"/>
      <c r="W1271" s="120"/>
      <c r="X1271" s="113"/>
      <c r="Y1271" s="113"/>
      <c r="Z1271" s="125"/>
      <c r="AA1271" s="11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/>
      <c r="B1272" s="113"/>
      <c r="C1272" s="176"/>
      <c r="D1272" s="114"/>
      <c r="E1272" s="115"/>
      <c r="F1272" s="116"/>
      <c r="G1272" s="117"/>
      <c r="H1272" s="118"/>
      <c r="I1272" s="118"/>
      <c r="J1272" s="119"/>
      <c r="K1272" s="119"/>
      <c r="L1272" s="8"/>
      <c r="M1272" s="120"/>
      <c r="N1272" s="120"/>
      <c r="O1272" s="113"/>
      <c r="P1272" s="113"/>
      <c r="Q1272" s="11"/>
      <c r="R1272" s="30"/>
      <c r="S1272" s="8"/>
      <c r="T1272" s="122"/>
      <c r="U1272" s="121"/>
      <c r="V1272" s="121"/>
      <c r="W1272" s="120"/>
      <c r="X1272" s="113"/>
      <c r="Y1272" s="113"/>
      <c r="Z1272" s="125"/>
      <c r="AA1272" s="11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/>
      <c r="B1273" s="113"/>
      <c r="C1273" s="176"/>
      <c r="D1273" s="114"/>
      <c r="E1273" s="115"/>
      <c r="F1273" s="116"/>
      <c r="G1273" s="117"/>
      <c r="H1273" s="118"/>
      <c r="I1273" s="118"/>
      <c r="J1273" s="119"/>
      <c r="K1273" s="119"/>
      <c r="L1273" s="8"/>
      <c r="M1273" s="120"/>
      <c r="N1273" s="120"/>
      <c r="O1273" s="113"/>
      <c r="P1273" s="113"/>
      <c r="Q1273" s="11"/>
      <c r="R1273" s="30"/>
      <c r="S1273" s="8"/>
      <c r="T1273" s="122"/>
      <c r="U1273" s="121"/>
      <c r="V1273" s="121"/>
      <c r="W1273" s="120"/>
      <c r="X1273" s="113"/>
      <c r="Y1273" s="113"/>
      <c r="Z1273" s="125"/>
      <c r="AA1273" s="11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/>
      <c r="B1274" s="113"/>
      <c r="C1274" s="176"/>
      <c r="D1274" s="114"/>
      <c r="E1274" s="115"/>
      <c r="F1274" s="116"/>
      <c r="G1274" s="117"/>
      <c r="H1274" s="118"/>
      <c r="I1274" s="118"/>
      <c r="J1274" s="119"/>
      <c r="K1274" s="119"/>
      <c r="L1274" s="8"/>
      <c r="M1274" s="120"/>
      <c r="N1274" s="120"/>
      <c r="O1274" s="113"/>
      <c r="P1274" s="113"/>
      <c r="Q1274" s="11"/>
      <c r="R1274" s="30"/>
      <c r="S1274" s="8"/>
      <c r="T1274" s="122"/>
      <c r="U1274" s="121"/>
      <c r="V1274" s="121"/>
      <c r="W1274" s="120"/>
      <c r="X1274" s="113"/>
      <c r="Y1274" s="113"/>
      <c r="Z1274" s="125"/>
      <c r="AA1274" s="11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/>
      <c r="B1275" s="113"/>
      <c r="C1275" s="176"/>
      <c r="D1275" s="114"/>
      <c r="E1275" s="115"/>
      <c r="F1275" s="116"/>
      <c r="G1275" s="117"/>
      <c r="H1275" s="118"/>
      <c r="I1275" s="118"/>
      <c r="J1275" s="119"/>
      <c r="K1275" s="119"/>
      <c r="L1275" s="8"/>
      <c r="M1275" s="120"/>
      <c r="N1275" s="120"/>
      <c r="O1275" s="113"/>
      <c r="P1275" s="113"/>
      <c r="Q1275" s="11"/>
      <c r="R1275" s="30"/>
      <c r="S1275" s="8"/>
      <c r="T1275" s="122"/>
      <c r="U1275" s="121"/>
      <c r="V1275" s="121"/>
      <c r="W1275" s="120"/>
      <c r="X1275" s="113"/>
      <c r="Y1275" s="113"/>
      <c r="Z1275" s="125"/>
      <c r="AA1275" s="11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/>
      <c r="B1276" s="113"/>
      <c r="C1276" s="176"/>
      <c r="D1276" s="114"/>
      <c r="E1276" s="115"/>
      <c r="F1276" s="116"/>
      <c r="G1276" s="117"/>
      <c r="H1276" s="118"/>
      <c r="I1276" s="118"/>
      <c r="J1276" s="119"/>
      <c r="K1276" s="119"/>
      <c r="L1276" s="8"/>
      <c r="M1276" s="120"/>
      <c r="N1276" s="120"/>
      <c r="O1276" s="113"/>
      <c r="P1276" s="113"/>
      <c r="Q1276" s="11"/>
      <c r="R1276" s="30"/>
      <c r="S1276" s="8"/>
      <c r="T1276" s="122"/>
      <c r="U1276" s="121"/>
      <c r="V1276" s="121"/>
      <c r="W1276" s="120"/>
      <c r="X1276" s="113"/>
      <c r="Y1276" s="113"/>
      <c r="Z1276" s="125"/>
      <c r="AA1276" s="11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/>
      <c r="B1277" s="113"/>
      <c r="C1277" s="176"/>
      <c r="D1277" s="114"/>
      <c r="E1277" s="115"/>
      <c r="F1277" s="116"/>
      <c r="G1277" s="117"/>
      <c r="H1277" s="118"/>
      <c r="I1277" s="118"/>
      <c r="J1277" s="119"/>
      <c r="K1277" s="119"/>
      <c r="L1277" s="8"/>
      <c r="M1277" s="120"/>
      <c r="N1277" s="120"/>
      <c r="O1277" s="113"/>
      <c r="P1277" s="113"/>
      <c r="Q1277" s="11"/>
      <c r="R1277" s="30"/>
      <c r="S1277" s="8"/>
      <c r="T1277" s="122"/>
      <c r="U1277" s="121"/>
      <c r="V1277" s="121"/>
      <c r="W1277" s="120"/>
      <c r="X1277" s="113"/>
      <c r="Y1277" s="113"/>
      <c r="Z1277" s="125"/>
      <c r="AA1277" s="11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/>
      <c r="B1278" s="113"/>
      <c r="C1278" s="176"/>
      <c r="D1278" s="114"/>
      <c r="E1278" s="115"/>
      <c r="F1278" s="116"/>
      <c r="G1278" s="117"/>
      <c r="H1278" s="118"/>
      <c r="I1278" s="118"/>
      <c r="J1278" s="119"/>
      <c r="K1278" s="119"/>
      <c r="L1278" s="8"/>
      <c r="M1278" s="120"/>
      <c r="N1278" s="120"/>
      <c r="O1278" s="113"/>
      <c r="P1278" s="113"/>
      <c r="Q1278" s="11"/>
      <c r="R1278" s="30"/>
      <c r="S1278" s="8"/>
      <c r="T1278" s="122"/>
      <c r="U1278" s="121"/>
      <c r="V1278" s="121"/>
      <c r="W1278" s="120"/>
      <c r="X1278" s="113"/>
      <c r="Y1278" s="113"/>
      <c r="Z1278" s="125"/>
      <c r="AA1278" s="11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/>
      <c r="B1279" s="113"/>
      <c r="C1279" s="176"/>
      <c r="D1279" s="114"/>
      <c r="E1279" s="115"/>
      <c r="F1279" s="116"/>
      <c r="G1279" s="117"/>
      <c r="H1279" s="118"/>
      <c r="I1279" s="118"/>
      <c r="J1279" s="119"/>
      <c r="K1279" s="119"/>
      <c r="L1279" s="8"/>
      <c r="M1279" s="120"/>
      <c r="N1279" s="120"/>
      <c r="O1279" s="113"/>
      <c r="P1279" s="113"/>
      <c r="Q1279" s="11"/>
      <c r="R1279" s="30"/>
      <c r="S1279" s="8"/>
      <c r="T1279" s="122"/>
      <c r="U1279" s="121"/>
      <c r="V1279" s="121"/>
      <c r="W1279" s="120"/>
      <c r="X1279" s="113"/>
      <c r="Y1279" s="113"/>
      <c r="Z1279" s="125"/>
      <c r="AA1279" s="11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/>
      <c r="B1280" s="113"/>
      <c r="C1280" s="176"/>
      <c r="D1280" s="114"/>
      <c r="E1280" s="115"/>
      <c r="F1280" s="116"/>
      <c r="G1280" s="117"/>
      <c r="H1280" s="118"/>
      <c r="I1280" s="118"/>
      <c r="J1280" s="119"/>
      <c r="K1280" s="119"/>
      <c r="L1280" s="8"/>
      <c r="M1280" s="120"/>
      <c r="N1280" s="120"/>
      <c r="O1280" s="113"/>
      <c r="P1280" s="113"/>
      <c r="Q1280" s="11"/>
      <c r="R1280" s="30"/>
      <c r="S1280" s="8"/>
      <c r="T1280" s="122"/>
      <c r="U1280" s="121"/>
      <c r="V1280" s="121"/>
      <c r="W1280" s="120"/>
      <c r="X1280" s="113"/>
      <c r="Y1280" s="113"/>
      <c r="Z1280" s="125"/>
      <c r="AA1280" s="11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/>
      <c r="B1281" s="113"/>
      <c r="C1281" s="176"/>
      <c r="D1281" s="114"/>
      <c r="E1281" s="115"/>
      <c r="F1281" s="116"/>
      <c r="G1281" s="117"/>
      <c r="H1281" s="118"/>
      <c r="I1281" s="118"/>
      <c r="J1281" s="119"/>
      <c r="K1281" s="119"/>
      <c r="L1281" s="8"/>
      <c r="M1281" s="120"/>
      <c r="N1281" s="120"/>
      <c r="O1281" s="113"/>
      <c r="P1281" s="113"/>
      <c r="Q1281" s="11"/>
      <c r="R1281" s="30"/>
      <c r="S1281" s="8"/>
      <c r="T1281" s="122"/>
      <c r="U1281" s="121"/>
      <c r="V1281" s="121"/>
      <c r="W1281" s="120"/>
      <c r="X1281" s="113"/>
      <c r="Y1281" s="113"/>
      <c r="Z1281" s="125"/>
      <c r="AA1281" s="11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/>
      <c r="B1282" s="113"/>
      <c r="C1282" s="176"/>
      <c r="D1282" s="114"/>
      <c r="E1282" s="115"/>
      <c r="F1282" s="116"/>
      <c r="G1282" s="117"/>
      <c r="H1282" s="118"/>
      <c r="I1282" s="118"/>
      <c r="J1282" s="119"/>
      <c r="K1282" s="119"/>
      <c r="L1282" s="8"/>
      <c r="M1282" s="120"/>
      <c r="N1282" s="120"/>
      <c r="O1282" s="113"/>
      <c r="P1282" s="113"/>
      <c r="Q1282" s="11"/>
      <c r="R1282" s="30"/>
      <c r="S1282" s="8"/>
      <c r="T1282" s="122"/>
      <c r="U1282" s="121"/>
      <c r="V1282" s="121"/>
      <c r="W1282" s="120"/>
      <c r="X1282" s="113"/>
      <c r="Y1282" s="113"/>
      <c r="Z1282" s="125"/>
      <c r="AA1282" s="11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/>
      <c r="B1283" s="113"/>
      <c r="C1283" s="176"/>
      <c r="D1283" s="114"/>
      <c r="E1283" s="115"/>
      <c r="F1283" s="116"/>
      <c r="G1283" s="117"/>
      <c r="H1283" s="118"/>
      <c r="I1283" s="118"/>
      <c r="J1283" s="119"/>
      <c r="K1283" s="119"/>
      <c r="L1283" s="8"/>
      <c r="M1283" s="120"/>
      <c r="N1283" s="120"/>
      <c r="O1283" s="113"/>
      <c r="P1283" s="113"/>
      <c r="Q1283" s="11"/>
      <c r="R1283" s="30"/>
      <c r="S1283" s="8"/>
      <c r="T1283" s="122"/>
      <c r="U1283" s="121"/>
      <c r="V1283" s="121"/>
      <c r="W1283" s="120"/>
      <c r="X1283" s="113"/>
      <c r="Y1283" s="113"/>
      <c r="Z1283" s="125"/>
      <c r="AA1283" s="11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/>
      <c r="B1284" s="113"/>
      <c r="C1284" s="176"/>
      <c r="D1284" s="114"/>
      <c r="E1284" s="115"/>
      <c r="F1284" s="116"/>
      <c r="G1284" s="117"/>
      <c r="H1284" s="118"/>
      <c r="I1284" s="118"/>
      <c r="J1284" s="119"/>
      <c r="K1284" s="119"/>
      <c r="L1284" s="8"/>
      <c r="M1284" s="120"/>
      <c r="N1284" s="120"/>
      <c r="O1284" s="113"/>
      <c r="P1284" s="113"/>
      <c r="Q1284" s="11"/>
      <c r="R1284" s="30"/>
      <c r="S1284" s="8"/>
      <c r="T1284" s="122"/>
      <c r="U1284" s="121"/>
      <c r="V1284" s="121"/>
      <c r="W1284" s="120"/>
      <c r="X1284" s="113"/>
      <c r="Y1284" s="113"/>
      <c r="Z1284" s="125"/>
      <c r="AA1284" s="11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/>
      <c r="B1285" s="113"/>
      <c r="C1285" s="176"/>
      <c r="D1285" s="114"/>
      <c r="E1285" s="115"/>
      <c r="F1285" s="116"/>
      <c r="G1285" s="117"/>
      <c r="H1285" s="118"/>
      <c r="I1285" s="118"/>
      <c r="J1285" s="119"/>
      <c r="K1285" s="119"/>
      <c r="L1285" s="8"/>
      <c r="M1285" s="120"/>
      <c r="N1285" s="120"/>
      <c r="O1285" s="113"/>
      <c r="P1285" s="113"/>
      <c r="Q1285" s="11"/>
      <c r="R1285" s="30"/>
      <c r="S1285" s="8"/>
      <c r="T1285" s="122"/>
      <c r="U1285" s="121"/>
      <c r="V1285" s="121"/>
      <c r="W1285" s="120"/>
      <c r="X1285" s="113"/>
      <c r="Y1285" s="113"/>
      <c r="Z1285" s="125"/>
      <c r="AA1285" s="11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/>
      <c r="B1286" s="113"/>
      <c r="C1286" s="176"/>
      <c r="D1286" s="114"/>
      <c r="E1286" s="115"/>
      <c r="F1286" s="116"/>
      <c r="G1286" s="117"/>
      <c r="H1286" s="118"/>
      <c r="I1286" s="118"/>
      <c r="J1286" s="119"/>
      <c r="K1286" s="119"/>
      <c r="L1286" s="8"/>
      <c r="M1286" s="120"/>
      <c r="N1286" s="120"/>
      <c r="O1286" s="113"/>
      <c r="P1286" s="113"/>
      <c r="Q1286" s="11"/>
      <c r="R1286" s="30"/>
      <c r="S1286" s="8"/>
      <c r="T1286" s="122"/>
      <c r="U1286" s="121"/>
      <c r="V1286" s="121"/>
      <c r="W1286" s="120"/>
      <c r="X1286" s="113"/>
      <c r="Y1286" s="113"/>
      <c r="Z1286" s="125"/>
      <c r="AA1286" s="11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/>
      <c r="B1287" s="113"/>
      <c r="C1287" s="176"/>
      <c r="D1287" s="114"/>
      <c r="E1287" s="115"/>
      <c r="F1287" s="116"/>
      <c r="G1287" s="117"/>
      <c r="H1287" s="118"/>
      <c r="I1287" s="118"/>
      <c r="J1287" s="119"/>
      <c r="K1287" s="119"/>
      <c r="L1287" s="8"/>
      <c r="M1287" s="120"/>
      <c r="N1287" s="120"/>
      <c r="O1287" s="113"/>
      <c r="P1287" s="113"/>
      <c r="Q1287" s="11"/>
      <c r="R1287" s="30"/>
      <c r="S1287" s="8"/>
      <c r="T1287" s="122"/>
      <c r="U1287" s="121"/>
      <c r="V1287" s="121"/>
      <c r="W1287" s="120"/>
      <c r="X1287" s="113"/>
      <c r="Y1287" s="113"/>
      <c r="Z1287" s="125"/>
      <c r="AA1287" s="11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/>
      <c r="B1288" s="113"/>
      <c r="C1288" s="176"/>
      <c r="D1288" s="114"/>
      <c r="E1288" s="115"/>
      <c r="F1288" s="116"/>
      <c r="G1288" s="117"/>
      <c r="H1288" s="118"/>
      <c r="I1288" s="118"/>
      <c r="J1288" s="119"/>
      <c r="K1288" s="119"/>
      <c r="L1288" s="8"/>
      <c r="M1288" s="120"/>
      <c r="N1288" s="120"/>
      <c r="O1288" s="113"/>
      <c r="P1288" s="113"/>
      <c r="Q1288" s="11"/>
      <c r="R1288" s="30"/>
      <c r="S1288" s="8"/>
      <c r="T1288" s="122"/>
      <c r="U1288" s="121"/>
      <c r="V1288" s="121"/>
      <c r="W1288" s="120"/>
      <c r="X1288" s="113"/>
      <c r="Y1288" s="113"/>
      <c r="Z1288" s="125"/>
      <c r="AA1288" s="11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/>
      <c r="B1289" s="113"/>
      <c r="C1289" s="176"/>
      <c r="D1289" s="114"/>
      <c r="E1289" s="115"/>
      <c r="F1289" s="116"/>
      <c r="G1289" s="117"/>
      <c r="H1289" s="118"/>
      <c r="I1289" s="118"/>
      <c r="J1289" s="119"/>
      <c r="K1289" s="119"/>
      <c r="L1289" s="8"/>
      <c r="M1289" s="120"/>
      <c r="N1289" s="120"/>
      <c r="O1289" s="113"/>
      <c r="P1289" s="113"/>
      <c r="Q1289" s="11"/>
      <c r="R1289" s="30"/>
      <c r="S1289" s="8"/>
      <c r="T1289" s="122"/>
      <c r="U1289" s="121"/>
      <c r="V1289" s="121"/>
      <c r="W1289" s="120"/>
      <c r="X1289" s="113"/>
      <c r="Y1289" s="113"/>
      <c r="Z1289" s="125"/>
      <c r="AA1289" s="11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/>
      <c r="B1290" s="113"/>
      <c r="C1290" s="176"/>
      <c r="D1290" s="114"/>
      <c r="E1290" s="115"/>
      <c r="F1290" s="116"/>
      <c r="G1290" s="117"/>
      <c r="H1290" s="118"/>
      <c r="I1290" s="118"/>
      <c r="J1290" s="119"/>
      <c r="K1290" s="119"/>
      <c r="L1290" s="8"/>
      <c r="M1290" s="120"/>
      <c r="N1290" s="120"/>
      <c r="O1290" s="113"/>
      <c r="P1290" s="113"/>
      <c r="Q1290" s="11"/>
      <c r="R1290" s="30"/>
      <c r="S1290" s="8"/>
      <c r="T1290" s="122"/>
      <c r="U1290" s="121"/>
      <c r="V1290" s="121"/>
      <c r="W1290" s="120"/>
      <c r="X1290" s="113"/>
      <c r="Y1290" s="113"/>
      <c r="Z1290" s="125"/>
      <c r="AA1290" s="11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/>
      <c r="B1291" s="113"/>
      <c r="C1291" s="176"/>
      <c r="D1291" s="114"/>
      <c r="E1291" s="115"/>
      <c r="F1291" s="116"/>
      <c r="G1291" s="117"/>
      <c r="H1291" s="118"/>
      <c r="I1291" s="118"/>
      <c r="J1291" s="119"/>
      <c r="K1291" s="119"/>
      <c r="L1291" s="8"/>
      <c r="M1291" s="120"/>
      <c r="N1291" s="120"/>
      <c r="O1291" s="113"/>
      <c r="P1291" s="113"/>
      <c r="Q1291" s="11"/>
      <c r="R1291" s="30"/>
      <c r="S1291" s="8"/>
      <c r="T1291" s="122"/>
      <c r="U1291" s="121"/>
      <c r="V1291" s="121"/>
      <c r="W1291" s="120"/>
      <c r="X1291" s="113"/>
      <c r="Y1291" s="113"/>
      <c r="Z1291" s="125"/>
      <c r="AA1291" s="11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/>
      <c r="B1292" s="113"/>
      <c r="C1292" s="176"/>
      <c r="D1292" s="114"/>
      <c r="E1292" s="115"/>
      <c r="F1292" s="116"/>
      <c r="G1292" s="117"/>
      <c r="H1292" s="118"/>
      <c r="I1292" s="118"/>
      <c r="J1292" s="119"/>
      <c r="K1292" s="119"/>
      <c r="L1292" s="8"/>
      <c r="M1292" s="120"/>
      <c r="N1292" s="120"/>
      <c r="O1292" s="113"/>
      <c r="P1292" s="113"/>
      <c r="Q1292" s="11"/>
      <c r="R1292" s="30"/>
      <c r="S1292" s="8"/>
      <c r="T1292" s="122"/>
      <c r="U1292" s="121"/>
      <c r="V1292" s="121"/>
      <c r="W1292" s="120"/>
      <c r="X1292" s="113"/>
      <c r="Y1292" s="113"/>
      <c r="Z1292" s="125"/>
      <c r="AA1292" s="11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/>
      <c r="B1293" s="113"/>
      <c r="C1293" s="176"/>
      <c r="D1293" s="114"/>
      <c r="E1293" s="115"/>
      <c r="F1293" s="116"/>
      <c r="G1293" s="117"/>
      <c r="H1293" s="118"/>
      <c r="I1293" s="118"/>
      <c r="J1293" s="119"/>
      <c r="K1293" s="119"/>
      <c r="L1293" s="8"/>
      <c r="M1293" s="120"/>
      <c r="N1293" s="120"/>
      <c r="O1293" s="113"/>
      <c r="P1293" s="113"/>
      <c r="Q1293" s="11"/>
      <c r="R1293" s="30"/>
      <c r="S1293" s="8"/>
      <c r="T1293" s="122"/>
      <c r="U1293" s="121"/>
      <c r="V1293" s="121"/>
      <c r="W1293" s="120"/>
      <c r="X1293" s="113"/>
      <c r="Y1293" s="113"/>
      <c r="Z1293" s="125"/>
      <c r="AA1293" s="11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/>
      <c r="B1294" s="113"/>
      <c r="C1294" s="176"/>
      <c r="D1294" s="114"/>
      <c r="E1294" s="115"/>
      <c r="F1294" s="116"/>
      <c r="G1294" s="117"/>
      <c r="H1294" s="118"/>
      <c r="I1294" s="118"/>
      <c r="J1294" s="119"/>
      <c r="K1294" s="119"/>
      <c r="L1294" s="8"/>
      <c r="M1294" s="120"/>
      <c r="N1294" s="120"/>
      <c r="O1294" s="113"/>
      <c r="P1294" s="113"/>
      <c r="Q1294" s="11"/>
      <c r="R1294" s="30"/>
      <c r="S1294" s="8"/>
      <c r="T1294" s="122"/>
      <c r="U1294" s="121"/>
      <c r="V1294" s="121"/>
      <c r="W1294" s="120"/>
      <c r="X1294" s="113"/>
      <c r="Y1294" s="113"/>
      <c r="Z1294" s="125"/>
      <c r="AA1294" s="11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/>
      <c r="B1295" s="113"/>
      <c r="C1295" s="176"/>
      <c r="D1295" s="114"/>
      <c r="E1295" s="115"/>
      <c r="F1295" s="116"/>
      <c r="G1295" s="117"/>
      <c r="H1295" s="118"/>
      <c r="I1295" s="118"/>
      <c r="J1295" s="119"/>
      <c r="K1295" s="119"/>
      <c r="L1295" s="8"/>
      <c r="M1295" s="120"/>
      <c r="N1295" s="120"/>
      <c r="O1295" s="113"/>
      <c r="P1295" s="113"/>
      <c r="Q1295" s="11"/>
      <c r="R1295" s="30"/>
      <c r="S1295" s="8"/>
      <c r="T1295" s="122"/>
      <c r="U1295" s="121"/>
      <c r="V1295" s="121"/>
      <c r="W1295" s="120"/>
      <c r="X1295" s="113"/>
      <c r="Y1295" s="113"/>
      <c r="Z1295" s="125"/>
      <c r="AA1295" s="11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/>
      <c r="B1296" s="113"/>
      <c r="C1296" s="176"/>
      <c r="D1296" s="114"/>
      <c r="E1296" s="115"/>
      <c r="F1296" s="116"/>
      <c r="G1296" s="117"/>
      <c r="H1296" s="118"/>
      <c r="I1296" s="118"/>
      <c r="J1296" s="119"/>
      <c r="K1296" s="119"/>
      <c r="L1296" s="8"/>
      <c r="M1296" s="120"/>
      <c r="N1296" s="120"/>
      <c r="O1296" s="113"/>
      <c r="P1296" s="113"/>
      <c r="Q1296" s="11"/>
      <c r="R1296" s="30"/>
      <c r="S1296" s="8"/>
      <c r="T1296" s="122"/>
      <c r="U1296" s="121"/>
      <c r="V1296" s="121"/>
      <c r="W1296" s="120"/>
      <c r="X1296" s="113"/>
      <c r="Y1296" s="113"/>
      <c r="Z1296" s="125"/>
      <c r="AA1296" s="11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/>
      <c r="B1297" s="113"/>
      <c r="C1297" s="176"/>
      <c r="D1297" s="114"/>
      <c r="E1297" s="115"/>
      <c r="F1297" s="116"/>
      <c r="G1297" s="117"/>
      <c r="H1297" s="118"/>
      <c r="I1297" s="118"/>
      <c r="J1297" s="119"/>
      <c r="K1297" s="119"/>
      <c r="L1297" s="8"/>
      <c r="M1297" s="120"/>
      <c r="N1297" s="120"/>
      <c r="O1297" s="113"/>
      <c r="P1297" s="113"/>
      <c r="Q1297" s="11"/>
      <c r="R1297" s="30"/>
      <c r="S1297" s="8"/>
      <c r="T1297" s="122"/>
      <c r="U1297" s="121"/>
      <c r="V1297" s="121"/>
      <c r="W1297" s="120"/>
      <c r="X1297" s="113"/>
      <c r="Y1297" s="113"/>
      <c r="Z1297" s="125"/>
      <c r="AA1297" s="11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/>
      <c r="B1298" s="113"/>
      <c r="C1298" s="176"/>
      <c r="D1298" s="114"/>
      <c r="E1298" s="115"/>
      <c r="F1298" s="116"/>
      <c r="G1298" s="117"/>
      <c r="H1298" s="118"/>
      <c r="I1298" s="118"/>
      <c r="J1298" s="119"/>
      <c r="K1298" s="119"/>
      <c r="L1298" s="8"/>
      <c r="M1298" s="120"/>
      <c r="N1298" s="120"/>
      <c r="O1298" s="113"/>
      <c r="P1298" s="113"/>
      <c r="Q1298" s="11"/>
      <c r="R1298" s="30"/>
      <c r="S1298" s="8"/>
      <c r="T1298" s="122"/>
      <c r="U1298" s="121"/>
      <c r="V1298" s="121"/>
      <c r="W1298" s="120"/>
      <c r="X1298" s="113"/>
      <c r="Y1298" s="113"/>
      <c r="Z1298" s="125"/>
      <c r="AA1298" s="11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/>
      <c r="B1299" s="113"/>
      <c r="C1299" s="176"/>
      <c r="D1299" s="114"/>
      <c r="E1299" s="115"/>
      <c r="F1299" s="116"/>
      <c r="G1299" s="117"/>
      <c r="H1299" s="118"/>
      <c r="I1299" s="118"/>
      <c r="J1299" s="119"/>
      <c r="K1299" s="119"/>
      <c r="L1299" s="8"/>
      <c r="M1299" s="120"/>
      <c r="N1299" s="120"/>
      <c r="O1299" s="113"/>
      <c r="P1299" s="113"/>
      <c r="Q1299" s="11"/>
      <c r="R1299" s="30"/>
      <c r="S1299" s="8"/>
      <c r="T1299" s="122"/>
      <c r="U1299" s="121"/>
      <c r="V1299" s="121"/>
      <c r="W1299" s="120"/>
      <c r="X1299" s="113"/>
      <c r="Y1299" s="113"/>
      <c r="Z1299" s="125"/>
      <c r="AA1299" s="11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/>
      <c r="B1300" s="113"/>
      <c r="C1300" s="176"/>
      <c r="D1300" s="114"/>
      <c r="E1300" s="115"/>
      <c r="F1300" s="116"/>
      <c r="G1300" s="117"/>
      <c r="H1300" s="118"/>
      <c r="I1300" s="118"/>
      <c r="J1300" s="119"/>
      <c r="K1300" s="119"/>
      <c r="L1300" s="8"/>
      <c r="M1300" s="120"/>
      <c r="N1300" s="120"/>
      <c r="O1300" s="113"/>
      <c r="P1300" s="113"/>
      <c r="Q1300" s="11"/>
      <c r="R1300" s="30"/>
      <c r="S1300" s="8"/>
      <c r="T1300" s="122"/>
      <c r="U1300" s="121"/>
      <c r="V1300" s="121"/>
      <c r="W1300" s="120"/>
      <c r="X1300" s="113"/>
      <c r="Y1300" s="113"/>
      <c r="Z1300" s="125"/>
      <c r="AA1300" s="11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/>
      <c r="B1301" s="113"/>
      <c r="C1301" s="176"/>
      <c r="D1301" s="114"/>
      <c r="E1301" s="115"/>
      <c r="F1301" s="116"/>
      <c r="G1301" s="117"/>
      <c r="H1301" s="118"/>
      <c r="I1301" s="118"/>
      <c r="J1301" s="119"/>
      <c r="K1301" s="119"/>
      <c r="L1301" s="8"/>
      <c r="M1301" s="120"/>
      <c r="N1301" s="120"/>
      <c r="O1301" s="113"/>
      <c r="P1301" s="113"/>
      <c r="Q1301" s="11"/>
      <c r="R1301" s="30"/>
      <c r="S1301" s="8"/>
      <c r="T1301" s="122"/>
      <c r="U1301" s="121"/>
      <c r="V1301" s="121"/>
      <c r="W1301" s="120"/>
      <c r="X1301" s="113"/>
      <c r="Y1301" s="113"/>
      <c r="Z1301" s="125"/>
      <c r="AA1301" s="11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/>
      <c r="B1302" s="113"/>
      <c r="C1302" s="176"/>
      <c r="D1302" s="114"/>
      <c r="E1302" s="115"/>
      <c r="F1302" s="116"/>
      <c r="G1302" s="117"/>
      <c r="H1302" s="118"/>
      <c r="I1302" s="118"/>
      <c r="J1302" s="119"/>
      <c r="K1302" s="119"/>
      <c r="L1302" s="8"/>
      <c r="M1302" s="120"/>
      <c r="N1302" s="120"/>
      <c r="O1302" s="113"/>
      <c r="P1302" s="113"/>
      <c r="Q1302" s="11"/>
      <c r="R1302" s="30"/>
      <c r="S1302" s="8"/>
      <c r="T1302" s="122"/>
      <c r="U1302" s="121"/>
      <c r="V1302" s="121"/>
      <c r="W1302" s="120"/>
      <c r="X1302" s="113"/>
      <c r="Y1302" s="113"/>
      <c r="Z1302" s="125"/>
      <c r="AA1302" s="11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/>
      <c r="B1303" s="113"/>
      <c r="C1303" s="176"/>
      <c r="D1303" s="114"/>
      <c r="E1303" s="115"/>
      <c r="F1303" s="116"/>
      <c r="G1303" s="117"/>
      <c r="H1303" s="118"/>
      <c r="I1303" s="118"/>
      <c r="J1303" s="119"/>
      <c r="K1303" s="119"/>
      <c r="L1303" s="8"/>
      <c r="M1303" s="120"/>
      <c r="N1303" s="120"/>
      <c r="O1303" s="113"/>
      <c r="P1303" s="113"/>
      <c r="Q1303" s="11"/>
      <c r="R1303" s="30"/>
      <c r="S1303" s="8"/>
      <c r="T1303" s="122"/>
      <c r="U1303" s="121"/>
      <c r="V1303" s="121"/>
      <c r="W1303" s="120"/>
      <c r="X1303" s="113"/>
      <c r="Y1303" s="113"/>
      <c r="Z1303" s="125"/>
      <c r="AA1303" s="11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/>
      <c r="B1304" s="113"/>
      <c r="C1304" s="176"/>
      <c r="D1304" s="114"/>
      <c r="E1304" s="115"/>
      <c r="F1304" s="116"/>
      <c r="G1304" s="117"/>
      <c r="H1304" s="118"/>
      <c r="I1304" s="118"/>
      <c r="J1304" s="119"/>
      <c r="K1304" s="119"/>
      <c r="L1304" s="8"/>
      <c r="M1304" s="120"/>
      <c r="N1304" s="120"/>
      <c r="O1304" s="113"/>
      <c r="P1304" s="113"/>
      <c r="Q1304" s="11"/>
      <c r="R1304" s="30"/>
      <c r="S1304" s="8"/>
      <c r="T1304" s="122"/>
      <c r="U1304" s="121"/>
      <c r="V1304" s="121"/>
      <c r="W1304" s="120"/>
      <c r="X1304" s="113"/>
      <c r="Y1304" s="113"/>
      <c r="Z1304" s="125"/>
      <c r="AA1304" s="11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/>
      <c r="B1305" s="113"/>
      <c r="C1305" s="176"/>
      <c r="D1305" s="114"/>
      <c r="E1305" s="115"/>
      <c r="F1305" s="116"/>
      <c r="G1305" s="117"/>
      <c r="H1305" s="118"/>
      <c r="I1305" s="118"/>
      <c r="J1305" s="119"/>
      <c r="K1305" s="119"/>
      <c r="L1305" s="8"/>
      <c r="M1305" s="120"/>
      <c r="N1305" s="120"/>
      <c r="O1305" s="113"/>
      <c r="P1305" s="113"/>
      <c r="Q1305" s="11"/>
      <c r="R1305" s="30"/>
      <c r="S1305" s="8"/>
      <c r="T1305" s="122"/>
      <c r="U1305" s="121"/>
      <c r="V1305" s="121"/>
      <c r="W1305" s="120"/>
      <c r="X1305" s="113"/>
      <c r="Y1305" s="113"/>
      <c r="Z1305" s="125"/>
      <c r="AA1305" s="11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/>
      <c r="B1306" s="113"/>
      <c r="C1306" s="176"/>
      <c r="D1306" s="114"/>
      <c r="E1306" s="115"/>
      <c r="F1306" s="116"/>
      <c r="G1306" s="117"/>
      <c r="H1306" s="118"/>
      <c r="I1306" s="118"/>
      <c r="J1306" s="119"/>
      <c r="K1306" s="119"/>
      <c r="L1306" s="8"/>
      <c r="M1306" s="120"/>
      <c r="N1306" s="120"/>
      <c r="O1306" s="113"/>
      <c r="P1306" s="113"/>
      <c r="Q1306" s="11"/>
      <c r="R1306" s="30"/>
      <c r="S1306" s="8"/>
      <c r="T1306" s="122"/>
      <c r="U1306" s="121"/>
      <c r="V1306" s="121"/>
      <c r="W1306" s="120"/>
      <c r="X1306" s="113"/>
      <c r="Y1306" s="113"/>
      <c r="Z1306" s="125"/>
      <c r="AA1306" s="11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/>
      <c r="B1307" s="113"/>
      <c r="C1307" s="176"/>
      <c r="D1307" s="114"/>
      <c r="E1307" s="115"/>
      <c r="F1307" s="116"/>
      <c r="G1307" s="117"/>
      <c r="H1307" s="118"/>
      <c r="I1307" s="118"/>
      <c r="J1307" s="119"/>
      <c r="K1307" s="119"/>
      <c r="L1307" s="8"/>
      <c r="M1307" s="120"/>
      <c r="N1307" s="120"/>
      <c r="O1307" s="113"/>
      <c r="P1307" s="113"/>
      <c r="Q1307" s="11"/>
      <c r="R1307" s="30"/>
      <c r="S1307" s="8"/>
      <c r="T1307" s="122"/>
      <c r="U1307" s="121"/>
      <c r="V1307" s="121"/>
      <c r="W1307" s="120"/>
      <c r="X1307" s="113"/>
      <c r="Y1307" s="113"/>
      <c r="Z1307" s="125"/>
      <c r="AA1307" s="11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/>
      <c r="B1308" s="113"/>
      <c r="C1308" s="176"/>
      <c r="D1308" s="114"/>
      <c r="E1308" s="115"/>
      <c r="F1308" s="116"/>
      <c r="G1308" s="117"/>
      <c r="H1308" s="118"/>
      <c r="I1308" s="118"/>
      <c r="J1308" s="119"/>
      <c r="K1308" s="119"/>
      <c r="L1308" s="8"/>
      <c r="M1308" s="120"/>
      <c r="N1308" s="120"/>
      <c r="O1308" s="113"/>
      <c r="P1308" s="113"/>
      <c r="Q1308" s="11"/>
      <c r="R1308" s="30"/>
      <c r="S1308" s="8"/>
      <c r="T1308" s="122"/>
      <c r="U1308" s="121"/>
      <c r="V1308" s="121"/>
      <c r="W1308" s="120"/>
      <c r="X1308" s="113"/>
      <c r="Y1308" s="113"/>
      <c r="Z1308" s="125"/>
      <c r="AA1308" s="11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/>
      <c r="B1309" s="113"/>
      <c r="C1309" s="176"/>
      <c r="D1309" s="114"/>
      <c r="E1309" s="115"/>
      <c r="F1309" s="116"/>
      <c r="G1309" s="117"/>
      <c r="H1309" s="118"/>
      <c r="I1309" s="118"/>
      <c r="J1309" s="119"/>
      <c r="K1309" s="119"/>
      <c r="L1309" s="8"/>
      <c r="M1309" s="120"/>
      <c r="N1309" s="120"/>
      <c r="O1309" s="113"/>
      <c r="P1309" s="113"/>
      <c r="Q1309" s="11"/>
      <c r="R1309" s="30"/>
      <c r="S1309" s="8"/>
      <c r="T1309" s="122"/>
      <c r="U1309" s="121"/>
      <c r="V1309" s="121"/>
      <c r="W1309" s="120"/>
      <c r="X1309" s="113"/>
      <c r="Y1309" s="113"/>
      <c r="Z1309" s="125"/>
      <c r="AA1309" s="11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/>
      <c r="B1310" s="113"/>
      <c r="C1310" s="176"/>
      <c r="D1310" s="114"/>
      <c r="E1310" s="115"/>
      <c r="F1310" s="116"/>
      <c r="G1310" s="117"/>
      <c r="H1310" s="118"/>
      <c r="I1310" s="118"/>
      <c r="J1310" s="119"/>
      <c r="K1310" s="119"/>
      <c r="L1310" s="8"/>
      <c r="M1310" s="120"/>
      <c r="N1310" s="120"/>
      <c r="O1310" s="113"/>
      <c r="P1310" s="113"/>
      <c r="Q1310" s="11"/>
      <c r="R1310" s="30"/>
      <c r="S1310" s="8"/>
      <c r="T1310" s="122"/>
      <c r="U1310" s="121"/>
      <c r="V1310" s="121"/>
      <c r="W1310" s="120"/>
      <c r="X1310" s="113"/>
      <c r="Y1310" s="113"/>
      <c r="Z1310" s="125"/>
      <c r="AA1310" s="11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/>
      <c r="B1311" s="113"/>
      <c r="C1311" s="176"/>
      <c r="D1311" s="114"/>
      <c r="E1311" s="115"/>
      <c r="F1311" s="116"/>
      <c r="G1311" s="117"/>
      <c r="H1311" s="118"/>
      <c r="I1311" s="118"/>
      <c r="J1311" s="119"/>
      <c r="K1311" s="119"/>
      <c r="L1311" s="8"/>
      <c r="M1311" s="120"/>
      <c r="N1311" s="120"/>
      <c r="O1311" s="113"/>
      <c r="P1311" s="113"/>
      <c r="Q1311" s="11"/>
      <c r="R1311" s="30"/>
      <c r="S1311" s="8"/>
      <c r="T1311" s="122"/>
      <c r="U1311" s="121"/>
      <c r="V1311" s="121"/>
      <c r="W1311" s="120"/>
      <c r="X1311" s="113"/>
      <c r="Y1311" s="113"/>
      <c r="Z1311" s="125"/>
      <c r="AA1311" s="11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/>
      <c r="B1312" s="113"/>
      <c r="C1312" s="176"/>
      <c r="D1312" s="114"/>
      <c r="E1312" s="115"/>
      <c r="F1312" s="116"/>
      <c r="G1312" s="117"/>
      <c r="H1312" s="118"/>
      <c r="I1312" s="118"/>
      <c r="J1312" s="119"/>
      <c r="K1312" s="119"/>
      <c r="L1312" s="8"/>
      <c r="M1312" s="120"/>
      <c r="N1312" s="120"/>
      <c r="O1312" s="113"/>
      <c r="P1312" s="113"/>
      <c r="Q1312" s="11"/>
      <c r="R1312" s="30"/>
      <c r="S1312" s="8"/>
      <c r="T1312" s="122"/>
      <c r="U1312" s="121"/>
      <c r="V1312" s="121"/>
      <c r="W1312" s="120"/>
      <c r="X1312" s="113"/>
      <c r="Y1312" s="113"/>
      <c r="Z1312" s="125"/>
      <c r="AA1312" s="11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/>
      <c r="B1313" s="113"/>
      <c r="C1313" s="176"/>
      <c r="D1313" s="114"/>
      <c r="E1313" s="115"/>
      <c r="F1313" s="116"/>
      <c r="G1313" s="117"/>
      <c r="H1313" s="118"/>
      <c r="I1313" s="118"/>
      <c r="J1313" s="119"/>
      <c r="K1313" s="119"/>
      <c r="L1313" s="8"/>
      <c r="M1313" s="120"/>
      <c r="N1313" s="120"/>
      <c r="O1313" s="113"/>
      <c r="P1313" s="113"/>
      <c r="Q1313" s="11"/>
      <c r="R1313" s="30"/>
      <c r="S1313" s="8"/>
      <c r="T1313" s="122"/>
      <c r="U1313" s="121"/>
      <c r="V1313" s="121"/>
      <c r="W1313" s="120"/>
      <c r="X1313" s="113"/>
      <c r="Y1313" s="113"/>
      <c r="Z1313" s="125"/>
      <c r="AA1313" s="11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/>
      <c r="B1314" s="113"/>
      <c r="C1314" s="176"/>
      <c r="D1314" s="114"/>
      <c r="E1314" s="115"/>
      <c r="F1314" s="116"/>
      <c r="G1314" s="117"/>
      <c r="H1314" s="118"/>
      <c r="I1314" s="118"/>
      <c r="J1314" s="119"/>
      <c r="K1314" s="119"/>
      <c r="L1314" s="8"/>
      <c r="M1314" s="120"/>
      <c r="N1314" s="120"/>
      <c r="O1314" s="113"/>
      <c r="P1314" s="113"/>
      <c r="Q1314" s="11"/>
      <c r="R1314" s="30"/>
      <c r="S1314" s="8"/>
      <c r="T1314" s="122"/>
      <c r="U1314" s="121"/>
      <c r="V1314" s="121"/>
      <c r="W1314" s="120"/>
      <c r="X1314" s="113"/>
      <c r="Y1314" s="113"/>
      <c r="Z1314" s="125"/>
      <c r="AA1314" s="11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/>
      <c r="B1315" s="113"/>
      <c r="C1315" s="176"/>
      <c r="D1315" s="114"/>
      <c r="E1315" s="115"/>
      <c r="F1315" s="116"/>
      <c r="G1315" s="117"/>
      <c r="H1315" s="118"/>
      <c r="I1315" s="118"/>
      <c r="J1315" s="119"/>
      <c r="K1315" s="119"/>
      <c r="L1315" s="8"/>
      <c r="M1315" s="120"/>
      <c r="N1315" s="120"/>
      <c r="O1315" s="113"/>
      <c r="P1315" s="113"/>
      <c r="Q1315" s="11"/>
      <c r="R1315" s="30"/>
      <c r="S1315" s="8"/>
      <c r="T1315" s="122"/>
      <c r="U1315" s="121"/>
      <c r="V1315" s="121"/>
      <c r="W1315" s="120"/>
      <c r="X1315" s="113"/>
      <c r="Y1315" s="113"/>
      <c r="Z1315" s="125"/>
      <c r="AA1315" s="11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/>
      <c r="B1316" s="113"/>
      <c r="C1316" s="176"/>
      <c r="D1316" s="114"/>
      <c r="E1316" s="115"/>
      <c r="F1316" s="116"/>
      <c r="G1316" s="117"/>
      <c r="H1316" s="118"/>
      <c r="I1316" s="118"/>
      <c r="J1316" s="119"/>
      <c r="K1316" s="119"/>
      <c r="L1316" s="8"/>
      <c r="M1316" s="120"/>
      <c r="N1316" s="120"/>
      <c r="O1316" s="113"/>
      <c r="P1316" s="113"/>
      <c r="Q1316" s="11"/>
      <c r="R1316" s="30"/>
      <c r="S1316" s="8"/>
      <c r="T1316" s="122"/>
      <c r="U1316" s="121"/>
      <c r="V1316" s="121"/>
      <c r="W1316" s="120"/>
      <c r="X1316" s="113"/>
      <c r="Y1316" s="113"/>
      <c r="Z1316" s="125"/>
      <c r="AA1316" s="11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/>
      <c r="B1317" s="113"/>
      <c r="C1317" s="176"/>
      <c r="D1317" s="114"/>
      <c r="E1317" s="115"/>
      <c r="F1317" s="116"/>
      <c r="G1317" s="117"/>
      <c r="H1317" s="118"/>
      <c r="I1317" s="118"/>
      <c r="J1317" s="119"/>
      <c r="K1317" s="119"/>
      <c r="L1317" s="8"/>
      <c r="M1317" s="120"/>
      <c r="N1317" s="120"/>
      <c r="O1317" s="113"/>
      <c r="P1317" s="113"/>
      <c r="Q1317" s="11"/>
      <c r="R1317" s="30"/>
      <c r="S1317" s="8"/>
      <c r="T1317" s="122"/>
      <c r="U1317" s="121"/>
      <c r="V1317" s="121"/>
      <c r="W1317" s="120"/>
      <c r="X1317" s="113"/>
      <c r="Y1317" s="113"/>
      <c r="Z1317" s="125"/>
      <c r="AA1317" s="11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/>
      <c r="B1318" s="113"/>
      <c r="C1318" s="176"/>
      <c r="D1318" s="114"/>
      <c r="E1318" s="115"/>
      <c r="F1318" s="116"/>
      <c r="G1318" s="117"/>
      <c r="H1318" s="118"/>
      <c r="I1318" s="118"/>
      <c r="J1318" s="119"/>
      <c r="K1318" s="119"/>
      <c r="L1318" s="8"/>
      <c r="M1318" s="120"/>
      <c r="N1318" s="120"/>
      <c r="O1318" s="113"/>
      <c r="P1318" s="113"/>
      <c r="Q1318" s="11"/>
      <c r="R1318" s="30"/>
      <c r="S1318" s="8"/>
      <c r="T1318" s="122"/>
      <c r="U1318" s="121"/>
      <c r="V1318" s="121"/>
      <c r="W1318" s="120"/>
      <c r="X1318" s="113"/>
      <c r="Y1318" s="113"/>
      <c r="Z1318" s="125"/>
      <c r="AA1318" s="11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/>
      <c r="B1319" s="113"/>
      <c r="C1319" s="176"/>
      <c r="D1319" s="114"/>
      <c r="E1319" s="115"/>
      <c r="F1319" s="116"/>
      <c r="G1319" s="117"/>
      <c r="H1319" s="118"/>
      <c r="I1319" s="118"/>
      <c r="J1319" s="119"/>
      <c r="K1319" s="119"/>
      <c r="L1319" s="8"/>
      <c r="M1319" s="120"/>
      <c r="N1319" s="120"/>
      <c r="O1319" s="113"/>
      <c r="P1319" s="113"/>
      <c r="Q1319" s="11"/>
      <c r="R1319" s="30"/>
      <c r="S1319" s="8"/>
      <c r="T1319" s="122"/>
      <c r="U1319" s="121"/>
      <c r="V1319" s="121"/>
      <c r="W1319" s="120"/>
      <c r="X1319" s="113"/>
      <c r="Y1319" s="113"/>
      <c r="Z1319" s="125"/>
      <c r="AA1319" s="11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/>
      <c r="B1320" s="113"/>
      <c r="C1320" s="176"/>
      <c r="D1320" s="114"/>
      <c r="E1320" s="115"/>
      <c r="F1320" s="116"/>
      <c r="G1320" s="117"/>
      <c r="H1320" s="118"/>
      <c r="I1320" s="118"/>
      <c r="J1320" s="119"/>
      <c r="K1320" s="119"/>
      <c r="L1320" s="8"/>
      <c r="M1320" s="120"/>
      <c r="N1320" s="120"/>
      <c r="O1320" s="113"/>
      <c r="P1320" s="113"/>
      <c r="Q1320" s="11"/>
      <c r="R1320" s="30"/>
      <c r="S1320" s="8"/>
      <c r="T1320" s="122"/>
      <c r="U1320" s="121"/>
      <c r="V1320" s="121"/>
      <c r="W1320" s="120"/>
      <c r="X1320" s="113"/>
      <c r="Y1320" s="113"/>
      <c r="Z1320" s="125"/>
      <c r="AA1320" s="11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/>
      <c r="B1321" s="113"/>
      <c r="C1321" s="176"/>
      <c r="D1321" s="114"/>
      <c r="E1321" s="115"/>
      <c r="F1321" s="116"/>
      <c r="G1321" s="117"/>
      <c r="H1321" s="118"/>
      <c r="I1321" s="118"/>
      <c r="J1321" s="119"/>
      <c r="K1321" s="119"/>
      <c r="L1321" s="8"/>
      <c r="M1321" s="120"/>
      <c r="N1321" s="120"/>
      <c r="O1321" s="113"/>
      <c r="P1321" s="113"/>
      <c r="Q1321" s="11"/>
      <c r="R1321" s="30"/>
      <c r="S1321" s="8"/>
      <c r="T1321" s="122"/>
      <c r="U1321" s="121"/>
      <c r="V1321" s="121"/>
      <c r="W1321" s="120"/>
      <c r="X1321" s="113"/>
      <c r="Y1321" s="113"/>
      <c r="Z1321" s="125"/>
      <c r="AA1321" s="11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/>
      <c r="B1322" s="113"/>
      <c r="C1322" s="176"/>
      <c r="D1322" s="114"/>
      <c r="E1322" s="115"/>
      <c r="F1322" s="116"/>
      <c r="G1322" s="117"/>
      <c r="H1322" s="118"/>
      <c r="I1322" s="118"/>
      <c r="J1322" s="119"/>
      <c r="K1322" s="119"/>
      <c r="L1322" s="8"/>
      <c r="M1322" s="120"/>
      <c r="N1322" s="120"/>
      <c r="O1322" s="113"/>
      <c r="P1322" s="113"/>
      <c r="Q1322" s="11"/>
      <c r="R1322" s="30"/>
      <c r="S1322" s="8"/>
      <c r="T1322" s="122"/>
      <c r="U1322" s="121"/>
      <c r="V1322" s="121"/>
      <c r="W1322" s="120"/>
      <c r="X1322" s="113"/>
      <c r="Y1322" s="113"/>
      <c r="Z1322" s="125"/>
      <c r="AA1322" s="11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/>
      <c r="B1323" s="113"/>
      <c r="C1323" s="176"/>
      <c r="D1323" s="114"/>
      <c r="E1323" s="115"/>
      <c r="F1323" s="116"/>
      <c r="G1323" s="117"/>
      <c r="H1323" s="118"/>
      <c r="I1323" s="118"/>
      <c r="J1323" s="119"/>
      <c r="K1323" s="119"/>
      <c r="L1323" s="8"/>
      <c r="M1323" s="120"/>
      <c r="N1323" s="120"/>
      <c r="O1323" s="113"/>
      <c r="P1323" s="113"/>
      <c r="Q1323" s="11"/>
      <c r="R1323" s="30"/>
      <c r="S1323" s="8"/>
      <c r="T1323" s="122"/>
      <c r="U1323" s="121"/>
      <c r="V1323" s="121"/>
      <c r="W1323" s="120"/>
      <c r="X1323" s="113"/>
      <c r="Y1323" s="113"/>
      <c r="Z1323" s="125"/>
      <c r="AA1323" s="11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/>
      <c r="B1324" s="113"/>
      <c r="C1324" s="176"/>
      <c r="D1324" s="114"/>
      <c r="E1324" s="115"/>
      <c r="F1324" s="116"/>
      <c r="G1324" s="117"/>
      <c r="H1324" s="118"/>
      <c r="I1324" s="118"/>
      <c r="J1324" s="119"/>
      <c r="K1324" s="119"/>
      <c r="L1324" s="8"/>
      <c r="M1324" s="120"/>
      <c r="N1324" s="120"/>
      <c r="O1324" s="113"/>
      <c r="P1324" s="113"/>
      <c r="Q1324" s="11"/>
      <c r="R1324" s="30"/>
      <c r="S1324" s="8"/>
      <c r="T1324" s="122"/>
      <c r="U1324" s="121"/>
      <c r="V1324" s="121"/>
      <c r="W1324" s="120"/>
      <c r="X1324" s="113"/>
      <c r="Y1324" s="113"/>
      <c r="Z1324" s="125"/>
      <c r="AA1324" s="11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/>
      <c r="B1325" s="113"/>
      <c r="C1325" s="176"/>
      <c r="D1325" s="114"/>
      <c r="E1325" s="115"/>
      <c r="F1325" s="116"/>
      <c r="G1325" s="117"/>
      <c r="H1325" s="118"/>
      <c r="I1325" s="118"/>
      <c r="J1325" s="119"/>
      <c r="K1325" s="119"/>
      <c r="L1325" s="8"/>
      <c r="M1325" s="120"/>
      <c r="N1325" s="120"/>
      <c r="O1325" s="113"/>
      <c r="P1325" s="113"/>
      <c r="Q1325" s="11"/>
      <c r="R1325" s="30"/>
      <c r="S1325" s="8"/>
      <c r="T1325" s="122"/>
      <c r="U1325" s="121"/>
      <c r="V1325" s="121"/>
      <c r="W1325" s="120"/>
      <c r="X1325" s="113"/>
      <c r="Y1325" s="113"/>
      <c r="Z1325" s="125"/>
      <c r="AA1325" s="11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/>
      <c r="B1326" s="113"/>
      <c r="C1326" s="176"/>
      <c r="D1326" s="114"/>
      <c r="E1326" s="115"/>
      <c r="F1326" s="116"/>
      <c r="G1326" s="117"/>
      <c r="H1326" s="118"/>
      <c r="I1326" s="118"/>
      <c r="J1326" s="119"/>
      <c r="K1326" s="119"/>
      <c r="L1326" s="8"/>
      <c r="M1326" s="120"/>
      <c r="N1326" s="120"/>
      <c r="O1326" s="113"/>
      <c r="P1326" s="113"/>
      <c r="Q1326" s="11"/>
      <c r="R1326" s="30"/>
      <c r="S1326" s="8"/>
      <c r="T1326" s="122"/>
      <c r="U1326" s="121"/>
      <c r="V1326" s="121"/>
      <c r="W1326" s="120"/>
      <c r="X1326" s="113"/>
      <c r="Y1326" s="113"/>
      <c r="Z1326" s="125"/>
      <c r="AA1326" s="11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/>
      <c r="B1327" s="113"/>
      <c r="C1327" s="176"/>
      <c r="D1327" s="114"/>
      <c r="E1327" s="115"/>
      <c r="F1327" s="116"/>
      <c r="G1327" s="117"/>
      <c r="H1327" s="118"/>
      <c r="I1327" s="118"/>
      <c r="J1327" s="119"/>
      <c r="K1327" s="119"/>
      <c r="L1327" s="8"/>
      <c r="M1327" s="120"/>
      <c r="N1327" s="120"/>
      <c r="O1327" s="113"/>
      <c r="P1327" s="113"/>
      <c r="Q1327" s="11"/>
      <c r="R1327" s="30"/>
      <c r="S1327" s="8"/>
      <c r="T1327" s="122"/>
      <c r="U1327" s="121"/>
      <c r="V1327" s="121"/>
      <c r="W1327" s="120"/>
      <c r="X1327" s="113"/>
      <c r="Y1327" s="113"/>
      <c r="Z1327" s="125"/>
      <c r="AA1327" s="11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/>
      <c r="B1328" s="113"/>
      <c r="C1328" s="176"/>
      <c r="D1328" s="114"/>
      <c r="E1328" s="115"/>
      <c r="F1328" s="116"/>
      <c r="G1328" s="117"/>
      <c r="H1328" s="118"/>
      <c r="I1328" s="118"/>
      <c r="J1328" s="119"/>
      <c r="K1328" s="119"/>
      <c r="L1328" s="8"/>
      <c r="M1328" s="120"/>
      <c r="N1328" s="120"/>
      <c r="O1328" s="113"/>
      <c r="P1328" s="113"/>
      <c r="Q1328" s="11"/>
      <c r="R1328" s="30"/>
      <c r="S1328" s="8"/>
      <c r="T1328" s="122"/>
      <c r="U1328" s="121"/>
      <c r="V1328" s="121"/>
      <c r="W1328" s="120"/>
      <c r="X1328" s="113"/>
      <c r="Y1328" s="113"/>
      <c r="Z1328" s="125"/>
      <c r="AA1328" s="11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/>
      <c r="B1329" s="113"/>
      <c r="C1329" s="176"/>
      <c r="D1329" s="114"/>
      <c r="E1329" s="115"/>
      <c r="F1329" s="116"/>
      <c r="G1329" s="117"/>
      <c r="H1329" s="118"/>
      <c r="I1329" s="118"/>
      <c r="J1329" s="119"/>
      <c r="K1329" s="119"/>
      <c r="L1329" s="8"/>
      <c r="M1329" s="120"/>
      <c r="N1329" s="120"/>
      <c r="O1329" s="113"/>
      <c r="P1329" s="113"/>
      <c r="Q1329" s="11"/>
      <c r="R1329" s="30"/>
      <c r="S1329" s="8"/>
      <c r="T1329" s="122"/>
      <c r="U1329" s="121"/>
      <c r="V1329" s="121"/>
      <c r="W1329" s="120"/>
      <c r="X1329" s="113"/>
      <c r="Y1329" s="113"/>
      <c r="Z1329" s="125"/>
      <c r="AA1329" s="11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/>
      <c r="B1330" s="113"/>
      <c r="C1330" s="176"/>
      <c r="D1330" s="114"/>
      <c r="E1330" s="115"/>
      <c r="F1330" s="116"/>
      <c r="G1330" s="117"/>
      <c r="H1330" s="118"/>
      <c r="I1330" s="118"/>
      <c r="J1330" s="119"/>
      <c r="K1330" s="119"/>
      <c r="L1330" s="8"/>
      <c r="M1330" s="120"/>
      <c r="N1330" s="120"/>
      <c r="O1330" s="113"/>
      <c r="P1330" s="113"/>
      <c r="Q1330" s="11"/>
      <c r="R1330" s="30"/>
      <c r="S1330" s="8"/>
      <c r="T1330" s="122"/>
      <c r="U1330" s="121"/>
      <c r="V1330" s="121"/>
      <c r="W1330" s="120"/>
      <c r="X1330" s="113"/>
      <c r="Y1330" s="113"/>
      <c r="Z1330" s="125"/>
      <c r="AA1330" s="11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/>
      <c r="B1331" s="113"/>
      <c r="C1331" s="176"/>
      <c r="D1331" s="114"/>
      <c r="E1331" s="115"/>
      <c r="F1331" s="116"/>
      <c r="G1331" s="117"/>
      <c r="H1331" s="118"/>
      <c r="I1331" s="118"/>
      <c r="J1331" s="119"/>
      <c r="K1331" s="119"/>
      <c r="L1331" s="8"/>
      <c r="M1331" s="120"/>
      <c r="N1331" s="120"/>
      <c r="O1331" s="113"/>
      <c r="P1331" s="113"/>
      <c r="Q1331" s="11"/>
      <c r="R1331" s="30"/>
      <c r="S1331" s="8"/>
      <c r="T1331" s="122"/>
      <c r="U1331" s="121"/>
      <c r="V1331" s="121"/>
      <c r="W1331" s="120"/>
      <c r="X1331" s="113"/>
      <c r="Y1331" s="113"/>
      <c r="Z1331" s="125"/>
      <c r="AA1331" s="11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/>
      <c r="B1332" s="113"/>
      <c r="C1332" s="176"/>
      <c r="D1332" s="114"/>
      <c r="E1332" s="115"/>
      <c r="F1332" s="116"/>
      <c r="G1332" s="117"/>
      <c r="H1332" s="118"/>
      <c r="I1332" s="118"/>
      <c r="J1332" s="119"/>
      <c r="K1332" s="119"/>
      <c r="L1332" s="8"/>
      <c r="M1332" s="120"/>
      <c r="N1332" s="120"/>
      <c r="O1332" s="113"/>
      <c r="P1332" s="113"/>
      <c r="Q1332" s="11"/>
      <c r="R1332" s="30"/>
      <c r="S1332" s="8"/>
      <c r="T1332" s="122"/>
      <c r="U1332" s="121"/>
      <c r="V1332" s="121"/>
      <c r="W1332" s="120"/>
      <c r="X1332" s="113"/>
      <c r="Y1332" s="113"/>
      <c r="Z1332" s="125"/>
      <c r="AA1332" s="11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/>
      <c r="B1333" s="113"/>
      <c r="C1333" s="176"/>
      <c r="D1333" s="114"/>
      <c r="E1333" s="115"/>
      <c r="F1333" s="116"/>
      <c r="G1333" s="117"/>
      <c r="H1333" s="118"/>
      <c r="I1333" s="118"/>
      <c r="J1333" s="119"/>
      <c r="K1333" s="119"/>
      <c r="L1333" s="8"/>
      <c r="M1333" s="120"/>
      <c r="N1333" s="120"/>
      <c r="O1333" s="113"/>
      <c r="P1333" s="113"/>
      <c r="Q1333" s="11"/>
      <c r="R1333" s="30"/>
      <c r="S1333" s="8"/>
      <c r="T1333" s="122"/>
      <c r="U1333" s="121"/>
      <c r="V1333" s="121"/>
      <c r="W1333" s="120"/>
      <c r="X1333" s="113"/>
      <c r="Y1333" s="113"/>
      <c r="Z1333" s="125"/>
      <c r="AA1333" s="11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/>
      <c r="B1334" s="113"/>
      <c r="C1334" s="176"/>
      <c r="D1334" s="114"/>
      <c r="E1334" s="115"/>
      <c r="F1334" s="116"/>
      <c r="G1334" s="117"/>
      <c r="H1334" s="118"/>
      <c r="I1334" s="118"/>
      <c r="J1334" s="119"/>
      <c r="K1334" s="119"/>
      <c r="L1334" s="8"/>
      <c r="M1334" s="120"/>
      <c r="N1334" s="120"/>
      <c r="O1334" s="113"/>
      <c r="P1334" s="113"/>
      <c r="Q1334" s="11"/>
      <c r="R1334" s="30"/>
      <c r="S1334" s="8"/>
      <c r="T1334" s="122"/>
      <c r="U1334" s="121"/>
      <c r="V1334" s="121"/>
      <c r="W1334" s="120"/>
      <c r="X1334" s="113"/>
      <c r="Y1334" s="113"/>
      <c r="Z1334" s="125"/>
      <c r="AA1334" s="11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/>
      <c r="B1335" s="113"/>
      <c r="C1335" s="176"/>
      <c r="D1335" s="114"/>
      <c r="E1335" s="115"/>
      <c r="F1335" s="116"/>
      <c r="G1335" s="117"/>
      <c r="H1335" s="118"/>
      <c r="I1335" s="118"/>
      <c r="J1335" s="119"/>
      <c r="K1335" s="119"/>
      <c r="L1335" s="8"/>
      <c r="M1335" s="120"/>
      <c r="N1335" s="120"/>
      <c r="O1335" s="113"/>
      <c r="P1335" s="113"/>
      <c r="Q1335" s="11"/>
      <c r="R1335" s="30"/>
      <c r="S1335" s="8"/>
      <c r="T1335" s="122"/>
      <c r="U1335" s="121"/>
      <c r="V1335" s="121"/>
      <c r="W1335" s="120"/>
      <c r="X1335" s="113"/>
      <c r="Y1335" s="113"/>
      <c r="Z1335" s="125"/>
      <c r="AA1335" s="11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/>
      <c r="B1336" s="113"/>
      <c r="C1336" s="176"/>
      <c r="D1336" s="114"/>
      <c r="E1336" s="115"/>
      <c r="F1336" s="116"/>
      <c r="G1336" s="117"/>
      <c r="H1336" s="118"/>
      <c r="I1336" s="118"/>
      <c r="J1336" s="119"/>
      <c r="K1336" s="119"/>
      <c r="L1336" s="8"/>
      <c r="M1336" s="120"/>
      <c r="N1336" s="120"/>
      <c r="O1336" s="113"/>
      <c r="P1336" s="113"/>
      <c r="Q1336" s="11"/>
      <c r="R1336" s="30"/>
      <c r="S1336" s="8"/>
      <c r="T1336" s="122"/>
      <c r="U1336" s="121"/>
      <c r="V1336" s="121"/>
      <c r="W1336" s="120"/>
      <c r="X1336" s="113"/>
      <c r="Y1336" s="113"/>
      <c r="Z1336" s="125"/>
      <c r="AA1336" s="11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/>
      <c r="B1337" s="113"/>
      <c r="C1337" s="176"/>
      <c r="D1337" s="114"/>
      <c r="E1337" s="115"/>
      <c r="F1337" s="116"/>
      <c r="G1337" s="117"/>
      <c r="H1337" s="118"/>
      <c r="I1337" s="118"/>
      <c r="J1337" s="119"/>
      <c r="K1337" s="119"/>
      <c r="L1337" s="8"/>
      <c r="M1337" s="120"/>
      <c r="N1337" s="120"/>
      <c r="O1337" s="113"/>
      <c r="P1337" s="113"/>
      <c r="Q1337" s="11"/>
      <c r="R1337" s="30"/>
      <c r="S1337" s="8"/>
      <c r="T1337" s="122"/>
      <c r="U1337" s="121"/>
      <c r="V1337" s="121"/>
      <c r="W1337" s="120"/>
      <c r="X1337" s="113"/>
      <c r="Y1337" s="113"/>
      <c r="Z1337" s="125"/>
      <c r="AA1337" s="11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/>
      <c r="B1338" s="113"/>
      <c r="C1338" s="176"/>
      <c r="D1338" s="114"/>
      <c r="E1338" s="115"/>
      <c r="F1338" s="116"/>
      <c r="G1338" s="117"/>
      <c r="H1338" s="118"/>
      <c r="I1338" s="118"/>
      <c r="J1338" s="119"/>
      <c r="K1338" s="119"/>
      <c r="L1338" s="8"/>
      <c r="M1338" s="120"/>
      <c r="N1338" s="120"/>
      <c r="O1338" s="113"/>
      <c r="P1338" s="113"/>
      <c r="Q1338" s="11"/>
      <c r="R1338" s="30"/>
      <c r="S1338" s="8"/>
      <c r="T1338" s="122"/>
      <c r="U1338" s="121"/>
      <c r="V1338" s="121"/>
      <c r="W1338" s="120"/>
      <c r="X1338" s="113"/>
      <c r="Y1338" s="113"/>
      <c r="Z1338" s="125"/>
      <c r="AA1338" s="11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/>
      <c r="B1339" s="113"/>
      <c r="C1339" s="176"/>
      <c r="D1339" s="114"/>
      <c r="E1339" s="115"/>
      <c r="F1339" s="116"/>
      <c r="G1339" s="117"/>
      <c r="H1339" s="118"/>
      <c r="I1339" s="118"/>
      <c r="J1339" s="119"/>
      <c r="K1339" s="119"/>
      <c r="L1339" s="8"/>
      <c r="M1339" s="120"/>
      <c r="N1339" s="120"/>
      <c r="O1339" s="113"/>
      <c r="P1339" s="113"/>
      <c r="Q1339" s="11"/>
      <c r="R1339" s="30"/>
      <c r="S1339" s="8"/>
      <c r="T1339" s="122"/>
      <c r="U1339" s="121"/>
      <c r="V1339" s="121"/>
      <c r="W1339" s="120"/>
      <c r="X1339" s="113"/>
      <c r="Y1339" s="113"/>
      <c r="Z1339" s="125"/>
      <c r="AA1339" s="11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/>
      <c r="B1340" s="113"/>
      <c r="C1340" s="176"/>
      <c r="D1340" s="114"/>
      <c r="E1340" s="115"/>
      <c r="F1340" s="116"/>
      <c r="G1340" s="117"/>
      <c r="H1340" s="118"/>
      <c r="I1340" s="118"/>
      <c r="J1340" s="119"/>
      <c r="K1340" s="119"/>
      <c r="L1340" s="8"/>
      <c r="M1340" s="120"/>
      <c r="N1340" s="120"/>
      <c r="O1340" s="113"/>
      <c r="P1340" s="113"/>
      <c r="Q1340" s="11"/>
      <c r="R1340" s="30"/>
      <c r="S1340" s="8"/>
      <c r="T1340" s="122"/>
      <c r="U1340" s="121"/>
      <c r="V1340" s="121"/>
      <c r="W1340" s="120"/>
      <c r="X1340" s="113"/>
      <c r="Y1340" s="113"/>
      <c r="Z1340" s="125"/>
      <c r="AA1340" s="11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/>
      <c r="B1341" s="113"/>
      <c r="C1341" s="176"/>
      <c r="D1341" s="114"/>
      <c r="E1341" s="115"/>
      <c r="F1341" s="116"/>
      <c r="G1341" s="117"/>
      <c r="H1341" s="118"/>
      <c r="I1341" s="118"/>
      <c r="J1341" s="119"/>
      <c r="K1341" s="119"/>
      <c r="L1341" s="8"/>
      <c r="M1341" s="120"/>
      <c r="N1341" s="120"/>
      <c r="O1341" s="113"/>
      <c r="P1341" s="113"/>
      <c r="Q1341" s="11"/>
      <c r="R1341" s="30"/>
      <c r="S1341" s="8"/>
      <c r="T1341" s="122"/>
      <c r="U1341" s="121"/>
      <c r="V1341" s="121"/>
      <c r="W1341" s="120"/>
      <c r="X1341" s="113"/>
      <c r="Y1341" s="113"/>
      <c r="Z1341" s="125"/>
      <c r="AA1341" s="11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/>
      <c r="B1342" s="113"/>
      <c r="C1342" s="176"/>
      <c r="D1342" s="114"/>
      <c r="E1342" s="115"/>
      <c r="F1342" s="116"/>
      <c r="G1342" s="117"/>
      <c r="H1342" s="118"/>
      <c r="I1342" s="118"/>
      <c r="J1342" s="119"/>
      <c r="K1342" s="119"/>
      <c r="L1342" s="8"/>
      <c r="M1342" s="120"/>
      <c r="N1342" s="120"/>
      <c r="O1342" s="113"/>
      <c r="P1342" s="113"/>
      <c r="Q1342" s="11"/>
      <c r="R1342" s="30"/>
      <c r="S1342" s="8"/>
      <c r="T1342" s="122"/>
      <c r="U1342" s="121"/>
      <c r="V1342" s="121"/>
      <c r="W1342" s="120"/>
      <c r="X1342" s="113"/>
      <c r="Y1342" s="113"/>
      <c r="Z1342" s="125"/>
      <c r="AA1342" s="11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/>
      <c r="B1343" s="113"/>
      <c r="C1343" s="176"/>
      <c r="D1343" s="114"/>
      <c r="E1343" s="115"/>
      <c r="F1343" s="116"/>
      <c r="G1343" s="117"/>
      <c r="H1343" s="118"/>
      <c r="I1343" s="118"/>
      <c r="J1343" s="119"/>
      <c r="K1343" s="119"/>
      <c r="L1343" s="8"/>
      <c r="M1343" s="120"/>
      <c r="N1343" s="120"/>
      <c r="O1343" s="113"/>
      <c r="P1343" s="113"/>
      <c r="Q1343" s="11"/>
      <c r="R1343" s="30"/>
      <c r="S1343" s="8"/>
      <c r="T1343" s="122"/>
      <c r="U1343" s="121"/>
      <c r="V1343" s="121"/>
      <c r="W1343" s="120"/>
      <c r="X1343" s="113"/>
      <c r="Y1343" s="113"/>
      <c r="Z1343" s="125"/>
      <c r="AA1343" s="11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/>
      <c r="B1344" s="113"/>
      <c r="C1344" s="176"/>
      <c r="D1344" s="114"/>
      <c r="E1344" s="115"/>
      <c r="F1344" s="116"/>
      <c r="G1344" s="117"/>
      <c r="H1344" s="118"/>
      <c r="I1344" s="118"/>
      <c r="J1344" s="119"/>
      <c r="K1344" s="119"/>
      <c r="L1344" s="8"/>
      <c r="M1344" s="120"/>
      <c r="N1344" s="120"/>
      <c r="O1344" s="113"/>
      <c r="P1344" s="113"/>
      <c r="Q1344" s="11"/>
      <c r="R1344" s="30"/>
      <c r="S1344" s="8"/>
      <c r="T1344" s="122"/>
      <c r="U1344" s="121"/>
      <c r="V1344" s="121"/>
      <c r="W1344" s="120"/>
      <c r="X1344" s="113"/>
      <c r="Y1344" s="113"/>
      <c r="Z1344" s="125"/>
      <c r="AA1344" s="11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/>
      <c r="B1345" s="113"/>
      <c r="C1345" s="176"/>
      <c r="D1345" s="114"/>
      <c r="E1345" s="115"/>
      <c r="F1345" s="116"/>
      <c r="G1345" s="117"/>
      <c r="H1345" s="118"/>
      <c r="I1345" s="118"/>
      <c r="J1345" s="119"/>
      <c r="K1345" s="119"/>
      <c r="L1345" s="8"/>
      <c r="M1345" s="120"/>
      <c r="N1345" s="120"/>
      <c r="O1345" s="113"/>
      <c r="P1345" s="113"/>
      <c r="Q1345" s="11"/>
      <c r="R1345" s="30"/>
      <c r="S1345" s="8"/>
      <c r="T1345" s="122"/>
      <c r="U1345" s="121"/>
      <c r="V1345" s="121"/>
      <c r="W1345" s="120"/>
      <c r="X1345" s="113"/>
      <c r="Y1345" s="113"/>
      <c r="Z1345" s="125"/>
      <c r="AA1345" s="11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/>
      <c r="B1346" s="113"/>
      <c r="C1346" s="176"/>
      <c r="D1346" s="114"/>
      <c r="E1346" s="115"/>
      <c r="F1346" s="116"/>
      <c r="G1346" s="117"/>
      <c r="H1346" s="118"/>
      <c r="I1346" s="118"/>
      <c r="J1346" s="119"/>
      <c r="K1346" s="119"/>
      <c r="L1346" s="8"/>
      <c r="M1346" s="120"/>
      <c r="N1346" s="120"/>
      <c r="O1346" s="113"/>
      <c r="P1346" s="113"/>
      <c r="Q1346" s="11"/>
      <c r="R1346" s="30"/>
      <c r="S1346" s="8"/>
      <c r="T1346" s="122"/>
      <c r="U1346" s="121"/>
      <c r="V1346" s="121"/>
      <c r="W1346" s="120"/>
      <c r="X1346" s="113"/>
      <c r="Y1346" s="113"/>
      <c r="Z1346" s="125"/>
      <c r="AA1346" s="11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/>
      <c r="B1347" s="113"/>
      <c r="C1347" s="176"/>
      <c r="D1347" s="114"/>
      <c r="E1347" s="115"/>
      <c r="F1347" s="116"/>
      <c r="G1347" s="117"/>
      <c r="H1347" s="118"/>
      <c r="I1347" s="118"/>
      <c r="J1347" s="119"/>
      <c r="K1347" s="119"/>
      <c r="L1347" s="8"/>
      <c r="M1347" s="120"/>
      <c r="N1347" s="120"/>
      <c r="O1347" s="113"/>
      <c r="P1347" s="113"/>
      <c r="Q1347" s="11"/>
      <c r="R1347" s="30"/>
      <c r="S1347" s="8"/>
      <c r="T1347" s="122"/>
      <c r="U1347" s="121"/>
      <c r="V1347" s="121"/>
      <c r="W1347" s="120"/>
      <c r="X1347" s="113"/>
      <c r="Y1347" s="113"/>
      <c r="Z1347" s="125"/>
      <c r="AA1347" s="11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/>
      <c r="B1348" s="113"/>
      <c r="C1348" s="176"/>
      <c r="D1348" s="114"/>
      <c r="E1348" s="115"/>
      <c r="F1348" s="116"/>
      <c r="G1348" s="117"/>
      <c r="H1348" s="118"/>
      <c r="I1348" s="118"/>
      <c r="J1348" s="119"/>
      <c r="K1348" s="119"/>
      <c r="L1348" s="8"/>
      <c r="M1348" s="120"/>
      <c r="N1348" s="120"/>
      <c r="O1348" s="113"/>
      <c r="P1348" s="113"/>
      <c r="Q1348" s="11"/>
      <c r="R1348" s="30"/>
      <c r="S1348" s="8"/>
      <c r="T1348" s="122"/>
      <c r="U1348" s="121"/>
      <c r="V1348" s="121"/>
      <c r="W1348" s="120"/>
      <c r="X1348" s="113"/>
      <c r="Y1348" s="113"/>
      <c r="Z1348" s="125"/>
      <c r="AA1348" s="11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/>
      <c r="B1349" s="113"/>
      <c r="C1349" s="176"/>
      <c r="D1349" s="114"/>
      <c r="E1349" s="115"/>
      <c r="F1349" s="116"/>
      <c r="G1349" s="117"/>
      <c r="H1349" s="118"/>
      <c r="I1349" s="118"/>
      <c r="J1349" s="119"/>
      <c r="K1349" s="119"/>
      <c r="L1349" s="8"/>
      <c r="M1349" s="120"/>
      <c r="N1349" s="120"/>
      <c r="O1349" s="113"/>
      <c r="P1349" s="113"/>
      <c r="Q1349" s="11"/>
      <c r="R1349" s="30"/>
      <c r="S1349" s="8"/>
      <c r="T1349" s="122"/>
      <c r="U1349" s="121"/>
      <c r="V1349" s="121"/>
      <c r="W1349" s="120"/>
      <c r="X1349" s="113"/>
      <c r="Y1349" s="113"/>
      <c r="Z1349" s="125"/>
      <c r="AA1349" s="11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/>
      <c r="B1350" s="113"/>
      <c r="C1350" s="176"/>
      <c r="D1350" s="114"/>
      <c r="E1350" s="115"/>
      <c r="F1350" s="116"/>
      <c r="G1350" s="117"/>
      <c r="H1350" s="118"/>
      <c r="I1350" s="118"/>
      <c r="J1350" s="119"/>
      <c r="K1350" s="119"/>
      <c r="L1350" s="8"/>
      <c r="M1350" s="120"/>
      <c r="N1350" s="120"/>
      <c r="O1350" s="113"/>
      <c r="P1350" s="113"/>
      <c r="Q1350" s="11"/>
      <c r="R1350" s="30"/>
      <c r="S1350" s="8"/>
      <c r="T1350" s="122"/>
      <c r="U1350" s="121"/>
      <c r="V1350" s="121"/>
      <c r="W1350" s="120"/>
      <c r="X1350" s="113"/>
      <c r="Y1350" s="113"/>
      <c r="Z1350" s="125"/>
      <c r="AA1350" s="11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/>
      <c r="B1351" s="113"/>
      <c r="C1351" s="176"/>
      <c r="D1351" s="114"/>
      <c r="E1351" s="115"/>
      <c r="F1351" s="116"/>
      <c r="G1351" s="117"/>
      <c r="H1351" s="118"/>
      <c r="I1351" s="118"/>
      <c r="J1351" s="119"/>
      <c r="K1351" s="119"/>
      <c r="L1351" s="8"/>
      <c r="M1351" s="120"/>
      <c r="N1351" s="120"/>
      <c r="O1351" s="113"/>
      <c r="P1351" s="113"/>
      <c r="Q1351" s="11"/>
      <c r="R1351" s="30"/>
      <c r="S1351" s="8"/>
      <c r="T1351" s="122"/>
      <c r="U1351" s="121"/>
      <c r="V1351" s="121"/>
      <c r="W1351" s="120"/>
      <c r="X1351" s="113"/>
      <c r="Y1351" s="113"/>
      <c r="Z1351" s="125"/>
      <c r="AA1351" s="11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/>
      <c r="B1352" s="113"/>
      <c r="C1352" s="176"/>
      <c r="D1352" s="114"/>
      <c r="E1352" s="115"/>
      <c r="F1352" s="116"/>
      <c r="G1352" s="117"/>
      <c r="H1352" s="118"/>
      <c r="I1352" s="118"/>
      <c r="J1352" s="119"/>
      <c r="K1352" s="119"/>
      <c r="L1352" s="8"/>
      <c r="M1352" s="120"/>
      <c r="N1352" s="120"/>
      <c r="O1352" s="113"/>
      <c r="P1352" s="113"/>
      <c r="Q1352" s="11"/>
      <c r="R1352" s="30"/>
      <c r="S1352" s="8"/>
      <c r="T1352" s="122"/>
      <c r="U1352" s="121"/>
      <c r="V1352" s="121"/>
      <c r="W1352" s="120"/>
      <c r="X1352" s="113"/>
      <c r="Y1352" s="113"/>
      <c r="Z1352" s="125"/>
      <c r="AA1352" s="11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/>
      <c r="B1353" s="113"/>
      <c r="C1353" s="176"/>
      <c r="D1353" s="114"/>
      <c r="E1353" s="115"/>
      <c r="F1353" s="116"/>
      <c r="G1353" s="117"/>
      <c r="H1353" s="118"/>
      <c r="I1353" s="118"/>
      <c r="J1353" s="119"/>
      <c r="K1353" s="119"/>
      <c r="L1353" s="8"/>
      <c r="M1353" s="120"/>
      <c r="N1353" s="120"/>
      <c r="O1353" s="113"/>
      <c r="P1353" s="113"/>
      <c r="Q1353" s="11"/>
      <c r="R1353" s="30"/>
      <c r="S1353" s="8"/>
      <c r="T1353" s="122"/>
      <c r="U1353" s="121"/>
      <c r="V1353" s="121"/>
      <c r="W1353" s="120"/>
      <c r="X1353" s="113"/>
      <c r="Y1353" s="113"/>
      <c r="Z1353" s="125"/>
      <c r="AA1353" s="11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/>
      <c r="B1354" s="113"/>
      <c r="C1354" s="176"/>
      <c r="D1354" s="114"/>
      <c r="E1354" s="115"/>
      <c r="F1354" s="116"/>
      <c r="G1354" s="117"/>
      <c r="H1354" s="118"/>
      <c r="I1354" s="118"/>
      <c r="J1354" s="119"/>
      <c r="K1354" s="119"/>
      <c r="L1354" s="8"/>
      <c r="M1354" s="120"/>
      <c r="N1354" s="120"/>
      <c r="O1354" s="113"/>
      <c r="P1354" s="113"/>
      <c r="Q1354" s="11"/>
      <c r="R1354" s="30"/>
      <c r="S1354" s="8"/>
      <c r="T1354" s="122"/>
      <c r="U1354" s="121"/>
      <c r="V1354" s="121"/>
      <c r="W1354" s="120"/>
      <c r="X1354" s="113"/>
      <c r="Y1354" s="113"/>
      <c r="Z1354" s="125"/>
      <c r="AA1354" s="11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/>
      <c r="B1355" s="113"/>
      <c r="C1355" s="176"/>
      <c r="D1355" s="114"/>
      <c r="E1355" s="115"/>
      <c r="F1355" s="116"/>
      <c r="G1355" s="117"/>
      <c r="H1355" s="118"/>
      <c r="I1355" s="118"/>
      <c r="J1355" s="119"/>
      <c r="K1355" s="119"/>
      <c r="L1355" s="8"/>
      <c r="M1355" s="120"/>
      <c r="N1355" s="120"/>
      <c r="O1355" s="113"/>
      <c r="P1355" s="113"/>
      <c r="Q1355" s="11"/>
      <c r="R1355" s="30"/>
      <c r="S1355" s="8"/>
      <c r="T1355" s="122"/>
      <c r="U1355" s="121"/>
      <c r="V1355" s="121"/>
      <c r="W1355" s="120"/>
      <c r="X1355" s="113"/>
      <c r="Y1355" s="113"/>
      <c r="Z1355" s="125"/>
      <c r="AA1355" s="11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/>
      <c r="B1356" s="113"/>
      <c r="C1356" s="176"/>
      <c r="D1356" s="114"/>
      <c r="E1356" s="115"/>
      <c r="F1356" s="116"/>
      <c r="G1356" s="117"/>
      <c r="H1356" s="118"/>
      <c r="I1356" s="118"/>
      <c r="J1356" s="119"/>
      <c r="K1356" s="119"/>
      <c r="L1356" s="8"/>
      <c r="M1356" s="120"/>
      <c r="N1356" s="120"/>
      <c r="O1356" s="113"/>
      <c r="P1356" s="113"/>
      <c r="Q1356" s="11"/>
      <c r="R1356" s="30"/>
      <c r="S1356" s="8"/>
      <c r="T1356" s="122"/>
      <c r="U1356" s="121"/>
      <c r="V1356" s="121"/>
      <c r="W1356" s="120"/>
      <c r="X1356" s="113"/>
      <c r="Y1356" s="113"/>
      <c r="Z1356" s="125"/>
      <c r="AA1356" s="11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/>
      <c r="B1357" s="113"/>
      <c r="C1357" s="176"/>
      <c r="D1357" s="114"/>
      <c r="E1357" s="115"/>
      <c r="F1357" s="116"/>
      <c r="G1357" s="117"/>
      <c r="H1357" s="118"/>
      <c r="I1357" s="118"/>
      <c r="J1357" s="119"/>
      <c r="K1357" s="119"/>
      <c r="L1357" s="8"/>
      <c r="M1357" s="120"/>
      <c r="N1357" s="120"/>
      <c r="O1357" s="113"/>
      <c r="P1357" s="113"/>
      <c r="Q1357" s="11"/>
      <c r="R1357" s="30"/>
      <c r="S1357" s="8"/>
      <c r="T1357" s="122"/>
      <c r="U1357" s="121"/>
      <c r="V1357" s="121"/>
      <c r="W1357" s="120"/>
      <c r="X1357" s="113"/>
      <c r="Y1357" s="113"/>
      <c r="Z1357" s="125"/>
      <c r="AA1357" s="11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/>
      <c r="B1358" s="113"/>
      <c r="C1358" s="176"/>
      <c r="D1358" s="114"/>
      <c r="E1358" s="115"/>
      <c r="F1358" s="116"/>
      <c r="G1358" s="117"/>
      <c r="H1358" s="118"/>
      <c r="I1358" s="118"/>
      <c r="J1358" s="119"/>
      <c r="K1358" s="119"/>
      <c r="L1358" s="8"/>
      <c r="M1358" s="120"/>
      <c r="N1358" s="120"/>
      <c r="O1358" s="113"/>
      <c r="P1358" s="113"/>
      <c r="Q1358" s="11"/>
      <c r="R1358" s="30"/>
      <c r="S1358" s="8"/>
      <c r="T1358" s="122"/>
      <c r="U1358" s="121"/>
      <c r="V1358" s="121"/>
      <c r="W1358" s="120"/>
      <c r="X1358" s="113"/>
      <c r="Y1358" s="113"/>
      <c r="Z1358" s="125"/>
      <c r="AA1358" s="11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/>
      <c r="B1359" s="113"/>
      <c r="C1359" s="176"/>
      <c r="D1359" s="114"/>
      <c r="E1359" s="115"/>
      <c r="F1359" s="116"/>
      <c r="G1359" s="117"/>
      <c r="H1359" s="118"/>
      <c r="I1359" s="118"/>
      <c r="J1359" s="119"/>
      <c r="K1359" s="119"/>
      <c r="L1359" s="8"/>
      <c r="M1359" s="120"/>
      <c r="N1359" s="120"/>
      <c r="O1359" s="113"/>
      <c r="P1359" s="113"/>
      <c r="Q1359" s="11"/>
      <c r="R1359" s="30"/>
      <c r="S1359" s="8"/>
      <c r="T1359" s="122"/>
      <c r="U1359" s="121"/>
      <c r="V1359" s="121"/>
      <c r="W1359" s="120"/>
      <c r="X1359" s="113"/>
      <c r="Y1359" s="113"/>
      <c r="Z1359" s="125"/>
      <c r="AA1359" s="11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/>
      <c r="B1360" s="113"/>
      <c r="C1360" s="176"/>
      <c r="D1360" s="114"/>
      <c r="E1360" s="115"/>
      <c r="F1360" s="116"/>
      <c r="G1360" s="117"/>
      <c r="H1360" s="118"/>
      <c r="I1360" s="118"/>
      <c r="J1360" s="119"/>
      <c r="K1360" s="119"/>
      <c r="L1360" s="8"/>
      <c r="M1360" s="120"/>
      <c r="N1360" s="120"/>
      <c r="O1360" s="113"/>
      <c r="P1360" s="113"/>
      <c r="Q1360" s="11"/>
      <c r="R1360" s="30"/>
      <c r="S1360" s="8"/>
      <c r="T1360" s="122"/>
      <c r="U1360" s="121"/>
      <c r="V1360" s="121"/>
      <c r="W1360" s="120"/>
      <c r="X1360" s="113"/>
      <c r="Y1360" s="113"/>
      <c r="Z1360" s="125"/>
      <c r="AA1360" s="11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/>
      <c r="B1361" s="113"/>
      <c r="C1361" s="176"/>
      <c r="D1361" s="114"/>
      <c r="E1361" s="115"/>
      <c r="F1361" s="116"/>
      <c r="G1361" s="117"/>
      <c r="H1361" s="118"/>
      <c r="I1361" s="118"/>
      <c r="J1361" s="119"/>
      <c r="K1361" s="119"/>
      <c r="L1361" s="8"/>
      <c r="M1361" s="120"/>
      <c r="N1361" s="120"/>
      <c r="O1361" s="113"/>
      <c r="P1361" s="113"/>
      <c r="Q1361" s="11"/>
      <c r="R1361" s="30"/>
      <c r="S1361" s="8"/>
      <c r="T1361" s="122"/>
      <c r="U1361" s="121"/>
      <c r="V1361" s="121"/>
      <c r="W1361" s="120"/>
      <c r="X1361" s="113"/>
      <c r="Y1361" s="113"/>
      <c r="Z1361" s="125"/>
      <c r="AA1361" s="11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/>
      <c r="B1362" s="113"/>
      <c r="C1362" s="176"/>
      <c r="D1362" s="114"/>
      <c r="E1362" s="115"/>
      <c r="F1362" s="116"/>
      <c r="G1362" s="117"/>
      <c r="H1362" s="118"/>
      <c r="I1362" s="118"/>
      <c r="J1362" s="119"/>
      <c r="K1362" s="119"/>
      <c r="L1362" s="8"/>
      <c r="M1362" s="120"/>
      <c r="N1362" s="120"/>
      <c r="O1362" s="113"/>
      <c r="P1362" s="113"/>
      <c r="Q1362" s="11"/>
      <c r="R1362" s="30"/>
      <c r="S1362" s="8"/>
      <c r="T1362" s="122"/>
      <c r="U1362" s="121"/>
      <c r="V1362" s="121"/>
      <c r="W1362" s="120"/>
      <c r="X1362" s="113"/>
      <c r="Y1362" s="113"/>
      <c r="Z1362" s="125"/>
      <c r="AA1362" s="11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/>
      <c r="B1363" s="113"/>
      <c r="C1363" s="176"/>
      <c r="D1363" s="114"/>
      <c r="E1363" s="115"/>
      <c r="F1363" s="116"/>
      <c r="G1363" s="117"/>
      <c r="H1363" s="118"/>
      <c r="I1363" s="118"/>
      <c r="J1363" s="119"/>
      <c r="K1363" s="119"/>
      <c r="L1363" s="8"/>
      <c r="M1363" s="120"/>
      <c r="N1363" s="120"/>
      <c r="O1363" s="113"/>
      <c r="P1363" s="113"/>
      <c r="Q1363" s="11"/>
      <c r="R1363" s="30"/>
      <c r="S1363" s="8"/>
      <c r="T1363" s="122"/>
      <c r="U1363" s="121"/>
      <c r="V1363" s="121"/>
      <c r="W1363" s="120"/>
      <c r="X1363" s="113"/>
      <c r="Y1363" s="113"/>
      <c r="Z1363" s="125"/>
      <c r="AA1363" s="11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/>
      <c r="B1364" s="113"/>
      <c r="C1364" s="176"/>
      <c r="D1364" s="114"/>
      <c r="E1364" s="115"/>
      <c r="F1364" s="116"/>
      <c r="G1364" s="117"/>
      <c r="H1364" s="118"/>
      <c r="I1364" s="118"/>
      <c r="J1364" s="119"/>
      <c r="K1364" s="119"/>
      <c r="L1364" s="8"/>
      <c r="M1364" s="120"/>
      <c r="N1364" s="120"/>
      <c r="O1364" s="113"/>
      <c r="P1364" s="113"/>
      <c r="Q1364" s="11"/>
      <c r="R1364" s="30"/>
      <c r="S1364" s="8"/>
      <c r="T1364" s="122"/>
      <c r="U1364" s="121"/>
      <c r="V1364" s="121"/>
      <c r="W1364" s="120"/>
      <c r="X1364" s="113"/>
      <c r="Y1364" s="113"/>
      <c r="Z1364" s="125"/>
      <c r="AA1364" s="11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/>
      <c r="B1365" s="113"/>
      <c r="C1365" s="176"/>
      <c r="D1365" s="114"/>
      <c r="E1365" s="115"/>
      <c r="F1365" s="116"/>
      <c r="G1365" s="117"/>
      <c r="H1365" s="118"/>
      <c r="I1365" s="118"/>
      <c r="J1365" s="119"/>
      <c r="K1365" s="119"/>
      <c r="L1365" s="8"/>
      <c r="M1365" s="120"/>
      <c r="N1365" s="120"/>
      <c r="O1365" s="113"/>
      <c r="P1365" s="113"/>
      <c r="Q1365" s="11"/>
      <c r="R1365" s="30"/>
      <c r="S1365" s="8"/>
      <c r="T1365" s="122"/>
      <c r="U1365" s="121"/>
      <c r="V1365" s="121"/>
      <c r="W1365" s="120"/>
      <c r="X1365" s="113"/>
      <c r="Y1365" s="113"/>
      <c r="Z1365" s="125"/>
      <c r="AA1365" s="11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/>
      <c r="B1366" s="113"/>
      <c r="C1366" s="176"/>
      <c r="D1366" s="114"/>
      <c r="E1366" s="115"/>
      <c r="F1366" s="116"/>
      <c r="G1366" s="117"/>
      <c r="H1366" s="118"/>
      <c r="I1366" s="118"/>
      <c r="J1366" s="119"/>
      <c r="K1366" s="119"/>
      <c r="L1366" s="8"/>
      <c r="M1366" s="120"/>
      <c r="N1366" s="120"/>
      <c r="O1366" s="113"/>
      <c r="P1366" s="113"/>
      <c r="Q1366" s="11"/>
      <c r="R1366" s="30"/>
      <c r="S1366" s="8"/>
      <c r="T1366" s="122"/>
      <c r="U1366" s="121"/>
      <c r="V1366" s="121"/>
      <c r="W1366" s="120"/>
      <c r="X1366" s="113"/>
      <c r="Y1366" s="113"/>
      <c r="Z1366" s="125"/>
      <c r="AA1366" s="11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/>
      <c r="B1367" s="113"/>
      <c r="C1367" s="176"/>
      <c r="D1367" s="114"/>
      <c r="E1367" s="115"/>
      <c r="F1367" s="116"/>
      <c r="G1367" s="117"/>
      <c r="H1367" s="118"/>
      <c r="I1367" s="118"/>
      <c r="J1367" s="119"/>
      <c r="K1367" s="119"/>
      <c r="L1367" s="8"/>
      <c r="M1367" s="120"/>
      <c r="N1367" s="120"/>
      <c r="O1367" s="113"/>
      <c r="P1367" s="113"/>
      <c r="Q1367" s="11"/>
      <c r="R1367" s="30"/>
      <c r="S1367" s="8"/>
      <c r="T1367" s="122"/>
      <c r="U1367" s="121"/>
      <c r="V1367" s="121"/>
      <c r="W1367" s="120"/>
      <c r="X1367" s="113"/>
      <c r="Y1367" s="113"/>
      <c r="Z1367" s="125"/>
      <c r="AA1367" s="11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/>
      <c r="B1368" s="113"/>
      <c r="C1368" s="176"/>
      <c r="D1368" s="114"/>
      <c r="E1368" s="115"/>
      <c r="F1368" s="116"/>
      <c r="G1368" s="117"/>
      <c r="H1368" s="118"/>
      <c r="I1368" s="118"/>
      <c r="J1368" s="119"/>
      <c r="K1368" s="119"/>
      <c r="L1368" s="8"/>
      <c r="M1368" s="120"/>
      <c r="N1368" s="120"/>
      <c r="O1368" s="113"/>
      <c r="P1368" s="113"/>
      <c r="Q1368" s="11"/>
      <c r="R1368" s="30"/>
      <c r="S1368" s="8"/>
      <c r="T1368" s="122"/>
      <c r="U1368" s="121"/>
      <c r="V1368" s="121"/>
      <c r="W1368" s="120"/>
      <c r="X1368" s="113"/>
      <c r="Y1368" s="113"/>
      <c r="Z1368" s="125"/>
      <c r="AA1368" s="11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/>
      <c r="B1369" s="113"/>
      <c r="C1369" s="176"/>
      <c r="D1369" s="114"/>
      <c r="E1369" s="115"/>
      <c r="F1369" s="116"/>
      <c r="G1369" s="117"/>
      <c r="H1369" s="118"/>
      <c r="I1369" s="118"/>
      <c r="J1369" s="119"/>
      <c r="K1369" s="119"/>
      <c r="L1369" s="8"/>
      <c r="M1369" s="120"/>
      <c r="N1369" s="120"/>
      <c r="O1369" s="113"/>
      <c r="P1369" s="113"/>
      <c r="Q1369" s="11"/>
      <c r="R1369" s="30"/>
      <c r="S1369" s="8"/>
      <c r="T1369" s="122"/>
      <c r="U1369" s="121"/>
      <c r="V1369" s="121"/>
      <c r="W1369" s="120"/>
      <c r="X1369" s="113"/>
      <c r="Y1369" s="113"/>
      <c r="Z1369" s="125"/>
      <c r="AA1369" s="11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/>
      <c r="B1370" s="113"/>
      <c r="C1370" s="176"/>
      <c r="D1370" s="114"/>
      <c r="E1370" s="115"/>
      <c r="F1370" s="116"/>
      <c r="G1370" s="117"/>
      <c r="H1370" s="118"/>
      <c r="I1370" s="118"/>
      <c r="J1370" s="119"/>
      <c r="K1370" s="119"/>
      <c r="L1370" s="8"/>
      <c r="M1370" s="120"/>
      <c r="N1370" s="120"/>
      <c r="O1370" s="113"/>
      <c r="P1370" s="113"/>
      <c r="Q1370" s="11"/>
      <c r="R1370" s="30"/>
      <c r="S1370" s="8"/>
      <c r="T1370" s="122"/>
      <c r="U1370" s="121"/>
      <c r="V1370" s="121"/>
      <c r="W1370" s="120"/>
      <c r="X1370" s="113"/>
      <c r="Y1370" s="113"/>
      <c r="Z1370" s="125"/>
      <c r="AA1370" s="11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/>
      <c r="B1371" s="113"/>
      <c r="C1371" s="176"/>
      <c r="D1371" s="114"/>
      <c r="E1371" s="115"/>
      <c r="F1371" s="116"/>
      <c r="G1371" s="117"/>
      <c r="H1371" s="118"/>
      <c r="I1371" s="118"/>
      <c r="J1371" s="119"/>
      <c r="K1371" s="119"/>
      <c r="L1371" s="8"/>
      <c r="M1371" s="120"/>
      <c r="N1371" s="120"/>
      <c r="O1371" s="113"/>
      <c r="P1371" s="113"/>
      <c r="Q1371" s="11"/>
      <c r="R1371" s="30"/>
      <c r="S1371" s="8"/>
      <c r="T1371" s="122"/>
      <c r="U1371" s="121"/>
      <c r="V1371" s="121"/>
      <c r="W1371" s="120"/>
      <c r="X1371" s="113"/>
      <c r="Y1371" s="113"/>
      <c r="Z1371" s="125"/>
      <c r="AA1371" s="11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/>
      <c r="B1372" s="113"/>
      <c r="C1372" s="176"/>
      <c r="D1372" s="114"/>
      <c r="E1372" s="115"/>
      <c r="F1372" s="116"/>
      <c r="G1372" s="117"/>
      <c r="H1372" s="118"/>
      <c r="I1372" s="118"/>
      <c r="J1372" s="119"/>
      <c r="K1372" s="119"/>
      <c r="L1372" s="8"/>
      <c r="M1372" s="120"/>
      <c r="N1372" s="120"/>
      <c r="O1372" s="113"/>
      <c r="P1372" s="113"/>
      <c r="Q1372" s="11"/>
      <c r="R1372" s="30"/>
      <c r="S1372" s="8"/>
      <c r="T1372" s="122"/>
      <c r="U1372" s="121"/>
      <c r="V1372" s="121"/>
      <c r="W1372" s="120"/>
      <c r="X1372" s="113"/>
      <c r="Y1372" s="113"/>
      <c r="Z1372" s="125"/>
      <c r="AA1372" s="11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/>
      <c r="B1373" s="113"/>
      <c r="C1373" s="176"/>
      <c r="D1373" s="114"/>
      <c r="E1373" s="115"/>
      <c r="F1373" s="116"/>
      <c r="G1373" s="117"/>
      <c r="H1373" s="118"/>
      <c r="I1373" s="118"/>
      <c r="J1373" s="119"/>
      <c r="K1373" s="119"/>
      <c r="L1373" s="8"/>
      <c r="M1373" s="120"/>
      <c r="N1373" s="120"/>
      <c r="O1373" s="113"/>
      <c r="P1373" s="113"/>
      <c r="Q1373" s="11"/>
      <c r="R1373" s="30"/>
      <c r="S1373" s="8"/>
      <c r="T1373" s="122"/>
      <c r="U1373" s="121"/>
      <c r="V1373" s="121"/>
      <c r="W1373" s="120"/>
      <c r="X1373" s="113"/>
      <c r="Y1373" s="113"/>
      <c r="Z1373" s="125"/>
      <c r="AA1373" s="11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/>
      <c r="B1374" s="113"/>
      <c r="C1374" s="176"/>
      <c r="D1374" s="114"/>
      <c r="E1374" s="115"/>
      <c r="F1374" s="116"/>
      <c r="G1374" s="117"/>
      <c r="H1374" s="118"/>
      <c r="I1374" s="118"/>
      <c r="J1374" s="119"/>
      <c r="K1374" s="119"/>
      <c r="L1374" s="8"/>
      <c r="M1374" s="120"/>
      <c r="N1374" s="120"/>
      <c r="O1374" s="113"/>
      <c r="P1374" s="113"/>
      <c r="Q1374" s="11"/>
      <c r="R1374" s="30"/>
      <c r="S1374" s="8"/>
      <c r="T1374" s="122"/>
      <c r="U1374" s="121"/>
      <c r="V1374" s="121"/>
      <c r="W1374" s="120"/>
      <c r="X1374" s="113"/>
      <c r="Y1374" s="113"/>
      <c r="Z1374" s="125"/>
      <c r="AA1374" s="11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/>
      <c r="B1375" s="113"/>
      <c r="C1375" s="176"/>
      <c r="D1375" s="114"/>
      <c r="E1375" s="115"/>
      <c r="F1375" s="116"/>
      <c r="G1375" s="117"/>
      <c r="H1375" s="118"/>
      <c r="I1375" s="118"/>
      <c r="J1375" s="119"/>
      <c r="K1375" s="119"/>
      <c r="L1375" s="8"/>
      <c r="M1375" s="120"/>
      <c r="N1375" s="120"/>
      <c r="O1375" s="113"/>
      <c r="P1375" s="113"/>
      <c r="Q1375" s="11"/>
      <c r="R1375" s="30"/>
      <c r="S1375" s="8"/>
      <c r="T1375" s="122"/>
      <c r="U1375" s="121"/>
      <c r="V1375" s="121"/>
      <c r="W1375" s="120"/>
      <c r="X1375" s="113"/>
      <c r="Y1375" s="113"/>
      <c r="Z1375" s="125"/>
      <c r="AA1375" s="11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/>
      <c r="B1376" s="113"/>
      <c r="C1376" s="176"/>
      <c r="D1376" s="114"/>
      <c r="E1376" s="115"/>
      <c r="F1376" s="116"/>
      <c r="G1376" s="117"/>
      <c r="H1376" s="118"/>
      <c r="I1376" s="118"/>
      <c r="J1376" s="119"/>
      <c r="K1376" s="119"/>
      <c r="L1376" s="8"/>
      <c r="M1376" s="120"/>
      <c r="N1376" s="120"/>
      <c r="O1376" s="113"/>
      <c r="P1376" s="113"/>
      <c r="Q1376" s="11"/>
      <c r="R1376" s="30"/>
      <c r="S1376" s="8"/>
      <c r="T1376" s="122"/>
      <c r="U1376" s="121"/>
      <c r="V1376" s="121"/>
      <c r="W1376" s="120"/>
      <c r="X1376" s="113"/>
      <c r="Y1376" s="113"/>
      <c r="Z1376" s="125"/>
      <c r="AA1376" s="11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/>
      <c r="B1377" s="113"/>
      <c r="C1377" s="176"/>
      <c r="D1377" s="114"/>
      <c r="E1377" s="115"/>
      <c r="F1377" s="116"/>
      <c r="G1377" s="117"/>
      <c r="H1377" s="118"/>
      <c r="I1377" s="118"/>
      <c r="J1377" s="119"/>
      <c r="K1377" s="119"/>
      <c r="L1377" s="8"/>
      <c r="M1377" s="120"/>
      <c r="N1377" s="120"/>
      <c r="O1377" s="113"/>
      <c r="P1377" s="113"/>
      <c r="Q1377" s="11"/>
      <c r="R1377" s="30"/>
      <c r="S1377" s="8"/>
      <c r="T1377" s="122"/>
      <c r="U1377" s="121"/>
      <c r="V1377" s="121"/>
      <c r="W1377" s="120"/>
      <c r="X1377" s="113"/>
      <c r="Y1377" s="113"/>
      <c r="Z1377" s="125"/>
      <c r="AA1377" s="11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/>
      <c r="B1378" s="113"/>
      <c r="C1378" s="176"/>
      <c r="D1378" s="114"/>
      <c r="E1378" s="115"/>
      <c r="F1378" s="116"/>
      <c r="G1378" s="117"/>
      <c r="H1378" s="118"/>
      <c r="I1378" s="118"/>
      <c r="J1378" s="119"/>
      <c r="K1378" s="119"/>
      <c r="L1378" s="8"/>
      <c r="M1378" s="120"/>
      <c r="N1378" s="120"/>
      <c r="O1378" s="113"/>
      <c r="P1378" s="113"/>
      <c r="Q1378" s="11"/>
      <c r="R1378" s="30"/>
      <c r="S1378" s="8"/>
      <c r="T1378" s="122"/>
      <c r="U1378" s="121"/>
      <c r="V1378" s="121"/>
      <c r="W1378" s="120"/>
      <c r="X1378" s="113"/>
      <c r="Y1378" s="113"/>
      <c r="Z1378" s="125"/>
      <c r="AA1378" s="11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/>
      <c r="B1379" s="113"/>
      <c r="C1379" s="176"/>
      <c r="D1379" s="114"/>
      <c r="E1379" s="115"/>
      <c r="F1379" s="116"/>
      <c r="G1379" s="117"/>
      <c r="H1379" s="118"/>
      <c r="I1379" s="118"/>
      <c r="J1379" s="119"/>
      <c r="K1379" s="119"/>
      <c r="L1379" s="8"/>
      <c r="M1379" s="120"/>
      <c r="N1379" s="120"/>
      <c r="O1379" s="113"/>
      <c r="P1379" s="113"/>
      <c r="Q1379" s="11"/>
      <c r="R1379" s="30"/>
      <c r="S1379" s="8"/>
      <c r="T1379" s="122"/>
      <c r="U1379" s="121"/>
      <c r="V1379" s="121"/>
      <c r="W1379" s="120"/>
      <c r="X1379" s="113"/>
      <c r="Y1379" s="113"/>
      <c r="Z1379" s="125"/>
      <c r="AA1379" s="11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/>
      <c r="B1380" s="113"/>
      <c r="C1380" s="176"/>
      <c r="D1380" s="114"/>
      <c r="E1380" s="115"/>
      <c r="F1380" s="116"/>
      <c r="G1380" s="117"/>
      <c r="H1380" s="118"/>
      <c r="I1380" s="118"/>
      <c r="J1380" s="119"/>
      <c r="K1380" s="119"/>
      <c r="L1380" s="8"/>
      <c r="M1380" s="120"/>
      <c r="N1380" s="120"/>
      <c r="O1380" s="113"/>
      <c r="P1380" s="113"/>
      <c r="Q1380" s="11"/>
      <c r="R1380" s="30"/>
      <c r="S1380" s="8"/>
      <c r="T1380" s="122"/>
      <c r="U1380" s="121"/>
      <c r="V1380" s="121"/>
      <c r="W1380" s="120"/>
      <c r="X1380" s="113"/>
      <c r="Y1380" s="113"/>
      <c r="Z1380" s="125"/>
      <c r="AA1380" s="11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/>
      <c r="B1381" s="113"/>
      <c r="C1381" s="176"/>
      <c r="D1381" s="114"/>
      <c r="E1381" s="115"/>
      <c r="F1381" s="116"/>
      <c r="G1381" s="117"/>
      <c r="H1381" s="118"/>
      <c r="I1381" s="118"/>
      <c r="J1381" s="119"/>
      <c r="K1381" s="119"/>
      <c r="L1381" s="8"/>
      <c r="M1381" s="120"/>
      <c r="N1381" s="120"/>
      <c r="O1381" s="113"/>
      <c r="P1381" s="113"/>
      <c r="Q1381" s="11"/>
      <c r="R1381" s="30"/>
      <c r="S1381" s="8"/>
      <c r="T1381" s="122"/>
      <c r="U1381" s="121"/>
      <c r="V1381" s="121"/>
      <c r="W1381" s="120"/>
      <c r="X1381" s="113"/>
      <c r="Y1381" s="113"/>
      <c r="Z1381" s="125"/>
      <c r="AA1381" s="11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/>
      <c r="B1382" s="113"/>
      <c r="C1382" s="176"/>
      <c r="D1382" s="114"/>
      <c r="E1382" s="115"/>
      <c r="F1382" s="116"/>
      <c r="G1382" s="117"/>
      <c r="H1382" s="118"/>
      <c r="I1382" s="118"/>
      <c r="J1382" s="119"/>
      <c r="K1382" s="119"/>
      <c r="L1382" s="8"/>
      <c r="M1382" s="120"/>
      <c r="N1382" s="120"/>
      <c r="O1382" s="113"/>
      <c r="P1382" s="113"/>
      <c r="Q1382" s="11"/>
      <c r="R1382" s="30"/>
      <c r="S1382" s="8"/>
      <c r="T1382" s="122"/>
      <c r="U1382" s="121"/>
      <c r="V1382" s="121"/>
      <c r="W1382" s="120"/>
      <c r="X1382" s="113"/>
      <c r="Y1382" s="113"/>
      <c r="Z1382" s="125"/>
      <c r="AA1382" s="11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/>
      <c r="B1383" s="113"/>
      <c r="C1383" s="176"/>
      <c r="D1383" s="114"/>
      <c r="E1383" s="115"/>
      <c r="F1383" s="116"/>
      <c r="G1383" s="117"/>
      <c r="H1383" s="118"/>
      <c r="I1383" s="118"/>
      <c r="J1383" s="119"/>
      <c r="K1383" s="119"/>
      <c r="L1383" s="8"/>
      <c r="M1383" s="120"/>
      <c r="N1383" s="120"/>
      <c r="O1383" s="113"/>
      <c r="P1383" s="113"/>
      <c r="Q1383" s="11"/>
      <c r="R1383" s="30"/>
      <c r="S1383" s="8"/>
      <c r="T1383" s="122"/>
      <c r="U1383" s="121"/>
      <c r="V1383" s="121"/>
      <c r="W1383" s="120"/>
      <c r="X1383" s="113"/>
      <c r="Y1383" s="113"/>
      <c r="Z1383" s="125"/>
      <c r="AA1383" s="11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/>
      <c r="B1384" s="113"/>
      <c r="C1384" s="176"/>
      <c r="D1384" s="114"/>
      <c r="E1384" s="115"/>
      <c r="F1384" s="116"/>
      <c r="G1384" s="117"/>
      <c r="H1384" s="118"/>
      <c r="I1384" s="118"/>
      <c r="J1384" s="119"/>
      <c r="K1384" s="119"/>
      <c r="L1384" s="8"/>
      <c r="M1384" s="120"/>
      <c r="N1384" s="120"/>
      <c r="O1384" s="113"/>
      <c r="P1384" s="113"/>
      <c r="Q1384" s="11"/>
      <c r="R1384" s="30"/>
      <c r="S1384" s="8"/>
      <c r="T1384" s="122"/>
      <c r="U1384" s="121"/>
      <c r="V1384" s="121"/>
      <c r="W1384" s="120"/>
      <c r="X1384" s="113"/>
      <c r="Y1384" s="113"/>
      <c r="Z1384" s="125"/>
      <c r="AA1384" s="11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/>
      <c r="B1385" s="113"/>
      <c r="C1385" s="176"/>
      <c r="D1385" s="114"/>
      <c r="E1385" s="115"/>
      <c r="F1385" s="116"/>
      <c r="G1385" s="117"/>
      <c r="H1385" s="118"/>
      <c r="I1385" s="118"/>
      <c r="J1385" s="119"/>
      <c r="K1385" s="119"/>
      <c r="L1385" s="8"/>
      <c r="M1385" s="120"/>
      <c r="N1385" s="120"/>
      <c r="O1385" s="113"/>
      <c r="P1385" s="113"/>
      <c r="Q1385" s="11"/>
      <c r="R1385" s="30"/>
      <c r="S1385" s="8"/>
      <c r="T1385" s="122"/>
      <c r="U1385" s="121"/>
      <c r="V1385" s="121"/>
      <c r="W1385" s="120"/>
      <c r="X1385" s="113"/>
      <c r="Y1385" s="113"/>
      <c r="Z1385" s="125"/>
      <c r="AA1385" s="11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/>
      <c r="B1386" s="113"/>
      <c r="C1386" s="176"/>
      <c r="D1386" s="114"/>
      <c r="E1386" s="115"/>
      <c r="F1386" s="116"/>
      <c r="G1386" s="117"/>
      <c r="H1386" s="118"/>
      <c r="I1386" s="118"/>
      <c r="J1386" s="119"/>
      <c r="K1386" s="119"/>
      <c r="L1386" s="8"/>
      <c r="M1386" s="120"/>
      <c r="N1386" s="120"/>
      <c r="O1386" s="113"/>
      <c r="P1386" s="113"/>
      <c r="Q1386" s="11"/>
      <c r="R1386" s="30"/>
      <c r="S1386" s="8"/>
      <c r="T1386" s="122"/>
      <c r="U1386" s="121"/>
      <c r="V1386" s="121"/>
      <c r="W1386" s="120"/>
      <c r="X1386" s="113"/>
      <c r="Y1386" s="113"/>
      <c r="Z1386" s="125"/>
      <c r="AA1386" s="11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/>
      <c r="B1387" s="113"/>
      <c r="C1387" s="176"/>
      <c r="D1387" s="114"/>
      <c r="E1387" s="115"/>
      <c r="F1387" s="116"/>
      <c r="G1387" s="117"/>
      <c r="H1387" s="118"/>
      <c r="I1387" s="118"/>
      <c r="J1387" s="119"/>
      <c r="K1387" s="119"/>
      <c r="L1387" s="8"/>
      <c r="M1387" s="120"/>
      <c r="N1387" s="120"/>
      <c r="O1387" s="113"/>
      <c r="P1387" s="113"/>
      <c r="Q1387" s="11"/>
      <c r="R1387" s="30"/>
      <c r="S1387" s="8"/>
      <c r="T1387" s="122"/>
      <c r="U1387" s="121"/>
      <c r="V1387" s="121"/>
      <c r="W1387" s="120"/>
      <c r="X1387" s="113"/>
      <c r="Y1387" s="113"/>
      <c r="Z1387" s="125"/>
      <c r="AA1387" s="11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/>
      <c r="B1388" s="113"/>
      <c r="C1388" s="176"/>
      <c r="D1388" s="114"/>
      <c r="E1388" s="115"/>
      <c r="F1388" s="116"/>
      <c r="G1388" s="117"/>
      <c r="H1388" s="118"/>
      <c r="I1388" s="118"/>
      <c r="J1388" s="119"/>
      <c r="K1388" s="119"/>
      <c r="L1388" s="8"/>
      <c r="M1388" s="120"/>
      <c r="N1388" s="120"/>
      <c r="O1388" s="113"/>
      <c r="P1388" s="113"/>
      <c r="Q1388" s="11"/>
      <c r="R1388" s="30"/>
      <c r="S1388" s="8"/>
      <c r="T1388" s="122"/>
      <c r="U1388" s="121"/>
      <c r="V1388" s="121"/>
      <c r="W1388" s="120"/>
      <c r="X1388" s="113"/>
      <c r="Y1388" s="113"/>
      <c r="Z1388" s="125"/>
      <c r="AA1388" s="11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/>
      <c r="B1389" s="113"/>
      <c r="C1389" s="176"/>
      <c r="D1389" s="114"/>
      <c r="E1389" s="115"/>
      <c r="F1389" s="116"/>
      <c r="G1389" s="117"/>
      <c r="H1389" s="118"/>
      <c r="I1389" s="118"/>
      <c r="J1389" s="119"/>
      <c r="K1389" s="119"/>
      <c r="L1389" s="8"/>
      <c r="M1389" s="120"/>
      <c r="N1389" s="120"/>
      <c r="O1389" s="113"/>
      <c r="P1389" s="113"/>
      <c r="Q1389" s="11"/>
      <c r="R1389" s="30"/>
      <c r="S1389" s="8"/>
      <c r="T1389" s="122"/>
      <c r="U1389" s="121"/>
      <c r="V1389" s="121"/>
      <c r="W1389" s="120"/>
      <c r="X1389" s="113"/>
      <c r="Y1389" s="113"/>
      <c r="Z1389" s="125"/>
      <c r="AA1389" s="11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/>
      <c r="B1390" s="113"/>
      <c r="C1390" s="176"/>
      <c r="D1390" s="114"/>
      <c r="E1390" s="115"/>
      <c r="F1390" s="116"/>
      <c r="G1390" s="117"/>
      <c r="H1390" s="118"/>
      <c r="I1390" s="118"/>
      <c r="J1390" s="119"/>
      <c r="K1390" s="119"/>
      <c r="L1390" s="8"/>
      <c r="M1390" s="120"/>
      <c r="N1390" s="120"/>
      <c r="O1390" s="113"/>
      <c r="P1390" s="113"/>
      <c r="Q1390" s="11"/>
      <c r="R1390" s="30"/>
      <c r="S1390" s="8"/>
      <c r="T1390" s="122"/>
      <c r="U1390" s="121"/>
      <c r="V1390" s="121"/>
      <c r="W1390" s="120"/>
      <c r="X1390" s="113"/>
      <c r="Y1390" s="113"/>
      <c r="Z1390" s="125"/>
      <c r="AA1390" s="11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/>
      <c r="B1391" s="113"/>
      <c r="C1391" s="176"/>
      <c r="D1391" s="114"/>
      <c r="E1391" s="115"/>
      <c r="F1391" s="116"/>
      <c r="G1391" s="117"/>
      <c r="H1391" s="118"/>
      <c r="I1391" s="118"/>
      <c r="J1391" s="119"/>
      <c r="K1391" s="119"/>
      <c r="L1391" s="8"/>
      <c r="M1391" s="120"/>
      <c r="N1391" s="120"/>
      <c r="O1391" s="113"/>
      <c r="P1391" s="113"/>
      <c r="Q1391" s="11"/>
      <c r="R1391" s="30"/>
      <c r="S1391" s="8"/>
      <c r="T1391" s="122"/>
      <c r="U1391" s="121"/>
      <c r="V1391" s="121"/>
      <c r="W1391" s="120"/>
      <c r="X1391" s="113"/>
      <c r="Y1391" s="113"/>
      <c r="Z1391" s="125"/>
      <c r="AA1391" s="11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/>
      <c r="B1392" s="113"/>
      <c r="C1392" s="176"/>
      <c r="D1392" s="114"/>
      <c r="E1392" s="115"/>
      <c r="F1392" s="116"/>
      <c r="G1392" s="117"/>
      <c r="H1392" s="118"/>
      <c r="I1392" s="118"/>
      <c r="J1392" s="119"/>
      <c r="K1392" s="119"/>
      <c r="L1392" s="8"/>
      <c r="M1392" s="120"/>
      <c r="N1392" s="120"/>
      <c r="O1392" s="113"/>
      <c r="P1392" s="113"/>
      <c r="Q1392" s="11"/>
      <c r="R1392" s="30"/>
      <c r="S1392" s="8"/>
      <c r="T1392" s="122"/>
      <c r="U1392" s="121"/>
      <c r="V1392" s="121"/>
      <c r="W1392" s="120"/>
      <c r="X1392" s="113"/>
      <c r="Y1392" s="113"/>
      <c r="Z1392" s="125"/>
      <c r="AA1392" s="11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/>
      <c r="B1393" s="113"/>
      <c r="C1393" s="176"/>
      <c r="D1393" s="114"/>
      <c r="E1393" s="115"/>
      <c r="F1393" s="116"/>
      <c r="G1393" s="117"/>
      <c r="H1393" s="118"/>
      <c r="I1393" s="118"/>
      <c r="J1393" s="119"/>
      <c r="K1393" s="119"/>
      <c r="L1393" s="8"/>
      <c r="M1393" s="120"/>
      <c r="N1393" s="120"/>
      <c r="O1393" s="113"/>
      <c r="P1393" s="113"/>
      <c r="Q1393" s="11"/>
      <c r="R1393" s="30"/>
      <c r="S1393" s="8"/>
      <c r="T1393" s="122"/>
      <c r="U1393" s="121"/>
      <c r="V1393" s="121"/>
      <c r="W1393" s="120"/>
      <c r="X1393" s="113"/>
      <c r="Y1393" s="113"/>
      <c r="Z1393" s="125"/>
      <c r="AA1393" s="11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/>
      <c r="B1394" s="113"/>
      <c r="C1394" s="176"/>
      <c r="D1394" s="114"/>
      <c r="E1394" s="115"/>
      <c r="F1394" s="116"/>
      <c r="G1394" s="117"/>
      <c r="H1394" s="118"/>
      <c r="I1394" s="118"/>
      <c r="J1394" s="119"/>
      <c r="K1394" s="119"/>
      <c r="L1394" s="8"/>
      <c r="M1394" s="120"/>
      <c r="N1394" s="120"/>
      <c r="O1394" s="113"/>
      <c r="P1394" s="113"/>
      <c r="Q1394" s="11"/>
      <c r="R1394" s="30"/>
      <c r="S1394" s="8"/>
      <c r="T1394" s="122"/>
      <c r="U1394" s="121"/>
      <c r="V1394" s="121"/>
      <c r="W1394" s="120"/>
      <c r="X1394" s="113"/>
      <c r="Y1394" s="113"/>
      <c r="Z1394" s="125"/>
      <c r="AA1394" s="11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/>
      <c r="B1395" s="113"/>
      <c r="C1395" s="176"/>
      <c r="D1395" s="114"/>
      <c r="E1395" s="115"/>
      <c r="F1395" s="116"/>
      <c r="G1395" s="117"/>
      <c r="H1395" s="118"/>
      <c r="I1395" s="118"/>
      <c r="J1395" s="119"/>
      <c r="K1395" s="119"/>
      <c r="L1395" s="8"/>
      <c r="M1395" s="120"/>
      <c r="N1395" s="120"/>
      <c r="O1395" s="113"/>
      <c r="P1395" s="113"/>
      <c r="Q1395" s="11"/>
      <c r="R1395" s="30"/>
      <c r="S1395" s="8"/>
      <c r="T1395" s="122"/>
      <c r="U1395" s="121"/>
      <c r="V1395" s="121"/>
      <c r="W1395" s="120"/>
      <c r="X1395" s="113"/>
      <c r="Y1395" s="113"/>
      <c r="Z1395" s="125"/>
      <c r="AA1395" s="11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/>
      <c r="B1396" s="113"/>
      <c r="C1396" s="176"/>
      <c r="D1396" s="114"/>
      <c r="E1396" s="115"/>
      <c r="F1396" s="116"/>
      <c r="G1396" s="117"/>
      <c r="H1396" s="118"/>
      <c r="I1396" s="118"/>
      <c r="J1396" s="119"/>
      <c r="K1396" s="119"/>
      <c r="L1396" s="8"/>
      <c r="M1396" s="120"/>
      <c r="N1396" s="120"/>
      <c r="O1396" s="113"/>
      <c r="P1396" s="113"/>
      <c r="Q1396" s="11"/>
      <c r="R1396" s="30"/>
      <c r="S1396" s="8"/>
      <c r="T1396" s="122"/>
      <c r="U1396" s="121"/>
      <c r="V1396" s="121"/>
      <c r="W1396" s="120"/>
      <c r="X1396" s="113"/>
      <c r="Y1396" s="113"/>
      <c r="Z1396" s="125"/>
      <c r="AA1396" s="11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/>
      <c r="B1397" s="113"/>
      <c r="C1397" s="176"/>
      <c r="D1397" s="114"/>
      <c r="E1397" s="115"/>
      <c r="F1397" s="116"/>
      <c r="G1397" s="117"/>
      <c r="H1397" s="118"/>
      <c r="I1397" s="118"/>
      <c r="J1397" s="119"/>
      <c r="K1397" s="119"/>
      <c r="L1397" s="8"/>
      <c r="M1397" s="120"/>
      <c r="N1397" s="120"/>
      <c r="O1397" s="113"/>
      <c r="P1397" s="113"/>
      <c r="Q1397" s="11"/>
      <c r="R1397" s="30"/>
      <c r="S1397" s="8"/>
      <c r="T1397" s="122"/>
      <c r="U1397" s="121"/>
      <c r="V1397" s="121"/>
      <c r="W1397" s="120"/>
      <c r="X1397" s="113"/>
      <c r="Y1397" s="113"/>
      <c r="Z1397" s="125"/>
      <c r="AA1397" s="11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/>
      <c r="B1398" s="113"/>
      <c r="C1398" s="176"/>
      <c r="D1398" s="114"/>
      <c r="E1398" s="115"/>
      <c r="F1398" s="116"/>
      <c r="G1398" s="117"/>
      <c r="H1398" s="118"/>
      <c r="I1398" s="118"/>
      <c r="J1398" s="119"/>
      <c r="K1398" s="119"/>
      <c r="L1398" s="8"/>
      <c r="M1398" s="120"/>
      <c r="N1398" s="120"/>
      <c r="O1398" s="113"/>
      <c r="P1398" s="113"/>
      <c r="Q1398" s="11"/>
      <c r="R1398" s="30"/>
      <c r="S1398" s="8"/>
      <c r="T1398" s="122"/>
      <c r="U1398" s="121"/>
      <c r="V1398" s="121"/>
      <c r="W1398" s="120"/>
      <c r="X1398" s="113"/>
      <c r="Y1398" s="113"/>
      <c r="Z1398" s="125"/>
      <c r="AA1398" s="11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/>
      <c r="B1399" s="113"/>
      <c r="C1399" s="176"/>
      <c r="D1399" s="114"/>
      <c r="E1399" s="115"/>
      <c r="F1399" s="116"/>
      <c r="G1399" s="117"/>
      <c r="H1399" s="118"/>
      <c r="I1399" s="118"/>
      <c r="J1399" s="119"/>
      <c r="K1399" s="119"/>
      <c r="L1399" s="8"/>
      <c r="M1399" s="120"/>
      <c r="N1399" s="120"/>
      <c r="O1399" s="113"/>
      <c r="P1399" s="113"/>
      <c r="Q1399" s="11"/>
      <c r="R1399" s="30"/>
      <c r="S1399" s="8"/>
      <c r="T1399" s="122"/>
      <c r="U1399" s="121"/>
      <c r="V1399" s="121"/>
      <c r="W1399" s="120"/>
      <c r="X1399" s="113"/>
      <c r="Y1399" s="113"/>
      <c r="Z1399" s="125"/>
      <c r="AA1399" s="11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/>
      <c r="B1400" s="113"/>
      <c r="C1400" s="176"/>
      <c r="D1400" s="114"/>
      <c r="E1400" s="115"/>
      <c r="F1400" s="116"/>
      <c r="G1400" s="117"/>
      <c r="H1400" s="118"/>
      <c r="I1400" s="118"/>
      <c r="J1400" s="119"/>
      <c r="K1400" s="119"/>
      <c r="L1400" s="8"/>
      <c r="M1400" s="120"/>
      <c r="N1400" s="120"/>
      <c r="O1400" s="113"/>
      <c r="P1400" s="113"/>
      <c r="Q1400" s="11"/>
      <c r="R1400" s="30"/>
      <c r="S1400" s="8"/>
      <c r="T1400" s="122"/>
      <c r="U1400" s="121"/>
      <c r="V1400" s="121"/>
      <c r="W1400" s="120"/>
      <c r="X1400" s="113"/>
      <c r="Y1400" s="113"/>
      <c r="Z1400" s="125"/>
      <c r="AA1400" s="11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/>
      <c r="B1401" s="113"/>
      <c r="C1401" s="176"/>
      <c r="D1401" s="114"/>
      <c r="E1401" s="115"/>
      <c r="F1401" s="116"/>
      <c r="G1401" s="117"/>
      <c r="H1401" s="118"/>
      <c r="I1401" s="118"/>
      <c r="J1401" s="119"/>
      <c r="K1401" s="119"/>
      <c r="L1401" s="8"/>
      <c r="M1401" s="120"/>
      <c r="N1401" s="120"/>
      <c r="O1401" s="113"/>
      <c r="P1401" s="113"/>
      <c r="Q1401" s="11"/>
      <c r="R1401" s="30"/>
      <c r="S1401" s="8"/>
      <c r="T1401" s="122"/>
      <c r="U1401" s="121"/>
      <c r="V1401" s="121"/>
      <c r="W1401" s="120"/>
      <c r="X1401" s="113"/>
      <c r="Y1401" s="113"/>
      <c r="Z1401" s="125"/>
      <c r="AA1401" s="11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/>
      <c r="B1402" s="113"/>
      <c r="C1402" s="176"/>
      <c r="D1402" s="114"/>
      <c r="E1402" s="115"/>
      <c r="F1402" s="116"/>
      <c r="G1402" s="117"/>
      <c r="H1402" s="118"/>
      <c r="I1402" s="118"/>
      <c r="J1402" s="119"/>
      <c r="K1402" s="119"/>
      <c r="L1402" s="8"/>
      <c r="M1402" s="120"/>
      <c r="N1402" s="120"/>
      <c r="O1402" s="113"/>
      <c r="P1402" s="113"/>
      <c r="Q1402" s="11"/>
      <c r="R1402" s="30"/>
      <c r="S1402" s="8"/>
      <c r="T1402" s="122"/>
      <c r="U1402" s="121"/>
      <c r="V1402" s="121"/>
      <c r="W1402" s="120"/>
      <c r="X1402" s="113"/>
      <c r="Y1402" s="113"/>
      <c r="Z1402" s="125"/>
      <c r="AA1402" s="11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/>
      <c r="B1403" s="113"/>
      <c r="C1403" s="176"/>
      <c r="D1403" s="114"/>
      <c r="E1403" s="115"/>
      <c r="F1403" s="116"/>
      <c r="G1403" s="117"/>
      <c r="H1403" s="118"/>
      <c r="I1403" s="118"/>
      <c r="J1403" s="119"/>
      <c r="K1403" s="119"/>
      <c r="L1403" s="8"/>
      <c r="M1403" s="120"/>
      <c r="N1403" s="120"/>
      <c r="O1403" s="113"/>
      <c r="P1403" s="113"/>
      <c r="Q1403" s="11"/>
      <c r="R1403" s="30"/>
      <c r="S1403" s="8"/>
      <c r="T1403" s="122"/>
      <c r="U1403" s="121"/>
      <c r="V1403" s="121"/>
      <c r="W1403" s="120"/>
      <c r="X1403" s="113"/>
      <c r="Y1403" s="113"/>
      <c r="Z1403" s="125"/>
      <c r="AA1403" s="11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/>
      <c r="B1404" s="113"/>
      <c r="C1404" s="176"/>
      <c r="D1404" s="114"/>
      <c r="E1404" s="115"/>
      <c r="F1404" s="116"/>
      <c r="G1404" s="117"/>
      <c r="H1404" s="118"/>
      <c r="I1404" s="118"/>
      <c r="J1404" s="119"/>
      <c r="K1404" s="119"/>
      <c r="L1404" s="8"/>
      <c r="M1404" s="120"/>
      <c r="N1404" s="120"/>
      <c r="O1404" s="113"/>
      <c r="P1404" s="113"/>
      <c r="Q1404" s="11"/>
      <c r="R1404" s="30"/>
      <c r="S1404" s="8"/>
      <c r="T1404" s="122"/>
      <c r="U1404" s="121"/>
      <c r="V1404" s="121"/>
      <c r="W1404" s="120"/>
      <c r="X1404" s="113"/>
      <c r="Y1404" s="113"/>
      <c r="Z1404" s="125"/>
      <c r="AA1404" s="11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/>
      <c r="B1405" s="113"/>
      <c r="C1405" s="176"/>
      <c r="D1405" s="114"/>
      <c r="E1405" s="115"/>
      <c r="F1405" s="116"/>
      <c r="G1405" s="117"/>
      <c r="H1405" s="118"/>
      <c r="I1405" s="118"/>
      <c r="J1405" s="119"/>
      <c r="K1405" s="119"/>
      <c r="L1405" s="8"/>
      <c r="M1405" s="120"/>
      <c r="N1405" s="120"/>
      <c r="O1405" s="113"/>
      <c r="P1405" s="113"/>
      <c r="Q1405" s="11"/>
      <c r="R1405" s="30"/>
      <c r="S1405" s="8"/>
      <c r="T1405" s="122"/>
      <c r="U1405" s="121"/>
      <c r="V1405" s="121"/>
      <c r="W1405" s="120"/>
      <c r="X1405" s="113"/>
      <c r="Y1405" s="113"/>
      <c r="Z1405" s="125"/>
      <c r="AA1405" s="11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/>
      <c r="B1406" s="113"/>
      <c r="C1406" s="176"/>
      <c r="D1406" s="114"/>
      <c r="E1406" s="115"/>
      <c r="F1406" s="116"/>
      <c r="G1406" s="117"/>
      <c r="H1406" s="118"/>
      <c r="I1406" s="118"/>
      <c r="J1406" s="119"/>
      <c r="K1406" s="119"/>
      <c r="L1406" s="8"/>
      <c r="M1406" s="120"/>
      <c r="N1406" s="120"/>
      <c r="O1406" s="113"/>
      <c r="P1406" s="113"/>
      <c r="Q1406" s="11"/>
      <c r="R1406" s="30"/>
      <c r="S1406" s="8"/>
      <c r="T1406" s="122"/>
      <c r="U1406" s="121"/>
      <c r="V1406" s="121"/>
      <c r="W1406" s="120"/>
      <c r="X1406" s="113"/>
      <c r="Y1406" s="113"/>
      <c r="Z1406" s="125"/>
      <c r="AA1406" s="11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/>
      <c r="B1407" s="113"/>
      <c r="C1407" s="176"/>
      <c r="D1407" s="114"/>
      <c r="E1407" s="115"/>
      <c r="F1407" s="116"/>
      <c r="G1407" s="117"/>
      <c r="H1407" s="118"/>
      <c r="I1407" s="118"/>
      <c r="J1407" s="119"/>
      <c r="K1407" s="119"/>
      <c r="L1407" s="8"/>
      <c r="M1407" s="120"/>
      <c r="N1407" s="120"/>
      <c r="O1407" s="113"/>
      <c r="P1407" s="113"/>
      <c r="Q1407" s="11"/>
      <c r="R1407" s="30"/>
      <c r="S1407" s="8"/>
      <c r="T1407" s="122"/>
      <c r="U1407" s="121"/>
      <c r="V1407" s="121"/>
      <c r="W1407" s="120"/>
      <c r="X1407" s="113"/>
      <c r="Y1407" s="113"/>
      <c r="Z1407" s="125"/>
      <c r="AA1407" s="11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/>
      <c r="B1408" s="113"/>
      <c r="C1408" s="176"/>
      <c r="D1408" s="114"/>
      <c r="E1408" s="115"/>
      <c r="F1408" s="116"/>
      <c r="G1408" s="117"/>
      <c r="H1408" s="118"/>
      <c r="I1408" s="118"/>
      <c r="J1408" s="119"/>
      <c r="K1408" s="119"/>
      <c r="L1408" s="8"/>
      <c r="M1408" s="120"/>
      <c r="N1408" s="120"/>
      <c r="O1408" s="113"/>
      <c r="P1408" s="113"/>
      <c r="Q1408" s="11"/>
      <c r="R1408" s="30"/>
      <c r="S1408" s="8"/>
      <c r="T1408" s="122"/>
      <c r="U1408" s="121"/>
      <c r="V1408" s="121"/>
      <c r="W1408" s="120"/>
      <c r="X1408" s="113"/>
      <c r="Y1408" s="113"/>
      <c r="Z1408" s="125"/>
      <c r="AA1408" s="11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/>
      <c r="B1409" s="113"/>
      <c r="C1409" s="176"/>
      <c r="D1409" s="114"/>
      <c r="E1409" s="115"/>
      <c r="F1409" s="116"/>
      <c r="G1409" s="117"/>
      <c r="H1409" s="118"/>
      <c r="I1409" s="118"/>
      <c r="J1409" s="119"/>
      <c r="K1409" s="119"/>
      <c r="L1409" s="8"/>
      <c r="M1409" s="120"/>
      <c r="N1409" s="120"/>
      <c r="O1409" s="113"/>
      <c r="P1409" s="113"/>
      <c r="Q1409" s="11"/>
      <c r="R1409" s="30"/>
      <c r="S1409" s="8"/>
      <c r="T1409" s="122"/>
      <c r="U1409" s="121"/>
      <c r="V1409" s="121"/>
      <c r="W1409" s="120"/>
      <c r="X1409" s="113"/>
      <c r="Y1409" s="113"/>
      <c r="Z1409" s="125"/>
      <c r="AA1409" s="11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/>
      <c r="B1410" s="113"/>
      <c r="C1410" s="176"/>
      <c r="D1410" s="114"/>
      <c r="E1410" s="115"/>
      <c r="F1410" s="116"/>
      <c r="G1410" s="117"/>
      <c r="H1410" s="118"/>
      <c r="I1410" s="118"/>
      <c r="J1410" s="119"/>
      <c r="K1410" s="119"/>
      <c r="L1410" s="8"/>
      <c r="M1410" s="120"/>
      <c r="N1410" s="120"/>
      <c r="O1410" s="113"/>
      <c r="P1410" s="113"/>
      <c r="Q1410" s="11"/>
      <c r="R1410" s="30"/>
      <c r="S1410" s="8"/>
      <c r="T1410" s="122"/>
      <c r="U1410" s="121"/>
      <c r="V1410" s="121"/>
      <c r="W1410" s="120"/>
      <c r="X1410" s="113"/>
      <c r="Y1410" s="113"/>
      <c r="Z1410" s="125"/>
      <c r="AA1410" s="11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/>
      <c r="B1411" s="113"/>
      <c r="C1411" s="176"/>
      <c r="D1411" s="114"/>
      <c r="E1411" s="115"/>
      <c r="F1411" s="116"/>
      <c r="G1411" s="117"/>
      <c r="H1411" s="118"/>
      <c r="I1411" s="118"/>
      <c r="J1411" s="119"/>
      <c r="K1411" s="119"/>
      <c r="L1411" s="8"/>
      <c r="M1411" s="120"/>
      <c r="N1411" s="120"/>
      <c r="O1411" s="113"/>
      <c r="P1411" s="113"/>
      <c r="Q1411" s="11"/>
      <c r="R1411" s="30"/>
      <c r="S1411" s="8"/>
      <c r="T1411" s="122"/>
      <c r="U1411" s="121"/>
      <c r="V1411" s="121"/>
      <c r="W1411" s="120"/>
      <c r="X1411" s="113"/>
      <c r="Y1411" s="113"/>
      <c r="Z1411" s="125"/>
      <c r="AA1411" s="11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/>
      <c r="B1412" s="113"/>
      <c r="C1412" s="176"/>
      <c r="D1412" s="114"/>
      <c r="E1412" s="115"/>
      <c r="F1412" s="116"/>
      <c r="G1412" s="117"/>
      <c r="H1412" s="118"/>
      <c r="I1412" s="118"/>
      <c r="J1412" s="119"/>
      <c r="K1412" s="119"/>
      <c r="L1412" s="8"/>
      <c r="M1412" s="120"/>
      <c r="N1412" s="120"/>
      <c r="O1412" s="113"/>
      <c r="P1412" s="113"/>
      <c r="Q1412" s="11"/>
      <c r="R1412" s="30"/>
      <c r="S1412" s="8"/>
      <c r="T1412" s="122"/>
      <c r="U1412" s="121"/>
      <c r="V1412" s="121"/>
      <c r="W1412" s="120"/>
      <c r="X1412" s="113"/>
      <c r="Y1412" s="113"/>
      <c r="Z1412" s="125"/>
      <c r="AA1412" s="11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/>
      <c r="B1413" s="113"/>
      <c r="C1413" s="176"/>
      <c r="D1413" s="114"/>
      <c r="E1413" s="115"/>
      <c r="F1413" s="116"/>
      <c r="G1413" s="117"/>
      <c r="H1413" s="118"/>
      <c r="I1413" s="118"/>
      <c r="J1413" s="119"/>
      <c r="K1413" s="119"/>
      <c r="L1413" s="8"/>
      <c r="M1413" s="120"/>
      <c r="N1413" s="120"/>
      <c r="O1413" s="113"/>
      <c r="P1413" s="113"/>
      <c r="Q1413" s="11"/>
      <c r="R1413" s="30"/>
      <c r="S1413" s="8"/>
      <c r="T1413" s="122"/>
      <c r="U1413" s="121"/>
      <c r="V1413" s="121"/>
      <c r="W1413" s="120"/>
      <c r="X1413" s="113"/>
      <c r="Y1413" s="113"/>
      <c r="Z1413" s="125"/>
      <c r="AA1413" s="11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/>
      <c r="B1414" s="113"/>
      <c r="C1414" s="176"/>
      <c r="D1414" s="114"/>
      <c r="E1414" s="115"/>
      <c r="F1414" s="116"/>
      <c r="G1414" s="117"/>
      <c r="H1414" s="118"/>
      <c r="I1414" s="118"/>
      <c r="J1414" s="119"/>
      <c r="K1414" s="119"/>
      <c r="L1414" s="8"/>
      <c r="M1414" s="120"/>
      <c r="N1414" s="120"/>
      <c r="O1414" s="113"/>
      <c r="P1414" s="113"/>
      <c r="Q1414" s="11"/>
      <c r="R1414" s="30"/>
      <c r="S1414" s="8"/>
      <c r="T1414" s="122"/>
      <c r="U1414" s="121"/>
      <c r="V1414" s="121"/>
      <c r="W1414" s="120"/>
      <c r="X1414" s="113"/>
      <c r="Y1414" s="113"/>
      <c r="Z1414" s="125"/>
      <c r="AA1414" s="11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/>
      <c r="B1415" s="113"/>
      <c r="C1415" s="176"/>
      <c r="D1415" s="114"/>
      <c r="E1415" s="115"/>
      <c r="F1415" s="116"/>
      <c r="G1415" s="117"/>
      <c r="H1415" s="118"/>
      <c r="I1415" s="118"/>
      <c r="J1415" s="119"/>
      <c r="K1415" s="119"/>
      <c r="L1415" s="8"/>
      <c r="M1415" s="120"/>
      <c r="N1415" s="120"/>
      <c r="O1415" s="113"/>
      <c r="P1415" s="113"/>
      <c r="Q1415" s="11"/>
      <c r="R1415" s="30"/>
      <c r="S1415" s="8"/>
      <c r="T1415" s="122"/>
      <c r="U1415" s="121"/>
      <c r="V1415" s="121"/>
      <c r="W1415" s="120"/>
      <c r="X1415" s="113"/>
      <c r="Y1415" s="113"/>
      <c r="Z1415" s="125"/>
      <c r="AA1415" s="11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/>
      <c r="B1416" s="113"/>
      <c r="C1416" s="176"/>
      <c r="D1416" s="114"/>
      <c r="E1416" s="115"/>
      <c r="F1416" s="116"/>
      <c r="G1416" s="117"/>
      <c r="H1416" s="118"/>
      <c r="I1416" s="118"/>
      <c r="J1416" s="119"/>
      <c r="K1416" s="119"/>
      <c r="L1416" s="8"/>
      <c r="M1416" s="120"/>
      <c r="N1416" s="120"/>
      <c r="O1416" s="113"/>
      <c r="P1416" s="113"/>
      <c r="Q1416" s="11"/>
      <c r="R1416" s="30"/>
      <c r="S1416" s="8"/>
      <c r="T1416" s="122"/>
      <c r="U1416" s="121"/>
      <c r="V1416" s="121"/>
      <c r="W1416" s="120"/>
      <c r="X1416" s="113"/>
      <c r="Y1416" s="113"/>
      <c r="Z1416" s="125"/>
      <c r="AA1416" s="11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/>
      <c r="B1417" s="113"/>
      <c r="C1417" s="176"/>
      <c r="D1417" s="114"/>
      <c r="E1417" s="115"/>
      <c r="F1417" s="116"/>
      <c r="G1417" s="117"/>
      <c r="H1417" s="118"/>
      <c r="I1417" s="118"/>
      <c r="J1417" s="119"/>
      <c r="K1417" s="119"/>
      <c r="L1417" s="8"/>
      <c r="M1417" s="120"/>
      <c r="N1417" s="120"/>
      <c r="O1417" s="113"/>
      <c r="P1417" s="113"/>
      <c r="Q1417" s="11"/>
      <c r="R1417" s="30"/>
      <c r="S1417" s="8"/>
      <c r="T1417" s="122"/>
      <c r="U1417" s="121"/>
      <c r="V1417" s="121"/>
      <c r="W1417" s="120"/>
      <c r="X1417" s="113"/>
      <c r="Y1417" s="113"/>
      <c r="Z1417" s="125"/>
      <c r="AA1417" s="11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/>
      <c r="B1418" s="113"/>
      <c r="C1418" s="176"/>
      <c r="D1418" s="114"/>
      <c r="E1418" s="115"/>
      <c r="F1418" s="116"/>
      <c r="G1418" s="117"/>
      <c r="H1418" s="118"/>
      <c r="I1418" s="118"/>
      <c r="J1418" s="119"/>
      <c r="K1418" s="119"/>
      <c r="L1418" s="8"/>
      <c r="M1418" s="120"/>
      <c r="N1418" s="120"/>
      <c r="O1418" s="113"/>
      <c r="P1418" s="113"/>
      <c r="Q1418" s="11"/>
      <c r="R1418" s="30"/>
      <c r="S1418" s="8"/>
      <c r="T1418" s="122"/>
      <c r="U1418" s="121"/>
      <c r="V1418" s="121"/>
      <c r="W1418" s="120"/>
      <c r="X1418" s="113"/>
      <c r="Y1418" s="113"/>
      <c r="Z1418" s="125"/>
      <c r="AA1418" s="11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/>
      <c r="B1419" s="113"/>
      <c r="C1419" s="176"/>
      <c r="D1419" s="114"/>
      <c r="E1419" s="115"/>
      <c r="F1419" s="116"/>
      <c r="G1419" s="117"/>
      <c r="H1419" s="118"/>
      <c r="I1419" s="118"/>
      <c r="J1419" s="119"/>
      <c r="K1419" s="119"/>
      <c r="L1419" s="8"/>
      <c r="M1419" s="120"/>
      <c r="N1419" s="120"/>
      <c r="O1419" s="113"/>
      <c r="P1419" s="113"/>
      <c r="Q1419" s="11"/>
      <c r="R1419" s="30"/>
      <c r="S1419" s="8"/>
      <c r="T1419" s="122"/>
      <c r="U1419" s="121"/>
      <c r="V1419" s="121"/>
      <c r="W1419" s="120"/>
      <c r="X1419" s="113"/>
      <c r="Y1419" s="113"/>
      <c r="Z1419" s="125"/>
      <c r="AA1419" s="11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/>
      <c r="B1420" s="113"/>
      <c r="C1420" s="176"/>
      <c r="D1420" s="114"/>
      <c r="E1420" s="115"/>
      <c r="F1420" s="116"/>
      <c r="G1420" s="117"/>
      <c r="H1420" s="118"/>
      <c r="I1420" s="118"/>
      <c r="J1420" s="119"/>
      <c r="K1420" s="119"/>
      <c r="L1420" s="8"/>
      <c r="M1420" s="120"/>
      <c r="N1420" s="120"/>
      <c r="O1420" s="113"/>
      <c r="P1420" s="113"/>
      <c r="Q1420" s="11"/>
      <c r="R1420" s="30"/>
      <c r="S1420" s="8"/>
      <c r="T1420" s="122"/>
      <c r="U1420" s="121"/>
      <c r="V1420" s="121"/>
      <c r="W1420" s="120"/>
      <c r="X1420" s="113"/>
      <c r="Y1420" s="113"/>
      <c r="Z1420" s="125"/>
      <c r="AA1420" s="11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/>
      <c r="B1421" s="113"/>
      <c r="C1421" s="176"/>
      <c r="D1421" s="114"/>
      <c r="E1421" s="115"/>
      <c r="F1421" s="116"/>
      <c r="G1421" s="117"/>
      <c r="H1421" s="118"/>
      <c r="I1421" s="118"/>
      <c r="J1421" s="119"/>
      <c r="K1421" s="119"/>
      <c r="L1421" s="8"/>
      <c r="M1421" s="120"/>
      <c r="N1421" s="120"/>
      <c r="O1421" s="113"/>
      <c r="P1421" s="113"/>
      <c r="Q1421" s="11"/>
      <c r="R1421" s="30"/>
      <c r="S1421" s="8"/>
      <c r="T1421" s="122"/>
      <c r="U1421" s="121"/>
      <c r="V1421" s="121"/>
      <c r="W1421" s="120"/>
      <c r="X1421" s="113"/>
      <c r="Y1421" s="113"/>
      <c r="Z1421" s="125"/>
      <c r="AA1421" s="11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/>
      <c r="B1422" s="113"/>
      <c r="C1422" s="176"/>
      <c r="D1422" s="114"/>
      <c r="E1422" s="115"/>
      <c r="F1422" s="116"/>
      <c r="G1422" s="117"/>
      <c r="H1422" s="118"/>
      <c r="I1422" s="118"/>
      <c r="J1422" s="119"/>
      <c r="K1422" s="119"/>
      <c r="L1422" s="8"/>
      <c r="M1422" s="120"/>
      <c r="N1422" s="120"/>
      <c r="O1422" s="113"/>
      <c r="P1422" s="113"/>
      <c r="Q1422" s="11"/>
      <c r="R1422" s="30"/>
      <c r="S1422" s="8"/>
      <c r="T1422" s="122"/>
      <c r="U1422" s="121"/>
      <c r="V1422" s="121"/>
      <c r="W1422" s="120"/>
      <c r="X1422" s="113"/>
      <c r="Y1422" s="113"/>
      <c r="Z1422" s="125"/>
      <c r="AA1422" s="11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/>
      <c r="B1423" s="113"/>
      <c r="C1423" s="176"/>
      <c r="D1423" s="114"/>
      <c r="E1423" s="115"/>
      <c r="F1423" s="116"/>
      <c r="G1423" s="117"/>
      <c r="H1423" s="118"/>
      <c r="I1423" s="118"/>
      <c r="J1423" s="119"/>
      <c r="K1423" s="119"/>
      <c r="L1423" s="8"/>
      <c r="M1423" s="120"/>
      <c r="N1423" s="120"/>
      <c r="O1423" s="113"/>
      <c r="P1423" s="113"/>
      <c r="Q1423" s="11"/>
      <c r="R1423" s="30"/>
      <c r="S1423" s="8"/>
      <c r="T1423" s="122"/>
      <c r="U1423" s="121"/>
      <c r="V1423" s="121"/>
      <c r="W1423" s="120"/>
      <c r="X1423" s="113"/>
      <c r="Y1423" s="113"/>
      <c r="Z1423" s="125"/>
      <c r="AA1423" s="11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/>
      <c r="B1424" s="113"/>
      <c r="C1424" s="176"/>
      <c r="D1424" s="114"/>
      <c r="E1424" s="115"/>
      <c r="F1424" s="116"/>
      <c r="G1424" s="117"/>
      <c r="H1424" s="118"/>
      <c r="I1424" s="118"/>
      <c r="J1424" s="119"/>
      <c r="K1424" s="119"/>
      <c r="L1424" s="8"/>
      <c r="M1424" s="120"/>
      <c r="N1424" s="120"/>
      <c r="O1424" s="113"/>
      <c r="P1424" s="113"/>
      <c r="Q1424" s="11"/>
      <c r="R1424" s="30"/>
      <c r="S1424" s="8"/>
      <c r="T1424" s="122"/>
      <c r="U1424" s="121"/>
      <c r="V1424" s="121"/>
      <c r="W1424" s="120"/>
      <c r="X1424" s="113"/>
      <c r="Y1424" s="113"/>
      <c r="Z1424" s="125"/>
      <c r="AA1424" s="11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/>
      <c r="B1425" s="113"/>
      <c r="C1425" s="176"/>
      <c r="D1425" s="114"/>
      <c r="E1425" s="115"/>
      <c r="F1425" s="116"/>
      <c r="G1425" s="117"/>
      <c r="H1425" s="118"/>
      <c r="I1425" s="118"/>
      <c r="J1425" s="119"/>
      <c r="K1425" s="119"/>
      <c r="L1425" s="8"/>
      <c r="M1425" s="120"/>
      <c r="N1425" s="120"/>
      <c r="O1425" s="113"/>
      <c r="P1425" s="113"/>
      <c r="Q1425" s="11"/>
      <c r="R1425" s="30"/>
      <c r="S1425" s="8"/>
      <c r="T1425" s="122"/>
      <c r="U1425" s="121"/>
      <c r="V1425" s="121"/>
      <c r="W1425" s="120"/>
      <c r="X1425" s="113"/>
      <c r="Y1425" s="113"/>
      <c r="Z1425" s="125"/>
      <c r="AA1425" s="11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/>
      <c r="B1426" s="113"/>
      <c r="C1426" s="176"/>
      <c r="D1426" s="114"/>
      <c r="E1426" s="115"/>
      <c r="F1426" s="116"/>
      <c r="G1426" s="117"/>
      <c r="H1426" s="118"/>
      <c r="I1426" s="118"/>
      <c r="J1426" s="119"/>
      <c r="K1426" s="119"/>
      <c r="L1426" s="8"/>
      <c r="M1426" s="120"/>
      <c r="N1426" s="120"/>
      <c r="O1426" s="113"/>
      <c r="P1426" s="113"/>
      <c r="Q1426" s="11"/>
      <c r="R1426" s="30"/>
      <c r="S1426" s="8"/>
      <c r="T1426" s="122"/>
      <c r="U1426" s="121"/>
      <c r="V1426" s="121"/>
      <c r="W1426" s="120"/>
      <c r="X1426" s="113"/>
      <c r="Y1426" s="113"/>
      <c r="Z1426" s="125"/>
      <c r="AA1426" s="11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/>
      <c r="B1427" s="113"/>
      <c r="C1427" s="176"/>
      <c r="D1427" s="114"/>
      <c r="E1427" s="115"/>
      <c r="F1427" s="116"/>
      <c r="G1427" s="117"/>
      <c r="H1427" s="118"/>
      <c r="I1427" s="118"/>
      <c r="J1427" s="119"/>
      <c r="K1427" s="119"/>
      <c r="L1427" s="8"/>
      <c r="M1427" s="120"/>
      <c r="N1427" s="120"/>
      <c r="O1427" s="113"/>
      <c r="P1427" s="113"/>
      <c r="Q1427" s="11"/>
      <c r="R1427" s="30"/>
      <c r="S1427" s="8"/>
      <c r="T1427" s="122"/>
      <c r="U1427" s="121"/>
      <c r="V1427" s="121"/>
      <c r="W1427" s="120"/>
      <c r="X1427" s="113"/>
      <c r="Y1427" s="113"/>
      <c r="Z1427" s="125"/>
      <c r="AA1427" s="11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/>
      <c r="B1428" s="113"/>
      <c r="C1428" s="176"/>
      <c r="D1428" s="114"/>
      <c r="E1428" s="115"/>
      <c r="F1428" s="116"/>
      <c r="G1428" s="117"/>
      <c r="H1428" s="118"/>
      <c r="I1428" s="118"/>
      <c r="J1428" s="119"/>
      <c r="K1428" s="119"/>
      <c r="L1428" s="8"/>
      <c r="M1428" s="120"/>
      <c r="N1428" s="120"/>
      <c r="O1428" s="113"/>
      <c r="P1428" s="113"/>
      <c r="Q1428" s="11"/>
      <c r="R1428" s="30"/>
      <c r="S1428" s="8"/>
      <c r="T1428" s="122"/>
      <c r="U1428" s="121"/>
      <c r="V1428" s="121"/>
      <c r="W1428" s="120"/>
      <c r="X1428" s="113"/>
      <c r="Y1428" s="113"/>
      <c r="Z1428" s="125"/>
      <c r="AA1428" s="11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/>
      <c r="B1429" s="113"/>
      <c r="C1429" s="176"/>
      <c r="D1429" s="114"/>
      <c r="E1429" s="115"/>
      <c r="F1429" s="116"/>
      <c r="G1429" s="117"/>
      <c r="H1429" s="118"/>
      <c r="I1429" s="118"/>
      <c r="J1429" s="119"/>
      <c r="K1429" s="119"/>
      <c r="L1429" s="8"/>
      <c r="M1429" s="120"/>
      <c r="N1429" s="120"/>
      <c r="O1429" s="113"/>
      <c r="P1429" s="113"/>
      <c r="Q1429" s="11"/>
      <c r="R1429" s="30"/>
      <c r="S1429" s="8"/>
      <c r="T1429" s="122"/>
      <c r="U1429" s="121"/>
      <c r="V1429" s="121"/>
      <c r="W1429" s="120"/>
      <c r="X1429" s="113"/>
      <c r="Y1429" s="113"/>
      <c r="Z1429" s="125"/>
      <c r="AA1429" s="11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/>
      <c r="B1430" s="113"/>
      <c r="C1430" s="176"/>
      <c r="D1430" s="114"/>
      <c r="E1430" s="115"/>
      <c r="F1430" s="116"/>
      <c r="G1430" s="117"/>
      <c r="H1430" s="118"/>
      <c r="I1430" s="118"/>
      <c r="J1430" s="119"/>
      <c r="K1430" s="119"/>
      <c r="L1430" s="8"/>
      <c r="M1430" s="120"/>
      <c r="N1430" s="120"/>
      <c r="O1430" s="113"/>
      <c r="P1430" s="113"/>
      <c r="Q1430" s="11"/>
      <c r="R1430" s="30"/>
      <c r="S1430" s="8"/>
      <c r="T1430" s="122"/>
      <c r="U1430" s="121"/>
      <c r="V1430" s="121"/>
      <c r="W1430" s="120"/>
      <c r="X1430" s="113"/>
      <c r="Y1430" s="113"/>
      <c r="Z1430" s="125"/>
      <c r="AA1430" s="11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/>
      <c r="B1431" s="113"/>
      <c r="C1431" s="176"/>
      <c r="D1431" s="114"/>
      <c r="E1431" s="115"/>
      <c r="F1431" s="116"/>
      <c r="G1431" s="117"/>
      <c r="H1431" s="118"/>
      <c r="I1431" s="118"/>
      <c r="J1431" s="119"/>
      <c r="K1431" s="119"/>
      <c r="L1431" s="8"/>
      <c r="M1431" s="120"/>
      <c r="N1431" s="120"/>
      <c r="O1431" s="113"/>
      <c r="P1431" s="113"/>
      <c r="Q1431" s="11"/>
      <c r="R1431" s="30"/>
      <c r="S1431" s="8"/>
      <c r="T1431" s="122"/>
      <c r="U1431" s="121"/>
      <c r="V1431" s="121"/>
      <c r="W1431" s="120"/>
      <c r="X1431" s="113"/>
      <c r="Y1431" s="113"/>
      <c r="Z1431" s="125"/>
      <c r="AA1431" s="11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/>
      <c r="B1432" s="113"/>
      <c r="C1432" s="176"/>
      <c r="D1432" s="114"/>
      <c r="E1432" s="115"/>
      <c r="F1432" s="116"/>
      <c r="G1432" s="117"/>
      <c r="H1432" s="118"/>
      <c r="I1432" s="118"/>
      <c r="J1432" s="119"/>
      <c r="K1432" s="119"/>
      <c r="L1432" s="8"/>
      <c r="M1432" s="120"/>
      <c r="N1432" s="120"/>
      <c r="O1432" s="113"/>
      <c r="P1432" s="113"/>
      <c r="Q1432" s="11"/>
      <c r="R1432" s="30"/>
      <c r="S1432" s="8"/>
      <c r="T1432" s="122"/>
      <c r="U1432" s="121"/>
      <c r="V1432" s="121"/>
      <c r="W1432" s="120"/>
      <c r="X1432" s="113"/>
      <c r="Y1432" s="113"/>
      <c r="Z1432" s="125"/>
      <c r="AA1432" s="11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/>
      <c r="B1433" s="113"/>
      <c r="C1433" s="176"/>
      <c r="D1433" s="114"/>
      <c r="E1433" s="115"/>
      <c r="F1433" s="116"/>
      <c r="G1433" s="117"/>
      <c r="H1433" s="118"/>
      <c r="I1433" s="118"/>
      <c r="J1433" s="119"/>
      <c r="K1433" s="119"/>
      <c r="L1433" s="8"/>
      <c r="M1433" s="120"/>
      <c r="N1433" s="120"/>
      <c r="O1433" s="113"/>
      <c r="P1433" s="113"/>
      <c r="Q1433" s="11"/>
      <c r="R1433" s="30"/>
      <c r="S1433" s="8"/>
      <c r="T1433" s="122"/>
      <c r="U1433" s="121"/>
      <c r="V1433" s="121"/>
      <c r="W1433" s="120"/>
      <c r="X1433" s="113"/>
      <c r="Y1433" s="113"/>
      <c r="Z1433" s="125"/>
      <c r="AA1433" s="11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/>
      <c r="B1434" s="113"/>
      <c r="C1434" s="176"/>
      <c r="D1434" s="114"/>
      <c r="E1434" s="115"/>
      <c r="F1434" s="116"/>
      <c r="G1434" s="117"/>
      <c r="H1434" s="118"/>
      <c r="I1434" s="118"/>
      <c r="J1434" s="119"/>
      <c r="K1434" s="119"/>
      <c r="L1434" s="8"/>
      <c r="M1434" s="120"/>
      <c r="N1434" s="120"/>
      <c r="O1434" s="113"/>
      <c r="P1434" s="113"/>
      <c r="Q1434" s="11"/>
      <c r="R1434" s="30"/>
      <c r="S1434" s="8"/>
      <c r="T1434" s="122"/>
      <c r="U1434" s="121"/>
      <c r="V1434" s="121"/>
      <c r="W1434" s="120"/>
      <c r="X1434" s="113"/>
      <c r="Y1434" s="113"/>
      <c r="Z1434" s="125"/>
      <c r="AA1434" s="11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/>
      <c r="B1435" s="113"/>
      <c r="C1435" s="176"/>
      <c r="D1435" s="114"/>
      <c r="E1435" s="115"/>
      <c r="F1435" s="116"/>
      <c r="G1435" s="117"/>
      <c r="H1435" s="118"/>
      <c r="I1435" s="118"/>
      <c r="J1435" s="119"/>
      <c r="K1435" s="119"/>
      <c r="L1435" s="8"/>
      <c r="M1435" s="120"/>
      <c r="N1435" s="120"/>
      <c r="O1435" s="113"/>
      <c r="P1435" s="113"/>
      <c r="Q1435" s="11"/>
      <c r="R1435" s="30"/>
      <c r="S1435" s="8"/>
      <c r="T1435" s="122"/>
      <c r="U1435" s="121"/>
      <c r="V1435" s="121"/>
      <c r="W1435" s="120"/>
      <c r="X1435" s="113"/>
      <c r="Y1435" s="113"/>
      <c r="Z1435" s="125"/>
      <c r="AA1435" s="11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/>
      <c r="B1436" s="113"/>
      <c r="C1436" s="176"/>
      <c r="D1436" s="114"/>
      <c r="E1436" s="115"/>
      <c r="F1436" s="116"/>
      <c r="G1436" s="117"/>
      <c r="H1436" s="118"/>
      <c r="I1436" s="118"/>
      <c r="J1436" s="119"/>
      <c r="K1436" s="119"/>
      <c r="L1436" s="8"/>
      <c r="M1436" s="120"/>
      <c r="N1436" s="120"/>
      <c r="O1436" s="113"/>
      <c r="P1436" s="113"/>
      <c r="Q1436" s="11"/>
      <c r="R1436" s="30"/>
      <c r="S1436" s="8"/>
      <c r="T1436" s="122"/>
      <c r="U1436" s="121"/>
      <c r="V1436" s="121"/>
      <c r="W1436" s="120"/>
      <c r="X1436" s="113"/>
      <c r="Y1436" s="113"/>
      <c r="Z1436" s="125"/>
      <c r="AA1436" s="11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/>
      <c r="B1437" s="113"/>
      <c r="C1437" s="176"/>
      <c r="D1437" s="114"/>
      <c r="E1437" s="115"/>
      <c r="F1437" s="116"/>
      <c r="G1437" s="117"/>
      <c r="H1437" s="118"/>
      <c r="I1437" s="118"/>
      <c r="J1437" s="119"/>
      <c r="K1437" s="119"/>
      <c r="L1437" s="8"/>
      <c r="M1437" s="120"/>
      <c r="N1437" s="120"/>
      <c r="O1437" s="113"/>
      <c r="P1437" s="113"/>
      <c r="Q1437" s="11"/>
      <c r="R1437" s="30"/>
      <c r="S1437" s="8"/>
      <c r="T1437" s="122"/>
      <c r="U1437" s="121"/>
      <c r="V1437" s="121"/>
      <c r="W1437" s="120"/>
      <c r="X1437" s="113"/>
      <c r="Y1437" s="113"/>
      <c r="Z1437" s="125"/>
      <c r="AA1437" s="11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/>
      <c r="B1438" s="113"/>
      <c r="C1438" s="176"/>
      <c r="D1438" s="114"/>
      <c r="E1438" s="115"/>
      <c r="F1438" s="116"/>
      <c r="G1438" s="117"/>
      <c r="H1438" s="118"/>
      <c r="I1438" s="118"/>
      <c r="J1438" s="119"/>
      <c r="K1438" s="119"/>
      <c r="L1438" s="8"/>
      <c r="M1438" s="120"/>
      <c r="N1438" s="120"/>
      <c r="O1438" s="113"/>
      <c r="P1438" s="113"/>
      <c r="Q1438" s="11"/>
      <c r="R1438" s="30"/>
      <c r="S1438" s="8"/>
      <c r="T1438" s="122"/>
      <c r="U1438" s="121"/>
      <c r="V1438" s="121"/>
      <c r="W1438" s="120"/>
      <c r="X1438" s="113"/>
      <c r="Y1438" s="113"/>
      <c r="Z1438" s="125"/>
      <c r="AA1438" s="11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/>
      <c r="B1439" s="113"/>
      <c r="C1439" s="176"/>
      <c r="D1439" s="114"/>
      <c r="E1439" s="115"/>
      <c r="F1439" s="116"/>
      <c r="G1439" s="117"/>
      <c r="H1439" s="118"/>
      <c r="I1439" s="118"/>
      <c r="J1439" s="119"/>
      <c r="K1439" s="119"/>
      <c r="L1439" s="8"/>
      <c r="M1439" s="120"/>
      <c r="N1439" s="120"/>
      <c r="O1439" s="113"/>
      <c r="P1439" s="113"/>
      <c r="Q1439" s="11"/>
      <c r="R1439" s="30"/>
      <c r="S1439" s="8"/>
      <c r="T1439" s="122"/>
      <c r="U1439" s="121"/>
      <c r="V1439" s="121"/>
      <c r="W1439" s="120"/>
      <c r="X1439" s="113"/>
      <c r="Y1439" s="113"/>
      <c r="Z1439" s="125"/>
      <c r="AA1439" s="11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/>
      <c r="B1440" s="113"/>
      <c r="C1440" s="176"/>
      <c r="D1440" s="114"/>
      <c r="E1440" s="115"/>
      <c r="F1440" s="116"/>
      <c r="G1440" s="117"/>
      <c r="H1440" s="118"/>
      <c r="I1440" s="118"/>
      <c r="J1440" s="119"/>
      <c r="K1440" s="119"/>
      <c r="L1440" s="8"/>
      <c r="M1440" s="120"/>
      <c r="N1440" s="120"/>
      <c r="O1440" s="113"/>
      <c r="P1440" s="113"/>
      <c r="Q1440" s="11"/>
      <c r="R1440" s="30"/>
      <c r="S1440" s="8"/>
      <c r="T1440" s="122"/>
      <c r="U1440" s="121"/>
      <c r="V1440" s="121"/>
      <c r="W1440" s="120"/>
      <c r="X1440" s="113"/>
      <c r="Y1440" s="113"/>
      <c r="Z1440" s="125"/>
      <c r="AA1440" s="11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/>
      <c r="B1441" s="113"/>
      <c r="C1441" s="176"/>
      <c r="D1441" s="114"/>
      <c r="E1441" s="115"/>
      <c r="F1441" s="116"/>
      <c r="G1441" s="117"/>
      <c r="H1441" s="118"/>
      <c r="I1441" s="118"/>
      <c r="J1441" s="119"/>
      <c r="K1441" s="119"/>
      <c r="L1441" s="8"/>
      <c r="M1441" s="120"/>
      <c r="N1441" s="120"/>
      <c r="O1441" s="113"/>
      <c r="P1441" s="113"/>
      <c r="Q1441" s="11"/>
      <c r="R1441" s="30"/>
      <c r="S1441" s="8"/>
      <c r="T1441" s="122"/>
      <c r="U1441" s="121"/>
      <c r="V1441" s="121"/>
      <c r="W1441" s="120"/>
      <c r="X1441" s="113"/>
      <c r="Y1441" s="113"/>
      <c r="Z1441" s="125"/>
      <c r="AA1441" s="11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/>
      <c r="B1442" s="113"/>
      <c r="C1442" s="176"/>
      <c r="D1442" s="114"/>
      <c r="E1442" s="115"/>
      <c r="F1442" s="116"/>
      <c r="G1442" s="117"/>
      <c r="H1442" s="118"/>
      <c r="I1442" s="118"/>
      <c r="J1442" s="119"/>
      <c r="K1442" s="119"/>
      <c r="L1442" s="8"/>
      <c r="M1442" s="120"/>
      <c r="N1442" s="120"/>
      <c r="O1442" s="113"/>
      <c r="P1442" s="113"/>
      <c r="Q1442" s="11"/>
      <c r="R1442" s="30"/>
      <c r="S1442" s="8"/>
      <c r="T1442" s="122"/>
      <c r="U1442" s="121"/>
      <c r="V1442" s="121"/>
      <c r="W1442" s="120"/>
      <c r="X1442" s="113"/>
      <c r="Y1442" s="113"/>
      <c r="Z1442" s="125"/>
      <c r="AA1442" s="11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/>
      <c r="B1443" s="113"/>
      <c r="C1443" s="176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1"/>
      <c r="R1443" s="30"/>
      <c r="S1443" s="8"/>
      <c r="T1443" s="122"/>
      <c r="U1443" s="121"/>
      <c r="V1443" s="121"/>
      <c r="W1443" s="120"/>
      <c r="X1443" s="113"/>
      <c r="Y1443" s="113"/>
      <c r="Z1443" s="125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/>
      <c r="B1444" s="113"/>
      <c r="C1444" s="176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1"/>
      <c r="R1444" s="30"/>
      <c r="S1444" s="8"/>
      <c r="T1444" s="122"/>
      <c r="U1444" s="121"/>
      <c r="V1444" s="121"/>
      <c r="W1444" s="120"/>
      <c r="X1444" s="113"/>
      <c r="Y1444" s="113"/>
      <c r="Z1444" s="125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/>
      <c r="B1445" s="113"/>
      <c r="C1445" s="176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1"/>
      <c r="R1445" s="30"/>
      <c r="S1445" s="8"/>
      <c r="T1445" s="122"/>
      <c r="U1445" s="121"/>
      <c r="V1445" s="121"/>
      <c r="W1445" s="120"/>
      <c r="X1445" s="113"/>
      <c r="Y1445" s="113"/>
      <c r="Z1445" s="125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/>
      <c r="B1446" s="113"/>
      <c r="C1446" s="176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1"/>
      <c r="R1446" s="30"/>
      <c r="S1446" s="8"/>
      <c r="T1446" s="122"/>
      <c r="U1446" s="121"/>
      <c r="V1446" s="121"/>
      <c r="W1446" s="120"/>
      <c r="X1446" s="113"/>
      <c r="Y1446" s="113"/>
      <c r="Z1446" s="125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/>
      <c r="B1447" s="113"/>
      <c r="C1447" s="176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1"/>
      <c r="R1447" s="30"/>
      <c r="S1447" s="8"/>
      <c r="T1447" s="122"/>
      <c r="U1447" s="121"/>
      <c r="V1447" s="121"/>
      <c r="W1447" s="120"/>
      <c r="X1447" s="113"/>
      <c r="Y1447" s="113"/>
      <c r="Z1447" s="125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/>
      <c r="B1448" s="113"/>
      <c r="C1448" s="176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1"/>
      <c r="R1448" s="30"/>
      <c r="S1448" s="8"/>
      <c r="T1448" s="122"/>
      <c r="U1448" s="121"/>
      <c r="V1448" s="121"/>
      <c r="W1448" s="120"/>
      <c r="X1448" s="113"/>
      <c r="Y1448" s="113"/>
      <c r="Z1448" s="125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/>
      <c r="B1449" s="113"/>
      <c r="C1449" s="176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1"/>
      <c r="R1449" s="30"/>
      <c r="S1449" s="8"/>
      <c r="T1449" s="122"/>
      <c r="U1449" s="121"/>
      <c r="V1449" s="121"/>
      <c r="W1449" s="120"/>
      <c r="X1449" s="113"/>
      <c r="Y1449" s="113"/>
      <c r="Z1449" s="125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/>
      <c r="B1450" s="113"/>
      <c r="C1450" s="176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1"/>
      <c r="R1450" s="30"/>
      <c r="S1450" s="8"/>
      <c r="T1450" s="122"/>
      <c r="U1450" s="121"/>
      <c r="V1450" s="121"/>
      <c r="W1450" s="120"/>
      <c r="X1450" s="113"/>
      <c r="Y1450" s="113"/>
      <c r="Z1450" s="125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/>
      <c r="B1451" s="113"/>
      <c r="C1451" s="176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1"/>
      <c r="R1451" s="30"/>
      <c r="S1451" s="8"/>
      <c r="T1451" s="122"/>
      <c r="U1451" s="121"/>
      <c r="V1451" s="121"/>
      <c r="W1451" s="120"/>
      <c r="X1451" s="113"/>
      <c r="Y1451" s="113"/>
      <c r="Z1451" s="125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/>
      <c r="B1452" s="113"/>
      <c r="C1452" s="176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1"/>
      <c r="R1452" s="30"/>
      <c r="S1452" s="8"/>
      <c r="T1452" s="122"/>
      <c r="U1452" s="121"/>
      <c r="V1452" s="121"/>
      <c r="W1452" s="120"/>
      <c r="X1452" s="113"/>
      <c r="Y1452" s="113"/>
      <c r="Z1452" s="125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/>
      <c r="B1453" s="113"/>
      <c r="C1453" s="176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1"/>
      <c r="R1453" s="30"/>
      <c r="S1453" s="8"/>
      <c r="T1453" s="122"/>
      <c r="U1453" s="121"/>
      <c r="V1453" s="121"/>
      <c r="W1453" s="120"/>
      <c r="X1453" s="113"/>
      <c r="Y1453" s="113"/>
      <c r="Z1453" s="125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/>
      <c r="B1454" s="113"/>
      <c r="C1454" s="176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1"/>
      <c r="R1454" s="30"/>
      <c r="S1454" s="8"/>
      <c r="T1454" s="122"/>
      <c r="U1454" s="121"/>
      <c r="V1454" s="121"/>
      <c r="W1454" s="120"/>
      <c r="X1454" s="113"/>
      <c r="Y1454" s="113"/>
      <c r="Z1454" s="125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/>
      <c r="B1455" s="113"/>
      <c r="C1455" s="176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1"/>
      <c r="R1455" s="30"/>
      <c r="S1455" s="8"/>
      <c r="T1455" s="122"/>
      <c r="U1455" s="121"/>
      <c r="V1455" s="121"/>
      <c r="W1455" s="120"/>
      <c r="X1455" s="113"/>
      <c r="Y1455" s="113"/>
      <c r="Z1455" s="125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/>
      <c r="B1456" s="113"/>
      <c r="C1456" s="176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1"/>
      <c r="R1456" s="30"/>
      <c r="S1456" s="8"/>
      <c r="T1456" s="122"/>
      <c r="U1456" s="121"/>
      <c r="V1456" s="121"/>
      <c r="W1456" s="120"/>
      <c r="X1456" s="113"/>
      <c r="Y1456" s="113"/>
      <c r="Z1456" s="125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/>
      <c r="B1457" s="113"/>
      <c r="C1457" s="176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1"/>
      <c r="R1457" s="30"/>
      <c r="S1457" s="8"/>
      <c r="T1457" s="122"/>
      <c r="U1457" s="121"/>
      <c r="V1457" s="121"/>
      <c r="W1457" s="120"/>
      <c r="X1457" s="113"/>
      <c r="Y1457" s="113"/>
      <c r="Z1457" s="125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/>
      <c r="B1458" s="113"/>
      <c r="C1458" s="176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1"/>
      <c r="R1458" s="30"/>
      <c r="S1458" s="8"/>
      <c r="T1458" s="122"/>
      <c r="U1458" s="121"/>
      <c r="V1458" s="121"/>
      <c r="W1458" s="120"/>
      <c r="X1458" s="113"/>
      <c r="Y1458" s="113"/>
      <c r="Z1458" s="125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/>
      <c r="B1459" s="113"/>
      <c r="C1459" s="176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1"/>
      <c r="R1459" s="30"/>
      <c r="S1459" s="8"/>
      <c r="T1459" s="122"/>
      <c r="U1459" s="121"/>
      <c r="V1459" s="121"/>
      <c r="W1459" s="120"/>
      <c r="X1459" s="113"/>
      <c r="Y1459" s="113"/>
      <c r="Z1459" s="125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/>
      <c r="B1460" s="113"/>
      <c r="C1460" s="176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1"/>
      <c r="R1460" s="30"/>
      <c r="S1460" s="8"/>
      <c r="T1460" s="122"/>
      <c r="U1460" s="121"/>
      <c r="V1460" s="121"/>
      <c r="W1460" s="120"/>
      <c r="X1460" s="113"/>
      <c r="Y1460" s="113"/>
      <c r="Z1460" s="125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/>
      <c r="B1461" s="113"/>
      <c r="C1461" s="176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1"/>
      <c r="R1461" s="30"/>
      <c r="S1461" s="8"/>
      <c r="T1461" s="122"/>
      <c r="U1461" s="121"/>
      <c r="V1461" s="121"/>
      <c r="W1461" s="120"/>
      <c r="X1461" s="113"/>
      <c r="Y1461" s="113"/>
      <c r="Z1461" s="125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/>
      <c r="B1462" s="113"/>
      <c r="C1462" s="176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1"/>
      <c r="R1462" s="30"/>
      <c r="S1462" s="8"/>
      <c r="T1462" s="122"/>
      <c r="U1462" s="121"/>
      <c r="V1462" s="121"/>
      <c r="W1462" s="120"/>
      <c r="X1462" s="113"/>
      <c r="Y1462" s="113"/>
      <c r="Z1462" s="125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/>
      <c r="B1463" s="113"/>
      <c r="C1463" s="176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1"/>
      <c r="R1463" s="30"/>
      <c r="S1463" s="8"/>
      <c r="T1463" s="122"/>
      <c r="U1463" s="121"/>
      <c r="V1463" s="121"/>
      <c r="W1463" s="120"/>
      <c r="X1463" s="113"/>
      <c r="Y1463" s="113"/>
      <c r="Z1463" s="125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/>
      <c r="B1464" s="113"/>
      <c r="C1464" s="176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1"/>
      <c r="R1464" s="30"/>
      <c r="S1464" s="8"/>
      <c r="T1464" s="122"/>
      <c r="U1464" s="121"/>
      <c r="V1464" s="121"/>
      <c r="W1464" s="120"/>
      <c r="X1464" s="113"/>
      <c r="Y1464" s="113"/>
      <c r="Z1464" s="125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/>
      <c r="B1465" s="113"/>
      <c r="C1465" s="176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1"/>
      <c r="R1465" s="30"/>
      <c r="S1465" s="8"/>
      <c r="T1465" s="122"/>
      <c r="U1465" s="121"/>
      <c r="V1465" s="121"/>
      <c r="W1465" s="120"/>
      <c r="X1465" s="113"/>
      <c r="Y1465" s="113"/>
      <c r="Z1465" s="125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/>
      <c r="B1466" s="113"/>
      <c r="C1466" s="176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1"/>
      <c r="R1466" s="30"/>
      <c r="S1466" s="8"/>
      <c r="T1466" s="122"/>
      <c r="U1466" s="121"/>
      <c r="V1466" s="121"/>
      <c r="W1466" s="120"/>
      <c r="X1466" s="113"/>
      <c r="Y1466" s="113"/>
      <c r="Z1466" s="125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/>
      <c r="B1467" s="113"/>
      <c r="C1467" s="176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1"/>
      <c r="R1467" s="30"/>
      <c r="S1467" s="8"/>
      <c r="T1467" s="122"/>
      <c r="U1467" s="121"/>
      <c r="V1467" s="121"/>
      <c r="W1467" s="120"/>
      <c r="X1467" s="113"/>
      <c r="Y1467" s="113"/>
      <c r="Z1467" s="125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/>
      <c r="B1468" s="113"/>
      <c r="C1468" s="176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1"/>
      <c r="R1468" s="30"/>
      <c r="S1468" s="8"/>
      <c r="T1468" s="122"/>
      <c r="U1468" s="121"/>
      <c r="V1468" s="121"/>
      <c r="W1468" s="120"/>
      <c r="X1468" s="113"/>
      <c r="Y1468" s="113"/>
      <c r="Z1468" s="125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/>
      <c r="B1469" s="113"/>
      <c r="C1469" s="176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1"/>
      <c r="R1469" s="30"/>
      <c r="S1469" s="8"/>
      <c r="T1469" s="122"/>
      <c r="U1469" s="121"/>
      <c r="V1469" s="121"/>
      <c r="W1469" s="120"/>
      <c r="X1469" s="113"/>
      <c r="Y1469" s="113"/>
      <c r="Z1469" s="125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/>
      <c r="B1470" s="113"/>
      <c r="C1470" s="176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1"/>
      <c r="R1470" s="30"/>
      <c r="S1470" s="8"/>
      <c r="T1470" s="122"/>
      <c r="U1470" s="121"/>
      <c r="V1470" s="121"/>
      <c r="W1470" s="120"/>
      <c r="X1470" s="113"/>
      <c r="Y1470" s="113"/>
      <c r="Z1470" s="125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/>
      <c r="B1471" s="113"/>
      <c r="C1471" s="176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1"/>
      <c r="R1471" s="30"/>
      <c r="S1471" s="8"/>
      <c r="T1471" s="122"/>
      <c r="U1471" s="121"/>
      <c r="V1471" s="121"/>
      <c r="W1471" s="120"/>
      <c r="X1471" s="113"/>
      <c r="Y1471" s="113"/>
      <c r="Z1471" s="125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/>
      <c r="B1472" s="113"/>
      <c r="C1472" s="176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1"/>
      <c r="R1472" s="30"/>
      <c r="S1472" s="8"/>
      <c r="T1472" s="122"/>
      <c r="U1472" s="121"/>
      <c r="V1472" s="121"/>
      <c r="W1472" s="120"/>
      <c r="X1472" s="113"/>
      <c r="Y1472" s="113"/>
      <c r="Z1472" s="125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/>
      <c r="B1473" s="113"/>
      <c r="C1473" s="176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1"/>
      <c r="R1473" s="30"/>
      <c r="S1473" s="8"/>
      <c r="T1473" s="122"/>
      <c r="U1473" s="121"/>
      <c r="V1473" s="121"/>
      <c r="W1473" s="120"/>
      <c r="X1473" s="113"/>
      <c r="Y1473" s="113"/>
      <c r="Z1473" s="125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/>
      <c r="B1474" s="113"/>
      <c r="C1474" s="176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1"/>
      <c r="R1474" s="30"/>
      <c r="S1474" s="8"/>
      <c r="T1474" s="122"/>
      <c r="U1474" s="121"/>
      <c r="V1474" s="121"/>
      <c r="W1474" s="120"/>
      <c r="X1474" s="113"/>
      <c r="Y1474" s="113"/>
      <c r="Z1474" s="125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/>
      <c r="B1475" s="113"/>
      <c r="C1475" s="176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1"/>
      <c r="R1475" s="30"/>
      <c r="S1475" s="8"/>
      <c r="T1475" s="122"/>
      <c r="U1475" s="121"/>
      <c r="V1475" s="121"/>
      <c r="W1475" s="120"/>
      <c r="X1475" s="113"/>
      <c r="Y1475" s="113"/>
      <c r="Z1475" s="125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/>
      <c r="B1476" s="113"/>
      <c r="C1476" s="176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1"/>
      <c r="R1476" s="30"/>
      <c r="S1476" s="8"/>
      <c r="T1476" s="122"/>
      <c r="U1476" s="121"/>
      <c r="V1476" s="121"/>
      <c r="W1476" s="120"/>
      <c r="X1476" s="113"/>
      <c r="Y1476" s="113"/>
      <c r="Z1476" s="125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/>
      <c r="B1477" s="113"/>
      <c r="C1477" s="176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1"/>
      <c r="R1477" s="30"/>
      <c r="S1477" s="8"/>
      <c r="T1477" s="122"/>
      <c r="U1477" s="121"/>
      <c r="V1477" s="121"/>
      <c r="W1477" s="120"/>
      <c r="X1477" s="113"/>
      <c r="Y1477" s="113"/>
      <c r="Z1477" s="125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/>
      <c r="B1478" s="113"/>
      <c r="C1478" s="176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1"/>
      <c r="R1478" s="30"/>
      <c r="S1478" s="8"/>
      <c r="T1478" s="122"/>
      <c r="U1478" s="121"/>
      <c r="V1478" s="121"/>
      <c r="W1478" s="120"/>
      <c r="X1478" s="113"/>
      <c r="Y1478" s="113"/>
      <c r="Z1478" s="125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/>
      <c r="B1479" s="113"/>
      <c r="C1479" s="176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1"/>
      <c r="R1479" s="30"/>
      <c r="S1479" s="8"/>
      <c r="T1479" s="122"/>
      <c r="U1479" s="121"/>
      <c r="V1479" s="121"/>
      <c r="W1479" s="120"/>
      <c r="X1479" s="113"/>
      <c r="Y1479" s="113"/>
      <c r="Z1479" s="125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/>
      <c r="B1480" s="113"/>
      <c r="C1480" s="176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1"/>
      <c r="R1480" s="30"/>
      <c r="S1480" s="8"/>
      <c r="T1480" s="122"/>
      <c r="U1480" s="121"/>
      <c r="V1480" s="121"/>
      <c r="W1480" s="120"/>
      <c r="X1480" s="113"/>
      <c r="Y1480" s="113"/>
      <c r="Z1480" s="125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/>
      <c r="B1481" s="113"/>
      <c r="C1481" s="176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1"/>
      <c r="R1481" s="30"/>
      <c r="S1481" s="8"/>
      <c r="T1481" s="122"/>
      <c r="U1481" s="121"/>
      <c r="V1481" s="121"/>
      <c r="W1481" s="120"/>
      <c r="X1481" s="113"/>
      <c r="Y1481" s="113"/>
      <c r="Z1481" s="125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/>
      <c r="B1482" s="113"/>
      <c r="C1482" s="176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1"/>
      <c r="R1482" s="30"/>
      <c r="S1482" s="8"/>
      <c r="T1482" s="122"/>
      <c r="U1482" s="121"/>
      <c r="V1482" s="121"/>
      <c r="W1482" s="120"/>
      <c r="X1482" s="113"/>
      <c r="Y1482" s="113"/>
      <c r="Z1482" s="125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/>
      <c r="B1483" s="113"/>
      <c r="C1483" s="176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1"/>
      <c r="R1483" s="30"/>
      <c r="S1483" s="8"/>
      <c r="T1483" s="122"/>
      <c r="U1483" s="121"/>
      <c r="V1483" s="121"/>
      <c r="W1483" s="120"/>
      <c r="X1483" s="113"/>
      <c r="Y1483" s="113"/>
      <c r="Z1483" s="125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/>
      <c r="B1484" s="113"/>
      <c r="C1484" s="176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1"/>
      <c r="R1484" s="30"/>
      <c r="S1484" s="8"/>
      <c r="T1484" s="122"/>
      <c r="U1484" s="121"/>
      <c r="V1484" s="121"/>
      <c r="W1484" s="120"/>
      <c r="X1484" s="113"/>
      <c r="Y1484" s="113"/>
      <c r="Z1484" s="125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/>
      <c r="B1485" s="113"/>
      <c r="C1485" s="176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1"/>
      <c r="R1485" s="30"/>
      <c r="S1485" s="8"/>
      <c r="T1485" s="122"/>
      <c r="U1485" s="121"/>
      <c r="V1485" s="121"/>
      <c r="W1485" s="120"/>
      <c r="X1485" s="113"/>
      <c r="Y1485" s="113"/>
      <c r="Z1485" s="125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/>
      <c r="B1486" s="113"/>
      <c r="C1486" s="176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1"/>
      <c r="R1486" s="30"/>
      <c r="S1486" s="8"/>
      <c r="T1486" s="122"/>
      <c r="U1486" s="121"/>
      <c r="V1486" s="121"/>
      <c r="W1486" s="120"/>
      <c r="X1486" s="113"/>
      <c r="Y1486" s="113"/>
      <c r="Z1486" s="125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/>
      <c r="B1487" s="113"/>
      <c r="C1487" s="176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1"/>
      <c r="R1487" s="30"/>
      <c r="S1487" s="8"/>
      <c r="T1487" s="122"/>
      <c r="U1487" s="121"/>
      <c r="V1487" s="121"/>
      <c r="W1487" s="120"/>
      <c r="X1487" s="113"/>
      <c r="Y1487" s="113"/>
      <c r="Z1487" s="125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/>
      <c r="B1488" s="113"/>
      <c r="C1488" s="176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1"/>
      <c r="R1488" s="30"/>
      <c r="S1488" s="8"/>
      <c r="T1488" s="122"/>
      <c r="U1488" s="121"/>
      <c r="V1488" s="121"/>
      <c r="W1488" s="120"/>
      <c r="X1488" s="113"/>
      <c r="Y1488" s="113"/>
      <c r="Z1488" s="125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/>
      <c r="B1489" s="113"/>
      <c r="C1489" s="176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1"/>
      <c r="R1489" s="30"/>
      <c r="S1489" s="8"/>
      <c r="T1489" s="122"/>
      <c r="U1489" s="121"/>
      <c r="V1489" s="121"/>
      <c r="W1489" s="120"/>
      <c r="X1489" s="113"/>
      <c r="Y1489" s="113"/>
      <c r="Z1489" s="125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/>
      <c r="B1490" s="113"/>
      <c r="C1490" s="176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1"/>
      <c r="R1490" s="30"/>
      <c r="S1490" s="8"/>
      <c r="T1490" s="122"/>
      <c r="U1490" s="121"/>
      <c r="V1490" s="121"/>
      <c r="W1490" s="120"/>
      <c r="X1490" s="113"/>
      <c r="Y1490" s="113"/>
      <c r="Z1490" s="125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/>
      <c r="B1491" s="113"/>
      <c r="C1491" s="176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1"/>
      <c r="R1491" s="30"/>
      <c r="S1491" s="8"/>
      <c r="T1491" s="122"/>
      <c r="U1491" s="121"/>
      <c r="V1491" s="121"/>
      <c r="W1491" s="120"/>
      <c r="X1491" s="113"/>
      <c r="Y1491" s="113"/>
      <c r="Z1491" s="125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/>
      <c r="B1492" s="113"/>
      <c r="C1492" s="176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1"/>
      <c r="R1492" s="30"/>
      <c r="S1492" s="8"/>
      <c r="T1492" s="122"/>
      <c r="U1492" s="121"/>
      <c r="V1492" s="121"/>
      <c r="W1492" s="120"/>
      <c r="X1492" s="113"/>
      <c r="Y1492" s="113"/>
      <c r="Z1492" s="125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/>
      <c r="B1493" s="113"/>
      <c r="C1493" s="176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1"/>
      <c r="R1493" s="30"/>
      <c r="S1493" s="8"/>
      <c r="T1493" s="122"/>
      <c r="U1493" s="121"/>
      <c r="V1493" s="121"/>
      <c r="W1493" s="120"/>
      <c r="X1493" s="113"/>
      <c r="Y1493" s="113"/>
      <c r="Z1493" s="125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/>
      <c r="B1494" s="113"/>
      <c r="C1494" s="176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1"/>
      <c r="R1494" s="30"/>
      <c r="S1494" s="8"/>
      <c r="T1494" s="122"/>
      <c r="U1494" s="121"/>
      <c r="V1494" s="121"/>
      <c r="W1494" s="120"/>
      <c r="X1494" s="113"/>
      <c r="Y1494" s="113"/>
      <c r="Z1494" s="125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/>
      <c r="B1495" s="113"/>
      <c r="C1495" s="176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1"/>
      <c r="R1495" s="30"/>
      <c r="S1495" s="8"/>
      <c r="T1495" s="122"/>
      <c r="U1495" s="121"/>
      <c r="V1495" s="121"/>
      <c r="W1495" s="120"/>
      <c r="X1495" s="113"/>
      <c r="Y1495" s="113"/>
      <c r="Z1495" s="125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/>
      <c r="B1496" s="113"/>
      <c r="C1496" s="176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1"/>
      <c r="R1496" s="30"/>
      <c r="S1496" s="8"/>
      <c r="T1496" s="122"/>
      <c r="U1496" s="121"/>
      <c r="V1496" s="121"/>
      <c r="W1496" s="120"/>
      <c r="X1496" s="113"/>
      <c r="Y1496" s="113"/>
      <c r="Z1496" s="125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/>
      <c r="B1497" s="113"/>
      <c r="C1497" s="176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1"/>
      <c r="R1497" s="30"/>
      <c r="S1497" s="8"/>
      <c r="T1497" s="122"/>
      <c r="U1497" s="121"/>
      <c r="V1497" s="121"/>
      <c r="W1497" s="120"/>
      <c r="X1497" s="113"/>
      <c r="Y1497" s="113"/>
      <c r="Z1497" s="125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/>
      <c r="B1498" s="113"/>
      <c r="C1498" s="176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1"/>
      <c r="R1498" s="30"/>
      <c r="S1498" s="8"/>
      <c r="T1498" s="122"/>
      <c r="U1498" s="121"/>
      <c r="V1498" s="121"/>
      <c r="W1498" s="120"/>
      <c r="X1498" s="113"/>
      <c r="Y1498" s="113"/>
      <c r="Z1498" s="125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/>
      <c r="B1499" s="113"/>
      <c r="C1499" s="176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1"/>
      <c r="R1499" s="30"/>
      <c r="S1499" s="8"/>
      <c r="T1499" s="122"/>
      <c r="U1499" s="121"/>
      <c r="V1499" s="121"/>
      <c r="W1499" s="120"/>
      <c r="X1499" s="113"/>
      <c r="Y1499" s="113"/>
      <c r="Z1499" s="125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/>
      <c r="B1500" s="113"/>
      <c r="C1500" s="176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1"/>
      <c r="R1500" s="30"/>
      <c r="S1500" s="8"/>
      <c r="T1500" s="122"/>
      <c r="U1500" s="121"/>
      <c r="V1500" s="121"/>
      <c r="W1500" s="120"/>
      <c r="X1500" s="113"/>
      <c r="Y1500" s="113"/>
      <c r="Z1500" s="125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/>
      <c r="B1501" s="113"/>
      <c r="C1501" s="176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1"/>
      <c r="R1501" s="30"/>
      <c r="S1501" s="8"/>
      <c r="T1501" s="122"/>
      <c r="U1501" s="121"/>
      <c r="V1501" s="121"/>
      <c r="W1501" s="120"/>
      <c r="X1501" s="113"/>
      <c r="Y1501" s="113"/>
      <c r="Z1501" s="125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/>
      <c r="B1502" s="113"/>
      <c r="C1502" s="176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1"/>
      <c r="R1502" s="30"/>
      <c r="S1502" s="8"/>
      <c r="T1502" s="122"/>
      <c r="U1502" s="121"/>
      <c r="V1502" s="121"/>
      <c r="W1502" s="120"/>
      <c r="X1502" s="113"/>
      <c r="Y1502" s="113"/>
      <c r="Z1502" s="125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/>
      <c r="B1503" s="113"/>
      <c r="C1503" s="176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1"/>
      <c r="R1503" s="30"/>
      <c r="S1503" s="8"/>
      <c r="T1503" s="122"/>
      <c r="U1503" s="121"/>
      <c r="V1503" s="121"/>
      <c r="W1503" s="120"/>
      <c r="X1503" s="113"/>
      <c r="Y1503" s="113"/>
      <c r="Z1503" s="125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/>
      <c r="B1504" s="113"/>
      <c r="C1504" s="176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1"/>
      <c r="R1504" s="30"/>
      <c r="S1504" s="8"/>
      <c r="T1504" s="122"/>
      <c r="U1504" s="121"/>
      <c r="V1504" s="121"/>
      <c r="W1504" s="120"/>
      <c r="X1504" s="113"/>
      <c r="Y1504" s="113"/>
      <c r="Z1504" s="125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/>
      <c r="B1505" s="113"/>
      <c r="C1505" s="176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1"/>
      <c r="R1505" s="30"/>
      <c r="S1505" s="8"/>
      <c r="T1505" s="122"/>
      <c r="U1505" s="121"/>
      <c r="V1505" s="121"/>
      <c r="W1505" s="120"/>
      <c r="X1505" s="113"/>
      <c r="Y1505" s="113"/>
      <c r="Z1505" s="125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/>
      <c r="B1506" s="113"/>
      <c r="C1506" s="176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1"/>
      <c r="R1506" s="30"/>
      <c r="S1506" s="8"/>
      <c r="T1506" s="122"/>
      <c r="U1506" s="121"/>
      <c r="V1506" s="121"/>
      <c r="W1506" s="120"/>
      <c r="X1506" s="113"/>
      <c r="Y1506" s="113"/>
      <c r="Z1506" s="125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/>
      <c r="B1507" s="113"/>
      <c r="C1507" s="176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1"/>
      <c r="R1507" s="30"/>
      <c r="S1507" s="8"/>
      <c r="T1507" s="122"/>
      <c r="U1507" s="121"/>
      <c r="V1507" s="121"/>
      <c r="W1507" s="120"/>
      <c r="X1507" s="113"/>
      <c r="Y1507" s="113"/>
      <c r="Z1507" s="125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/>
      <c r="B1508" s="113"/>
      <c r="C1508" s="176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1"/>
      <c r="R1508" s="30"/>
      <c r="S1508" s="8"/>
      <c r="T1508" s="122"/>
      <c r="U1508" s="121"/>
      <c r="V1508" s="121"/>
      <c r="W1508" s="120"/>
      <c r="X1508" s="113"/>
      <c r="Y1508" s="113"/>
      <c r="Z1508" s="125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/>
      <c r="B1509" s="113"/>
      <c r="C1509" s="176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1"/>
      <c r="R1509" s="30"/>
      <c r="S1509" s="8"/>
      <c r="T1509" s="122"/>
      <c r="U1509" s="121"/>
      <c r="V1509" s="121"/>
      <c r="W1509" s="120"/>
      <c r="X1509" s="113"/>
      <c r="Y1509" s="113"/>
      <c r="Z1509" s="125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/>
      <c r="B1510" s="113"/>
      <c r="C1510" s="176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1"/>
      <c r="R1510" s="30"/>
      <c r="S1510" s="8"/>
      <c r="T1510" s="122"/>
      <c r="U1510" s="121"/>
      <c r="V1510" s="121"/>
      <c r="W1510" s="120"/>
      <c r="X1510" s="113"/>
      <c r="Y1510" s="113"/>
      <c r="Z1510" s="125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/>
      <c r="B1511" s="113"/>
      <c r="C1511" s="176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1"/>
      <c r="R1511" s="30"/>
      <c r="S1511" s="8"/>
      <c r="T1511" s="122"/>
      <c r="U1511" s="121"/>
      <c r="V1511" s="121"/>
      <c r="W1511" s="120"/>
      <c r="X1511" s="113"/>
      <c r="Y1511" s="113"/>
      <c r="Z1511" s="125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/>
      <c r="B1512" s="113"/>
      <c r="C1512" s="176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1"/>
      <c r="R1512" s="30"/>
      <c r="S1512" s="8"/>
      <c r="T1512" s="122"/>
      <c r="U1512" s="121"/>
      <c r="V1512" s="121"/>
      <c r="W1512" s="120"/>
      <c r="X1512" s="113"/>
      <c r="Y1512" s="113"/>
      <c r="Z1512" s="125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/>
      <c r="B1513" s="113"/>
      <c r="C1513" s="176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1"/>
      <c r="R1513" s="30"/>
      <c r="S1513" s="8"/>
      <c r="T1513" s="122"/>
      <c r="U1513" s="121"/>
      <c r="V1513" s="121"/>
      <c r="W1513" s="120"/>
      <c r="X1513" s="113"/>
      <c r="Y1513" s="113"/>
      <c r="Z1513" s="125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/>
      <c r="B1514" s="113"/>
      <c r="C1514" s="176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1"/>
      <c r="R1514" s="30"/>
      <c r="S1514" s="8"/>
      <c r="T1514" s="122"/>
      <c r="U1514" s="121"/>
      <c r="V1514" s="121"/>
      <c r="W1514" s="120"/>
      <c r="X1514" s="113"/>
      <c r="Y1514" s="113"/>
      <c r="Z1514" s="125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/>
      <c r="B1515" s="113"/>
      <c r="C1515" s="176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1"/>
      <c r="R1515" s="30"/>
      <c r="S1515" s="8"/>
      <c r="T1515" s="122"/>
      <c r="U1515" s="121"/>
      <c r="V1515" s="121"/>
      <c r="W1515" s="120"/>
      <c r="X1515" s="113"/>
      <c r="Y1515" s="113"/>
      <c r="Z1515" s="125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/>
      <c r="B1516" s="113"/>
      <c r="C1516" s="176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1"/>
      <c r="R1516" s="30"/>
      <c r="S1516" s="8"/>
      <c r="T1516" s="122"/>
      <c r="U1516" s="121"/>
      <c r="V1516" s="121"/>
      <c r="W1516" s="120"/>
      <c r="X1516" s="113"/>
      <c r="Y1516" s="113"/>
      <c r="Z1516" s="125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/>
      <c r="B1517" s="113"/>
      <c r="C1517" s="176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1"/>
      <c r="R1517" s="30"/>
      <c r="S1517" s="8"/>
      <c r="T1517" s="122"/>
      <c r="U1517" s="121"/>
      <c r="V1517" s="121"/>
      <c r="W1517" s="120"/>
      <c r="X1517" s="113"/>
      <c r="Y1517" s="113"/>
      <c r="Z1517" s="125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/>
      <c r="B1518" s="113"/>
      <c r="C1518" s="176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1"/>
      <c r="R1518" s="30"/>
      <c r="S1518" s="8"/>
      <c r="T1518" s="122"/>
      <c r="U1518" s="121"/>
      <c r="V1518" s="121"/>
      <c r="W1518" s="120"/>
      <c r="X1518" s="113"/>
      <c r="Y1518" s="113"/>
      <c r="Z1518" s="125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/>
      <c r="B1519" s="113"/>
      <c r="C1519" s="176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1"/>
      <c r="R1519" s="30"/>
      <c r="S1519" s="8"/>
      <c r="T1519" s="122"/>
      <c r="U1519" s="121"/>
      <c r="V1519" s="121"/>
      <c r="W1519" s="120"/>
      <c r="X1519" s="113"/>
      <c r="Y1519" s="113"/>
      <c r="Z1519" s="125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/>
      <c r="B1520" s="113"/>
      <c r="C1520" s="176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1"/>
      <c r="R1520" s="30"/>
      <c r="S1520" s="8"/>
      <c r="T1520" s="122"/>
      <c r="U1520" s="121"/>
      <c r="V1520" s="121"/>
      <c r="W1520" s="120"/>
      <c r="X1520" s="113"/>
      <c r="Y1520" s="113"/>
      <c r="Z1520" s="125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/>
      <c r="B1521" s="113"/>
      <c r="C1521" s="176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1"/>
      <c r="R1521" s="30"/>
      <c r="S1521" s="8"/>
      <c r="T1521" s="122"/>
      <c r="U1521" s="121"/>
      <c r="V1521" s="121"/>
      <c r="W1521" s="120"/>
      <c r="X1521" s="113"/>
      <c r="Y1521" s="113"/>
      <c r="Z1521" s="125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/>
      <c r="B1522" s="113"/>
      <c r="C1522" s="176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1"/>
      <c r="R1522" s="30"/>
      <c r="S1522" s="8"/>
      <c r="T1522" s="122"/>
      <c r="U1522" s="121"/>
      <c r="V1522" s="121"/>
      <c r="W1522" s="120"/>
      <c r="X1522" s="113"/>
      <c r="Y1522" s="113"/>
      <c r="Z1522" s="125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/>
      <c r="B1523" s="113"/>
      <c r="C1523" s="176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1"/>
      <c r="R1523" s="30"/>
      <c r="S1523" s="8"/>
      <c r="T1523" s="122"/>
      <c r="U1523" s="121"/>
      <c r="V1523" s="121"/>
      <c r="W1523" s="120"/>
      <c r="X1523" s="113"/>
      <c r="Y1523" s="113"/>
      <c r="Z1523" s="125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/>
      <c r="B1524" s="113"/>
      <c r="C1524" s="176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1"/>
      <c r="R1524" s="30"/>
      <c r="S1524" s="8"/>
      <c r="T1524" s="122"/>
      <c r="U1524" s="121"/>
      <c r="V1524" s="121"/>
      <c r="W1524" s="120"/>
      <c r="X1524" s="113"/>
      <c r="Y1524" s="113"/>
      <c r="Z1524" s="125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/>
      <c r="B1525" s="113"/>
      <c r="C1525" s="176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1"/>
      <c r="R1525" s="30"/>
      <c r="S1525" s="8"/>
      <c r="T1525" s="122"/>
      <c r="U1525" s="121"/>
      <c r="V1525" s="121"/>
      <c r="W1525" s="120"/>
      <c r="X1525" s="113"/>
      <c r="Y1525" s="113"/>
      <c r="Z1525" s="125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/>
      <c r="B1526" s="113"/>
      <c r="C1526" s="176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1"/>
      <c r="R1526" s="30"/>
      <c r="S1526" s="8"/>
      <c r="T1526" s="122"/>
      <c r="U1526" s="121"/>
      <c r="V1526" s="121"/>
      <c r="W1526" s="120"/>
      <c r="X1526" s="113"/>
      <c r="Y1526" s="113"/>
      <c r="Z1526" s="125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/>
      <c r="B1527" s="113"/>
      <c r="C1527" s="176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1"/>
      <c r="R1527" s="30"/>
      <c r="S1527" s="8"/>
      <c r="T1527" s="122"/>
      <c r="U1527" s="121"/>
      <c r="V1527" s="121"/>
      <c r="W1527" s="120"/>
      <c r="X1527" s="113"/>
      <c r="Y1527" s="113"/>
      <c r="Z1527" s="125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/>
      <c r="B1528" s="113"/>
      <c r="C1528" s="176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1"/>
      <c r="R1528" s="30"/>
      <c r="S1528" s="8"/>
      <c r="T1528" s="122"/>
      <c r="U1528" s="121"/>
      <c r="V1528" s="121"/>
      <c r="W1528" s="120"/>
      <c r="X1528" s="113"/>
      <c r="Y1528" s="113"/>
      <c r="Z1528" s="125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/>
      <c r="B1529" s="113"/>
      <c r="C1529" s="176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1"/>
      <c r="R1529" s="30"/>
      <c r="S1529" s="8"/>
      <c r="T1529" s="122"/>
      <c r="U1529" s="121"/>
      <c r="V1529" s="121"/>
      <c r="W1529" s="120"/>
      <c r="X1529" s="113"/>
      <c r="Y1529" s="113"/>
      <c r="Z1529" s="125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/>
      <c r="B1530" s="113"/>
      <c r="C1530" s="176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1"/>
      <c r="R1530" s="30"/>
      <c r="S1530" s="8"/>
      <c r="T1530" s="122"/>
      <c r="U1530" s="121"/>
      <c r="V1530" s="121"/>
      <c r="W1530" s="120"/>
      <c r="X1530" s="113"/>
      <c r="Y1530" s="113"/>
      <c r="Z1530" s="125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/>
      <c r="B1531" s="113"/>
      <c r="C1531" s="176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1"/>
      <c r="R1531" s="30"/>
      <c r="S1531" s="8"/>
      <c r="T1531" s="122"/>
      <c r="U1531" s="121"/>
      <c r="V1531" s="121"/>
      <c r="W1531" s="120"/>
      <c r="X1531" s="113"/>
      <c r="Y1531" s="113"/>
      <c r="Z1531" s="125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/>
      <c r="B1532" s="113"/>
      <c r="C1532" s="176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1"/>
      <c r="R1532" s="30"/>
      <c r="S1532" s="8"/>
      <c r="T1532" s="122"/>
      <c r="U1532" s="121"/>
      <c r="V1532" s="121"/>
      <c r="W1532" s="120"/>
      <c r="X1532" s="113"/>
      <c r="Y1532" s="113"/>
      <c r="Z1532" s="125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/>
      <c r="B1533" s="113"/>
      <c r="C1533" s="176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1"/>
      <c r="R1533" s="30"/>
      <c r="S1533" s="8"/>
      <c r="T1533" s="122"/>
      <c r="U1533" s="121"/>
      <c r="V1533" s="121"/>
      <c r="W1533" s="120"/>
      <c r="X1533" s="113"/>
      <c r="Y1533" s="113"/>
      <c r="Z1533" s="125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/>
      <c r="B1534" s="113"/>
      <c r="C1534" s="176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1"/>
      <c r="R1534" s="30"/>
      <c r="S1534" s="8"/>
      <c r="T1534" s="122"/>
      <c r="U1534" s="121"/>
      <c r="V1534" s="121"/>
      <c r="W1534" s="120"/>
      <c r="X1534" s="113"/>
      <c r="Y1534" s="113"/>
      <c r="Z1534" s="125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/>
      <c r="B1535" s="113"/>
      <c r="C1535" s="176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1"/>
      <c r="R1535" s="30"/>
      <c r="S1535" s="8"/>
      <c r="T1535" s="122"/>
      <c r="U1535" s="121"/>
      <c r="V1535" s="121"/>
      <c r="W1535" s="120"/>
      <c r="X1535" s="113"/>
      <c r="Y1535" s="113"/>
      <c r="Z1535" s="125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/>
      <c r="B1536" s="113"/>
      <c r="C1536" s="176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1"/>
      <c r="R1536" s="30"/>
      <c r="S1536" s="8"/>
      <c r="T1536" s="122"/>
      <c r="U1536" s="121"/>
      <c r="V1536" s="121"/>
      <c r="W1536" s="120"/>
      <c r="X1536" s="113"/>
      <c r="Y1536" s="113"/>
      <c r="Z1536" s="125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/>
      <c r="B1537" s="113"/>
      <c r="C1537" s="176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1"/>
      <c r="R1537" s="30"/>
      <c r="S1537" s="8"/>
      <c r="T1537" s="122"/>
      <c r="U1537" s="121"/>
      <c r="V1537" s="121"/>
      <c r="W1537" s="120"/>
      <c r="X1537" s="113"/>
      <c r="Y1537" s="113"/>
      <c r="Z1537" s="125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/>
      <c r="B1538" s="113"/>
      <c r="C1538" s="176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1"/>
      <c r="R1538" s="30"/>
      <c r="S1538" s="8"/>
      <c r="T1538" s="122"/>
      <c r="U1538" s="121"/>
      <c r="V1538" s="121"/>
      <c r="W1538" s="120"/>
      <c r="X1538" s="113"/>
      <c r="Y1538" s="113"/>
      <c r="Z1538" s="125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/>
      <c r="B1539" s="113"/>
      <c r="C1539" s="176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1"/>
      <c r="R1539" s="30"/>
      <c r="S1539" s="8"/>
      <c r="T1539" s="122"/>
      <c r="U1539" s="121"/>
      <c r="V1539" s="121"/>
      <c r="W1539" s="120"/>
      <c r="X1539" s="113"/>
      <c r="Y1539" s="113"/>
      <c r="Z1539" s="125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/>
      <c r="B1540" s="113"/>
      <c r="C1540" s="176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1"/>
      <c r="R1540" s="30"/>
      <c r="S1540" s="8"/>
      <c r="T1540" s="122"/>
      <c r="U1540" s="121"/>
      <c r="V1540" s="121"/>
      <c r="W1540" s="120"/>
      <c r="X1540" s="113"/>
      <c r="Y1540" s="113"/>
      <c r="Z1540" s="125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/>
      <c r="B1541" s="113"/>
      <c r="C1541" s="176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1"/>
      <c r="R1541" s="30"/>
      <c r="S1541" s="8"/>
      <c r="T1541" s="122"/>
      <c r="U1541" s="121"/>
      <c r="V1541" s="121"/>
      <c r="W1541" s="120"/>
      <c r="X1541" s="113"/>
      <c r="Y1541" s="113"/>
      <c r="Z1541" s="125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/>
      <c r="B1542" s="113"/>
      <c r="C1542" s="176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1"/>
      <c r="R1542" s="30"/>
      <c r="S1542" s="8"/>
      <c r="T1542" s="122"/>
      <c r="U1542" s="121"/>
      <c r="V1542" s="121"/>
      <c r="W1542" s="120"/>
      <c r="X1542" s="113"/>
      <c r="Y1542" s="113"/>
      <c r="Z1542" s="125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/>
      <c r="B1543" s="113"/>
      <c r="C1543" s="176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1"/>
      <c r="R1543" s="30"/>
      <c r="S1543" s="8"/>
      <c r="T1543" s="122"/>
      <c r="U1543" s="121"/>
      <c r="V1543" s="121"/>
      <c r="W1543" s="120"/>
      <c r="X1543" s="113"/>
      <c r="Y1543" s="113"/>
      <c r="Z1543" s="125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/>
      <c r="B1544" s="113"/>
      <c r="C1544" s="176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1"/>
      <c r="R1544" s="30"/>
      <c r="S1544" s="8"/>
      <c r="T1544" s="122"/>
      <c r="U1544" s="121"/>
      <c r="V1544" s="121"/>
      <c r="W1544" s="120"/>
      <c r="X1544" s="113"/>
      <c r="Y1544" s="113"/>
      <c r="Z1544" s="125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/>
      <c r="B1545" s="113"/>
      <c r="C1545" s="176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1"/>
      <c r="R1545" s="30"/>
      <c r="S1545" s="8"/>
      <c r="T1545" s="122"/>
      <c r="U1545" s="121"/>
      <c r="V1545" s="121"/>
      <c r="W1545" s="120"/>
      <c r="X1545" s="113"/>
      <c r="Y1545" s="113"/>
      <c r="Z1545" s="125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/>
      <c r="B1546" s="113"/>
      <c r="C1546" s="176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1"/>
      <c r="R1546" s="30"/>
      <c r="S1546" s="8"/>
      <c r="T1546" s="122"/>
      <c r="U1546" s="121"/>
      <c r="V1546" s="121"/>
      <c r="W1546" s="120"/>
      <c r="X1546" s="113"/>
      <c r="Y1546" s="113"/>
      <c r="Z1546" s="125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/>
      <c r="B1547" s="113"/>
      <c r="C1547" s="176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1"/>
      <c r="R1547" s="30"/>
      <c r="S1547" s="8"/>
      <c r="T1547" s="122"/>
      <c r="U1547" s="121"/>
      <c r="V1547" s="121"/>
      <c r="W1547" s="120"/>
      <c r="X1547" s="113"/>
      <c r="Y1547" s="113"/>
      <c r="Z1547" s="125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/>
      <c r="B1548" s="113"/>
      <c r="C1548" s="176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1"/>
      <c r="R1548" s="30"/>
      <c r="S1548" s="8"/>
      <c r="T1548" s="122"/>
      <c r="U1548" s="121"/>
      <c r="V1548" s="121"/>
      <c r="W1548" s="120"/>
      <c r="X1548" s="113"/>
      <c r="Y1548" s="113"/>
      <c r="Z1548" s="125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/>
      <c r="B1549" s="113"/>
      <c r="C1549" s="176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1"/>
      <c r="R1549" s="30"/>
      <c r="S1549" s="8"/>
      <c r="T1549" s="122"/>
      <c r="U1549" s="121"/>
      <c r="V1549" s="121"/>
      <c r="W1549" s="120"/>
      <c r="X1549" s="113"/>
      <c r="Y1549" s="113"/>
      <c r="Z1549" s="125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/>
      <c r="B1550" s="113"/>
      <c r="C1550" s="176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1"/>
      <c r="R1550" s="30"/>
      <c r="S1550" s="8"/>
      <c r="T1550" s="122"/>
      <c r="U1550" s="121"/>
      <c r="V1550" s="121"/>
      <c r="W1550" s="120"/>
      <c r="X1550" s="113"/>
      <c r="Y1550" s="113"/>
      <c r="Z1550" s="125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/>
      <c r="B1551" s="113"/>
      <c r="C1551" s="176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1"/>
      <c r="R1551" s="30"/>
      <c r="S1551" s="8"/>
      <c r="T1551" s="122"/>
      <c r="U1551" s="121"/>
      <c r="V1551" s="121"/>
      <c r="W1551" s="120"/>
      <c r="X1551" s="113"/>
      <c r="Y1551" s="113"/>
      <c r="Z1551" s="125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/>
      <c r="B1552" s="113"/>
      <c r="C1552" s="176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1"/>
      <c r="R1552" s="30"/>
      <c r="S1552" s="8"/>
      <c r="T1552" s="122"/>
      <c r="U1552" s="121"/>
      <c r="V1552" s="121"/>
      <c r="W1552" s="120"/>
      <c r="X1552" s="113"/>
      <c r="Y1552" s="113"/>
      <c r="Z1552" s="125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/>
      <c r="B1553" s="113"/>
      <c r="C1553" s="176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1"/>
      <c r="R1553" s="30"/>
      <c r="S1553" s="8"/>
      <c r="T1553" s="122"/>
      <c r="U1553" s="121"/>
      <c r="V1553" s="121"/>
      <c r="W1553" s="120"/>
      <c r="X1553" s="113"/>
      <c r="Y1553" s="113"/>
      <c r="Z1553" s="125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/>
      <c r="B1554" s="113"/>
      <c r="C1554" s="176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1"/>
      <c r="R1554" s="30"/>
      <c r="S1554" s="8"/>
      <c r="T1554" s="122"/>
      <c r="U1554" s="121"/>
      <c r="V1554" s="121"/>
      <c r="W1554" s="120"/>
      <c r="X1554" s="113"/>
      <c r="Y1554" s="113"/>
      <c r="Z1554" s="125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/>
      <c r="B1555" s="113"/>
      <c r="C1555" s="176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1"/>
      <c r="R1555" s="30"/>
      <c r="S1555" s="8"/>
      <c r="T1555" s="122"/>
      <c r="U1555" s="121"/>
      <c r="V1555" s="121"/>
      <c r="W1555" s="120"/>
      <c r="X1555" s="113"/>
      <c r="Y1555" s="113"/>
      <c r="Z1555" s="125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/>
      <c r="B1556" s="113"/>
      <c r="C1556" s="176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1"/>
      <c r="R1556" s="30"/>
      <c r="S1556" s="8"/>
      <c r="T1556" s="122"/>
      <c r="U1556" s="121"/>
      <c r="V1556" s="121"/>
      <c r="W1556" s="120"/>
      <c r="X1556" s="113"/>
      <c r="Y1556" s="113"/>
      <c r="Z1556" s="125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/>
      <c r="B1557" s="113"/>
      <c r="C1557" s="176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1"/>
      <c r="R1557" s="30"/>
      <c r="S1557" s="8"/>
      <c r="T1557" s="122"/>
      <c r="U1557" s="121"/>
      <c r="V1557" s="121"/>
      <c r="W1557" s="120"/>
      <c r="X1557" s="113"/>
      <c r="Y1557" s="113"/>
      <c r="Z1557" s="125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/>
      <c r="B1558" s="113"/>
      <c r="C1558" s="176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1"/>
      <c r="R1558" s="30"/>
      <c r="S1558" s="8"/>
      <c r="T1558" s="122"/>
      <c r="U1558" s="121"/>
      <c r="V1558" s="121"/>
      <c r="W1558" s="120"/>
      <c r="X1558" s="113"/>
      <c r="Y1558" s="113"/>
      <c r="Z1558" s="125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/>
      <c r="B1559" s="113"/>
      <c r="C1559" s="176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1"/>
      <c r="R1559" s="30"/>
      <c r="S1559" s="8"/>
      <c r="T1559" s="122"/>
      <c r="U1559" s="121"/>
      <c r="V1559" s="121"/>
      <c r="W1559" s="120"/>
      <c r="X1559" s="113"/>
      <c r="Y1559" s="113"/>
      <c r="Z1559" s="125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/>
      <c r="B1560" s="113"/>
      <c r="C1560" s="176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1"/>
      <c r="R1560" s="30"/>
      <c r="S1560" s="8"/>
      <c r="T1560" s="122"/>
      <c r="U1560" s="121"/>
      <c r="V1560" s="121"/>
      <c r="W1560" s="120"/>
      <c r="X1560" s="113"/>
      <c r="Y1560" s="113"/>
      <c r="Z1560" s="125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/>
      <c r="B1561" s="113"/>
      <c r="C1561" s="176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1"/>
      <c r="R1561" s="30"/>
      <c r="S1561" s="8"/>
      <c r="T1561" s="122"/>
      <c r="U1561" s="121"/>
      <c r="V1561" s="121"/>
      <c r="W1561" s="120"/>
      <c r="X1561" s="113"/>
      <c r="Y1561" s="113"/>
      <c r="Z1561" s="125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/>
      <c r="B1562" s="113"/>
      <c r="C1562" s="176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1"/>
      <c r="R1562" s="30"/>
      <c r="S1562" s="8"/>
      <c r="T1562" s="122"/>
      <c r="U1562" s="121"/>
      <c r="V1562" s="121"/>
      <c r="W1562" s="120"/>
      <c r="X1562" s="113"/>
      <c r="Y1562" s="113"/>
      <c r="Z1562" s="125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/>
      <c r="B1563" s="113"/>
      <c r="C1563" s="176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1"/>
      <c r="R1563" s="30"/>
      <c r="S1563" s="8"/>
      <c r="T1563" s="122"/>
      <c r="U1563" s="121"/>
      <c r="V1563" s="121"/>
      <c r="W1563" s="120"/>
      <c r="X1563" s="113"/>
      <c r="Y1563" s="113"/>
      <c r="Z1563" s="125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/>
      <c r="B1564" s="113"/>
      <c r="C1564" s="176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1"/>
      <c r="R1564" s="30"/>
      <c r="S1564" s="8"/>
      <c r="T1564" s="122"/>
      <c r="U1564" s="121"/>
      <c r="V1564" s="121"/>
      <c r="W1564" s="120"/>
      <c r="X1564" s="113"/>
      <c r="Y1564" s="113"/>
      <c r="Z1564" s="125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/>
      <c r="B1565" s="113"/>
      <c r="C1565" s="176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1"/>
      <c r="R1565" s="30"/>
      <c r="S1565" s="8"/>
      <c r="T1565" s="122"/>
      <c r="U1565" s="121"/>
      <c r="V1565" s="121"/>
      <c r="W1565" s="120"/>
      <c r="X1565" s="113"/>
      <c r="Y1565" s="113"/>
      <c r="Z1565" s="125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/>
      <c r="B1566" s="113"/>
      <c r="C1566" s="176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1"/>
      <c r="R1566" s="30"/>
      <c r="S1566" s="8"/>
      <c r="T1566" s="122"/>
      <c r="U1566" s="121"/>
      <c r="V1566" s="121"/>
      <c r="W1566" s="120"/>
      <c r="X1566" s="113"/>
      <c r="Y1566" s="113"/>
      <c r="Z1566" s="125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/>
      <c r="B1567" s="113"/>
      <c r="C1567" s="176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1"/>
      <c r="R1567" s="30"/>
      <c r="S1567" s="8"/>
      <c r="T1567" s="122"/>
      <c r="U1567" s="121"/>
      <c r="V1567" s="121"/>
      <c r="W1567" s="120"/>
      <c r="X1567" s="113"/>
      <c r="Y1567" s="113"/>
      <c r="Z1567" s="125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/>
      <c r="B1568" s="113"/>
      <c r="C1568" s="176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1"/>
      <c r="R1568" s="30"/>
      <c r="S1568" s="8"/>
      <c r="T1568" s="122"/>
      <c r="U1568" s="121"/>
      <c r="V1568" s="121"/>
      <c r="W1568" s="120"/>
      <c r="X1568" s="113"/>
      <c r="Y1568" s="113"/>
      <c r="Z1568" s="125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/>
      <c r="B1569" s="113"/>
      <c r="C1569" s="176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1"/>
      <c r="R1569" s="30"/>
      <c r="S1569" s="8"/>
      <c r="T1569" s="122"/>
      <c r="U1569" s="121"/>
      <c r="V1569" s="121"/>
      <c r="W1569" s="120"/>
      <c r="X1569" s="113"/>
      <c r="Y1569" s="113"/>
      <c r="Z1569" s="125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/>
      <c r="B1570" s="113"/>
      <c r="C1570" s="176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1"/>
      <c r="R1570" s="30"/>
      <c r="S1570" s="8"/>
      <c r="T1570" s="122"/>
      <c r="U1570" s="121"/>
      <c r="V1570" s="121"/>
      <c r="W1570" s="120"/>
      <c r="X1570" s="113"/>
      <c r="Y1570" s="113"/>
      <c r="Z1570" s="125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/>
      <c r="B1571" s="113"/>
      <c r="C1571" s="176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1"/>
      <c r="R1571" s="30"/>
      <c r="S1571" s="8"/>
      <c r="T1571" s="122"/>
      <c r="U1571" s="121"/>
      <c r="V1571" s="121"/>
      <c r="W1571" s="120"/>
      <c r="X1571" s="113"/>
      <c r="Y1571" s="113"/>
      <c r="Z1571" s="125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/>
      <c r="B1572" s="113"/>
      <c r="C1572" s="176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1"/>
      <c r="R1572" s="30"/>
      <c r="S1572" s="8"/>
      <c r="T1572" s="122"/>
      <c r="U1572" s="121"/>
      <c r="V1572" s="121"/>
      <c r="W1572" s="120"/>
      <c r="X1572" s="113"/>
      <c r="Y1572" s="113"/>
      <c r="Z1572" s="125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/>
      <c r="B1573" s="113"/>
      <c r="C1573" s="176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1"/>
      <c r="R1573" s="30"/>
      <c r="S1573" s="8"/>
      <c r="T1573" s="122"/>
      <c r="U1573" s="121"/>
      <c r="V1573" s="121"/>
      <c r="W1573" s="120"/>
      <c r="X1573" s="113"/>
      <c r="Y1573" s="113"/>
      <c r="Z1573" s="125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/>
      <c r="B1574" s="113"/>
      <c r="C1574" s="176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1"/>
      <c r="R1574" s="30"/>
      <c r="S1574" s="8"/>
      <c r="T1574" s="122"/>
      <c r="U1574" s="121"/>
      <c r="V1574" s="121"/>
      <c r="W1574" s="120"/>
      <c r="X1574" s="113"/>
      <c r="Y1574" s="113"/>
      <c r="Z1574" s="125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/>
      <c r="B1575" s="113"/>
      <c r="C1575" s="176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1"/>
      <c r="R1575" s="30"/>
      <c r="S1575" s="8"/>
      <c r="T1575" s="122"/>
      <c r="U1575" s="121"/>
      <c r="V1575" s="121"/>
      <c r="W1575" s="120"/>
      <c r="X1575" s="113"/>
      <c r="Y1575" s="113"/>
      <c r="Z1575" s="125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/>
      <c r="B1576" s="113"/>
      <c r="C1576" s="176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1"/>
      <c r="R1576" s="30"/>
      <c r="S1576" s="8"/>
      <c r="T1576" s="122"/>
      <c r="U1576" s="121"/>
      <c r="V1576" s="121"/>
      <c r="W1576" s="120"/>
      <c r="X1576" s="113"/>
      <c r="Y1576" s="113"/>
      <c r="Z1576" s="125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/>
      <c r="B1577" s="113"/>
      <c r="C1577" s="176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1"/>
      <c r="R1577" s="30"/>
      <c r="S1577" s="8"/>
      <c r="T1577" s="122"/>
      <c r="U1577" s="121"/>
      <c r="V1577" s="121"/>
      <c r="W1577" s="120"/>
      <c r="X1577" s="113"/>
      <c r="Y1577" s="113"/>
      <c r="Z1577" s="125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/>
      <c r="B1578" s="113"/>
      <c r="C1578" s="176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1"/>
      <c r="R1578" s="30"/>
      <c r="S1578" s="8"/>
      <c r="T1578" s="122"/>
      <c r="U1578" s="121"/>
      <c r="V1578" s="121"/>
      <c r="W1578" s="120"/>
      <c r="X1578" s="113"/>
      <c r="Y1578" s="113"/>
      <c r="Z1578" s="125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/>
      <c r="B1579" s="113"/>
      <c r="C1579" s="176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1"/>
      <c r="R1579" s="30"/>
      <c r="S1579" s="8"/>
      <c r="T1579" s="122"/>
      <c r="U1579" s="121"/>
      <c r="V1579" s="121"/>
      <c r="W1579" s="120"/>
      <c r="X1579" s="113"/>
      <c r="Y1579" s="113"/>
      <c r="Z1579" s="125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/>
      <c r="B1580" s="113"/>
      <c r="C1580" s="176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1"/>
      <c r="R1580" s="30"/>
      <c r="S1580" s="8"/>
      <c r="T1580" s="122"/>
      <c r="U1580" s="121"/>
      <c r="V1580" s="121"/>
      <c r="W1580" s="120"/>
      <c r="X1580" s="113"/>
      <c r="Y1580" s="113"/>
      <c r="Z1580" s="125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/>
      <c r="B1581" s="113"/>
      <c r="C1581" s="176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1"/>
      <c r="R1581" s="30"/>
      <c r="S1581" s="8"/>
      <c r="T1581" s="122"/>
      <c r="U1581" s="121"/>
      <c r="V1581" s="121"/>
      <c r="W1581" s="120"/>
      <c r="X1581" s="113"/>
      <c r="Y1581" s="113"/>
      <c r="Z1581" s="125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/>
      <c r="B1582" s="113"/>
      <c r="C1582" s="176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1"/>
      <c r="R1582" s="30"/>
      <c r="S1582" s="8"/>
      <c r="T1582" s="122"/>
      <c r="U1582" s="121"/>
      <c r="V1582" s="121"/>
      <c r="W1582" s="120"/>
      <c r="X1582" s="113"/>
      <c r="Y1582" s="113"/>
      <c r="Z1582" s="125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/>
      <c r="B1583" s="113"/>
      <c r="C1583" s="176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1"/>
      <c r="R1583" s="30"/>
      <c r="S1583" s="8"/>
      <c r="T1583" s="122"/>
      <c r="U1583" s="121"/>
      <c r="V1583" s="121"/>
      <c r="W1583" s="120"/>
      <c r="X1583" s="113"/>
      <c r="Y1583" s="113"/>
      <c r="Z1583" s="125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/>
      <c r="B1584" s="113"/>
      <c r="C1584" s="176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1"/>
      <c r="R1584" s="30"/>
      <c r="S1584" s="8"/>
      <c r="T1584" s="122"/>
      <c r="U1584" s="121"/>
      <c r="V1584" s="121"/>
      <c r="W1584" s="120"/>
      <c r="X1584" s="113"/>
      <c r="Y1584" s="113"/>
      <c r="Z1584" s="125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/>
      <c r="B1585" s="113"/>
      <c r="C1585" s="176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1"/>
      <c r="R1585" s="30"/>
      <c r="S1585" s="8"/>
      <c r="T1585" s="122"/>
      <c r="U1585" s="121"/>
      <c r="V1585" s="121"/>
      <c r="W1585" s="120"/>
      <c r="X1585" s="113"/>
      <c r="Y1585" s="113"/>
      <c r="Z1585" s="125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/>
      <c r="B1586" s="113"/>
      <c r="C1586" s="176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1"/>
      <c r="R1586" s="30"/>
      <c r="S1586" s="8"/>
      <c r="T1586" s="122"/>
      <c r="U1586" s="121"/>
      <c r="V1586" s="121"/>
      <c r="W1586" s="120"/>
      <c r="X1586" s="113"/>
      <c r="Y1586" s="113"/>
      <c r="Z1586" s="125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/>
      <c r="B1587" s="113"/>
      <c r="C1587" s="176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1"/>
      <c r="R1587" s="30"/>
      <c r="S1587" s="8"/>
      <c r="T1587" s="122"/>
      <c r="U1587" s="121"/>
      <c r="V1587" s="121"/>
      <c r="W1587" s="120"/>
      <c r="X1587" s="113"/>
      <c r="Y1587" s="113"/>
      <c r="Z1587" s="125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/>
      <c r="B1588" s="113"/>
      <c r="C1588" s="176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1"/>
      <c r="R1588" s="30"/>
      <c r="S1588" s="8"/>
      <c r="T1588" s="122"/>
      <c r="U1588" s="121"/>
      <c r="V1588" s="121"/>
      <c r="W1588" s="120"/>
      <c r="X1588" s="113"/>
      <c r="Y1588" s="113"/>
      <c r="Z1588" s="125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/>
      <c r="B1589" s="113"/>
      <c r="C1589" s="176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1"/>
      <c r="R1589" s="30"/>
      <c r="S1589" s="8"/>
      <c r="T1589" s="122"/>
      <c r="U1589" s="121"/>
      <c r="V1589" s="121"/>
      <c r="W1589" s="120"/>
      <c r="X1589" s="113"/>
      <c r="Y1589" s="113"/>
      <c r="Z1589" s="125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/>
      <c r="B1590" s="113"/>
      <c r="C1590" s="176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1"/>
      <c r="R1590" s="30"/>
      <c r="S1590" s="8"/>
      <c r="T1590" s="122"/>
      <c r="U1590" s="121"/>
      <c r="V1590" s="121"/>
      <c r="W1590" s="120"/>
      <c r="X1590" s="113"/>
      <c r="Y1590" s="113"/>
      <c r="Z1590" s="125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/>
      <c r="B1591" s="113"/>
      <c r="C1591" s="176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1"/>
      <c r="R1591" s="30"/>
      <c r="S1591" s="8"/>
      <c r="T1591" s="122"/>
      <c r="U1591" s="121"/>
      <c r="V1591" s="121"/>
      <c r="W1591" s="120"/>
      <c r="X1591" s="113"/>
      <c r="Y1591" s="113"/>
      <c r="Z1591" s="125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/>
      <c r="B1592" s="113"/>
      <c r="C1592" s="176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1"/>
      <c r="R1592" s="30"/>
      <c r="S1592" s="8"/>
      <c r="T1592" s="122"/>
      <c r="U1592" s="121"/>
      <c r="V1592" s="121"/>
      <c r="W1592" s="120"/>
      <c r="X1592" s="113"/>
      <c r="Y1592" s="113"/>
      <c r="Z1592" s="125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/>
      <c r="B1593" s="113"/>
      <c r="C1593" s="176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1"/>
      <c r="R1593" s="30"/>
      <c r="S1593" s="8"/>
      <c r="T1593" s="122"/>
      <c r="U1593" s="121"/>
      <c r="V1593" s="121"/>
      <c r="W1593" s="120"/>
      <c r="X1593" s="113"/>
      <c r="Y1593" s="113"/>
      <c r="Z1593" s="125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/>
      <c r="B1594" s="113"/>
      <c r="C1594" s="176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1"/>
      <c r="R1594" s="30"/>
      <c r="S1594" s="8"/>
      <c r="T1594" s="122"/>
      <c r="U1594" s="121"/>
      <c r="V1594" s="121"/>
      <c r="W1594" s="120"/>
      <c r="X1594" s="113"/>
      <c r="Y1594" s="113"/>
      <c r="Z1594" s="125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/>
      <c r="B1595" s="113"/>
      <c r="C1595" s="176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1"/>
      <c r="R1595" s="30"/>
      <c r="S1595" s="8"/>
      <c r="T1595" s="122"/>
      <c r="U1595" s="121"/>
      <c r="V1595" s="121"/>
      <c r="W1595" s="120"/>
      <c r="X1595" s="113"/>
      <c r="Y1595" s="113"/>
      <c r="Z1595" s="125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/>
      <c r="B1596" s="113"/>
      <c r="C1596" s="176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1"/>
      <c r="R1596" s="30"/>
      <c r="S1596" s="8"/>
      <c r="T1596" s="122"/>
      <c r="U1596" s="121"/>
      <c r="V1596" s="121"/>
      <c r="W1596" s="120"/>
      <c r="X1596" s="113"/>
      <c r="Y1596" s="113"/>
      <c r="Z1596" s="125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/>
      <c r="B1597" s="113"/>
      <c r="C1597" s="176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1"/>
      <c r="R1597" s="30"/>
      <c r="S1597" s="8"/>
      <c r="T1597" s="122"/>
      <c r="U1597" s="121"/>
      <c r="V1597" s="121"/>
      <c r="W1597" s="120"/>
      <c r="X1597" s="113"/>
      <c r="Y1597" s="113"/>
      <c r="Z1597" s="125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/>
      <c r="B1598" s="113"/>
      <c r="C1598" s="176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1"/>
      <c r="R1598" s="30"/>
      <c r="S1598" s="8"/>
      <c r="T1598" s="122"/>
      <c r="U1598" s="121"/>
      <c r="V1598" s="121"/>
      <c r="W1598" s="120"/>
      <c r="X1598" s="113"/>
      <c r="Y1598" s="113"/>
      <c r="Z1598" s="125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/>
      <c r="B1599" s="113"/>
      <c r="C1599" s="176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1"/>
      <c r="R1599" s="30"/>
      <c r="S1599" s="8"/>
      <c r="T1599" s="122"/>
      <c r="U1599" s="121"/>
      <c r="V1599" s="121"/>
      <c r="W1599" s="120"/>
      <c r="X1599" s="113"/>
      <c r="Y1599" s="113"/>
      <c r="Z1599" s="125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/>
      <c r="B1600" s="113"/>
      <c r="C1600" s="176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1"/>
      <c r="R1600" s="30"/>
      <c r="S1600" s="8"/>
      <c r="T1600" s="122"/>
      <c r="U1600" s="121"/>
      <c r="V1600" s="121"/>
      <c r="W1600" s="120"/>
      <c r="X1600" s="113"/>
      <c r="Y1600" s="113"/>
      <c r="Z1600" s="125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/>
      <c r="B1601" s="113"/>
      <c r="C1601" s="176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1"/>
      <c r="R1601" s="30"/>
      <c r="S1601" s="8"/>
      <c r="T1601" s="122"/>
      <c r="U1601" s="121"/>
      <c r="V1601" s="121"/>
      <c r="W1601" s="120"/>
      <c r="X1601" s="113"/>
      <c r="Y1601" s="113"/>
      <c r="Z1601" s="125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/>
      <c r="B1602" s="113"/>
      <c r="C1602" s="176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1"/>
      <c r="R1602" s="30"/>
      <c r="S1602" s="8"/>
      <c r="T1602" s="122"/>
      <c r="U1602" s="121"/>
      <c r="V1602" s="121"/>
      <c r="W1602" s="120"/>
      <c r="X1602" s="113"/>
      <c r="Y1602" s="113"/>
      <c r="Z1602" s="125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/>
      <c r="B1603" s="113"/>
      <c r="C1603" s="176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1"/>
      <c r="R1603" s="30"/>
      <c r="S1603" s="8"/>
      <c r="T1603" s="122"/>
      <c r="U1603" s="121"/>
      <c r="V1603" s="121"/>
      <c r="W1603" s="120"/>
      <c r="X1603" s="113"/>
      <c r="Y1603" s="113"/>
      <c r="Z1603" s="125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/>
      <c r="B1604" s="113"/>
      <c r="C1604" s="176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1"/>
      <c r="R1604" s="30"/>
      <c r="S1604" s="8"/>
      <c r="T1604" s="122"/>
      <c r="U1604" s="121"/>
      <c r="V1604" s="121"/>
      <c r="W1604" s="120"/>
      <c r="X1604" s="113"/>
      <c r="Y1604" s="113"/>
      <c r="Z1604" s="125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/>
      <c r="B1605" s="113"/>
      <c r="C1605" s="176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1"/>
      <c r="R1605" s="30"/>
      <c r="S1605" s="8"/>
      <c r="T1605" s="122"/>
      <c r="U1605" s="121"/>
      <c r="V1605" s="121"/>
      <c r="W1605" s="120"/>
      <c r="X1605" s="113"/>
      <c r="Y1605" s="113"/>
      <c r="Z1605" s="125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/>
      <c r="B1606" s="113"/>
      <c r="C1606" s="176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1"/>
      <c r="R1606" s="30"/>
      <c r="S1606" s="8"/>
      <c r="T1606" s="122"/>
      <c r="U1606" s="121"/>
      <c r="V1606" s="121"/>
      <c r="W1606" s="120"/>
      <c r="X1606" s="113"/>
      <c r="Y1606" s="113"/>
      <c r="Z1606" s="125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/>
      <c r="B1607" s="113"/>
      <c r="C1607" s="176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1"/>
      <c r="R1607" s="30"/>
      <c r="S1607" s="8"/>
      <c r="T1607" s="122"/>
      <c r="U1607" s="121"/>
      <c r="V1607" s="121"/>
      <c r="W1607" s="120"/>
      <c r="X1607" s="113"/>
      <c r="Y1607" s="113"/>
      <c r="Z1607" s="125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/>
      <c r="B1608" s="113"/>
      <c r="C1608" s="176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1"/>
      <c r="R1608" s="30"/>
      <c r="S1608" s="8"/>
      <c r="T1608" s="122"/>
      <c r="U1608" s="121"/>
      <c r="V1608" s="121"/>
      <c r="W1608" s="120"/>
      <c r="X1608" s="113"/>
      <c r="Y1608" s="113"/>
      <c r="Z1608" s="125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/>
      <c r="B1609" s="113"/>
      <c r="C1609" s="176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1"/>
      <c r="R1609" s="30"/>
      <c r="S1609" s="8"/>
      <c r="T1609" s="122"/>
      <c r="U1609" s="121"/>
      <c r="V1609" s="121"/>
      <c r="W1609" s="120"/>
      <c r="X1609" s="113"/>
      <c r="Y1609" s="113"/>
      <c r="Z1609" s="125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/>
      <c r="B1610" s="113"/>
      <c r="C1610" s="176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1"/>
      <c r="R1610" s="30"/>
      <c r="S1610" s="8"/>
      <c r="T1610" s="122"/>
      <c r="U1610" s="121"/>
      <c r="V1610" s="121"/>
      <c r="W1610" s="120"/>
      <c r="X1610" s="113"/>
      <c r="Y1610" s="113"/>
      <c r="Z1610" s="125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/>
      <c r="B1611" s="113"/>
      <c r="C1611" s="176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1"/>
      <c r="R1611" s="30"/>
      <c r="S1611" s="8"/>
      <c r="T1611" s="122"/>
      <c r="U1611" s="121"/>
      <c r="V1611" s="121"/>
      <c r="W1611" s="120"/>
      <c r="X1611" s="113"/>
      <c r="Y1611" s="113"/>
      <c r="Z1611" s="125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/>
      <c r="B1612" s="113"/>
      <c r="C1612" s="176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1"/>
      <c r="R1612" s="30"/>
      <c r="S1612" s="8"/>
      <c r="T1612" s="122"/>
      <c r="U1612" s="121"/>
      <c r="V1612" s="121"/>
      <c r="W1612" s="120"/>
      <c r="X1612" s="113"/>
      <c r="Y1612" s="113"/>
      <c r="Z1612" s="125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/>
      <c r="B1613" s="113"/>
      <c r="C1613" s="176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1"/>
      <c r="R1613" s="30"/>
      <c r="S1613" s="8"/>
      <c r="T1613" s="122"/>
      <c r="U1613" s="121"/>
      <c r="V1613" s="121"/>
      <c r="W1613" s="120"/>
      <c r="X1613" s="113"/>
      <c r="Y1613" s="113"/>
      <c r="Z1613" s="125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/>
      <c r="B1614" s="113"/>
      <c r="C1614" s="176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1"/>
      <c r="R1614" s="30"/>
      <c r="S1614" s="8"/>
      <c r="T1614" s="122"/>
      <c r="U1614" s="121"/>
      <c r="V1614" s="121"/>
      <c r="W1614" s="120"/>
      <c r="X1614" s="113"/>
      <c r="Y1614" s="113"/>
      <c r="Z1614" s="125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/>
      <c r="B1615" s="113"/>
      <c r="C1615" s="176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1"/>
      <c r="R1615" s="30"/>
      <c r="S1615" s="8"/>
      <c r="T1615" s="122"/>
      <c r="U1615" s="121"/>
      <c r="V1615" s="121"/>
      <c r="W1615" s="120"/>
      <c r="X1615" s="113"/>
      <c r="Y1615" s="113"/>
      <c r="Z1615" s="125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/>
      <c r="B1616" s="113"/>
      <c r="C1616" s="176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1"/>
      <c r="R1616" s="30"/>
      <c r="S1616" s="8"/>
      <c r="T1616" s="122"/>
      <c r="U1616" s="121"/>
      <c r="V1616" s="121"/>
      <c r="W1616" s="120"/>
      <c r="X1616" s="113"/>
      <c r="Y1616" s="113"/>
      <c r="Z1616" s="125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/>
      <c r="B1617" s="113"/>
      <c r="C1617" s="176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1"/>
      <c r="R1617" s="30"/>
      <c r="S1617" s="8"/>
      <c r="T1617" s="122"/>
      <c r="U1617" s="121"/>
      <c r="V1617" s="121"/>
      <c r="W1617" s="120"/>
      <c r="X1617" s="113"/>
      <c r="Y1617" s="113"/>
      <c r="Z1617" s="125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/>
      <c r="B1618" s="113"/>
      <c r="C1618" s="176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1"/>
      <c r="R1618" s="30"/>
      <c r="S1618" s="8"/>
      <c r="T1618" s="122"/>
      <c r="U1618" s="121"/>
      <c r="V1618" s="121"/>
      <c r="W1618" s="120"/>
      <c r="X1618" s="113"/>
      <c r="Y1618" s="113"/>
      <c r="Z1618" s="125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/>
      <c r="B1619" s="113"/>
      <c r="C1619" s="176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1"/>
      <c r="R1619" s="30"/>
      <c r="S1619" s="8"/>
      <c r="T1619" s="122"/>
      <c r="U1619" s="121"/>
      <c r="V1619" s="121"/>
      <c r="W1619" s="120"/>
      <c r="X1619" s="113"/>
      <c r="Y1619" s="113"/>
      <c r="Z1619" s="125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/>
      <c r="B1620" s="113"/>
      <c r="C1620" s="176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1"/>
      <c r="R1620" s="30"/>
      <c r="S1620" s="8"/>
      <c r="T1620" s="122"/>
      <c r="U1620" s="121"/>
      <c r="V1620" s="121"/>
      <c r="W1620" s="120"/>
      <c r="X1620" s="113"/>
      <c r="Y1620" s="113"/>
      <c r="Z1620" s="125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/>
      <c r="B1621" s="113"/>
      <c r="C1621" s="176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1"/>
      <c r="R1621" s="30"/>
      <c r="S1621" s="8"/>
      <c r="T1621" s="122"/>
      <c r="U1621" s="121"/>
      <c r="V1621" s="121"/>
      <c r="W1621" s="120"/>
      <c r="X1621" s="113"/>
      <c r="Y1621" s="113"/>
      <c r="Z1621" s="125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/>
      <c r="B1622" s="113"/>
      <c r="C1622" s="176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1"/>
      <c r="R1622" s="30"/>
      <c r="S1622" s="8"/>
      <c r="T1622" s="122"/>
      <c r="U1622" s="121"/>
      <c r="V1622" s="121"/>
      <c r="W1622" s="120"/>
      <c r="X1622" s="113"/>
      <c r="Y1622" s="113"/>
      <c r="Z1622" s="125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/>
      <c r="B1623" s="113"/>
      <c r="C1623" s="176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1"/>
      <c r="R1623" s="30"/>
      <c r="S1623" s="8"/>
      <c r="T1623" s="122"/>
      <c r="U1623" s="121"/>
      <c r="V1623" s="121"/>
      <c r="W1623" s="120"/>
      <c r="X1623" s="113"/>
      <c r="Y1623" s="113"/>
      <c r="Z1623" s="125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/>
      <c r="B1624" s="113"/>
      <c r="C1624" s="176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1"/>
      <c r="R1624" s="30"/>
      <c r="S1624" s="8"/>
      <c r="T1624" s="122"/>
      <c r="U1624" s="121"/>
      <c r="V1624" s="121"/>
      <c r="W1624" s="120"/>
      <c r="X1624" s="113"/>
      <c r="Y1624" s="113"/>
      <c r="Z1624" s="125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/>
      <c r="B1625" s="113"/>
      <c r="C1625" s="176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1"/>
      <c r="R1625" s="30"/>
      <c r="S1625" s="8"/>
      <c r="T1625" s="122"/>
      <c r="U1625" s="121"/>
      <c r="V1625" s="121"/>
      <c r="W1625" s="120"/>
      <c r="X1625" s="113"/>
      <c r="Y1625" s="113"/>
      <c r="Z1625" s="125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/>
      <c r="B1626" s="113"/>
      <c r="C1626" s="176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1"/>
      <c r="R1626" s="30"/>
      <c r="S1626" s="8"/>
      <c r="T1626" s="122"/>
      <c r="U1626" s="121"/>
      <c r="V1626" s="121"/>
      <c r="W1626" s="120"/>
      <c r="X1626" s="113"/>
      <c r="Y1626" s="113"/>
      <c r="Z1626" s="125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/>
      <c r="B1627" s="113"/>
      <c r="C1627" s="176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1"/>
      <c r="R1627" s="30"/>
      <c r="S1627" s="8"/>
      <c r="T1627" s="122"/>
      <c r="U1627" s="121"/>
      <c r="V1627" s="121"/>
      <c r="W1627" s="120"/>
      <c r="X1627" s="113"/>
      <c r="Y1627" s="113"/>
      <c r="Z1627" s="125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/>
      <c r="B1628" s="113"/>
      <c r="C1628" s="176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1"/>
      <c r="R1628" s="30"/>
      <c r="S1628" s="8"/>
      <c r="T1628" s="122"/>
      <c r="U1628" s="121"/>
      <c r="V1628" s="121"/>
      <c r="W1628" s="120"/>
      <c r="X1628" s="113"/>
      <c r="Y1628" s="113"/>
      <c r="Z1628" s="125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/>
      <c r="B1629" s="113"/>
      <c r="C1629" s="176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1"/>
      <c r="R1629" s="30"/>
      <c r="S1629" s="8"/>
      <c r="T1629" s="122"/>
      <c r="U1629" s="121"/>
      <c r="V1629" s="121"/>
      <c r="W1629" s="120"/>
      <c r="X1629" s="113"/>
      <c r="Y1629" s="113"/>
      <c r="Z1629" s="125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/>
      <c r="B1630" s="113"/>
      <c r="C1630" s="176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1"/>
      <c r="R1630" s="30"/>
      <c r="S1630" s="8"/>
      <c r="T1630" s="122"/>
      <c r="U1630" s="121"/>
      <c r="V1630" s="121"/>
      <c r="W1630" s="120"/>
      <c r="X1630" s="113"/>
      <c r="Y1630" s="113"/>
      <c r="Z1630" s="125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/>
      <c r="B1631" s="113"/>
      <c r="C1631" s="176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1"/>
      <c r="R1631" s="30"/>
      <c r="S1631" s="8"/>
      <c r="T1631" s="122"/>
      <c r="U1631" s="121"/>
      <c r="V1631" s="121"/>
      <c r="W1631" s="120"/>
      <c r="X1631" s="113"/>
      <c r="Y1631" s="113"/>
      <c r="Z1631" s="125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/>
      <c r="B1632" s="113"/>
      <c r="C1632" s="176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1"/>
      <c r="R1632" s="30"/>
      <c r="S1632" s="8"/>
      <c r="T1632" s="122"/>
      <c r="U1632" s="121"/>
      <c r="V1632" s="121"/>
      <c r="W1632" s="120"/>
      <c r="X1632" s="113"/>
      <c r="Y1632" s="113"/>
      <c r="Z1632" s="125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/>
      <c r="B1633" s="113"/>
      <c r="C1633" s="176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1"/>
      <c r="R1633" s="30"/>
      <c r="S1633" s="8"/>
      <c r="T1633" s="122"/>
      <c r="U1633" s="121"/>
      <c r="V1633" s="121"/>
      <c r="W1633" s="120"/>
      <c r="X1633" s="113"/>
      <c r="Y1633" s="113"/>
      <c r="Z1633" s="125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/>
      <c r="B1634" s="113"/>
      <c r="C1634" s="176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1"/>
      <c r="R1634" s="30"/>
      <c r="S1634" s="8"/>
      <c r="T1634" s="122"/>
      <c r="U1634" s="121"/>
      <c r="V1634" s="121"/>
      <c r="W1634" s="120"/>
      <c r="X1634" s="113"/>
      <c r="Y1634" s="113"/>
      <c r="Z1634" s="125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/>
      <c r="B1635" s="113"/>
      <c r="C1635" s="176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1"/>
      <c r="R1635" s="30"/>
      <c r="S1635" s="8"/>
      <c r="T1635" s="122"/>
      <c r="U1635" s="121"/>
      <c r="V1635" s="121"/>
      <c r="W1635" s="120"/>
      <c r="X1635" s="113"/>
      <c r="Y1635" s="113"/>
      <c r="Z1635" s="125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/>
      <c r="B1636" s="113"/>
      <c r="C1636" s="176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1"/>
      <c r="R1636" s="30"/>
      <c r="S1636" s="8"/>
      <c r="T1636" s="122"/>
      <c r="U1636" s="121"/>
      <c r="V1636" s="121"/>
      <c r="W1636" s="120"/>
      <c r="X1636" s="113"/>
      <c r="Y1636" s="113"/>
      <c r="Z1636" s="125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/>
      <c r="B1637" s="113"/>
      <c r="C1637" s="176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1"/>
      <c r="R1637" s="30"/>
      <c r="S1637" s="8"/>
      <c r="T1637" s="122"/>
      <c r="U1637" s="121"/>
      <c r="V1637" s="121"/>
      <c r="W1637" s="120"/>
      <c r="X1637" s="113"/>
      <c r="Y1637" s="113"/>
      <c r="Z1637" s="125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/>
      <c r="B1638" s="113"/>
      <c r="C1638" s="176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1"/>
      <c r="R1638" s="30"/>
      <c r="S1638" s="8"/>
      <c r="T1638" s="122"/>
      <c r="U1638" s="121"/>
      <c r="V1638" s="121"/>
      <c r="W1638" s="120"/>
      <c r="X1638" s="113"/>
      <c r="Y1638" s="113"/>
      <c r="Z1638" s="125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/>
      <c r="B1639" s="113"/>
      <c r="C1639" s="176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1"/>
      <c r="R1639" s="30"/>
      <c r="S1639" s="8"/>
      <c r="T1639" s="122"/>
      <c r="U1639" s="121"/>
      <c r="V1639" s="121"/>
      <c r="W1639" s="120"/>
      <c r="X1639" s="113"/>
      <c r="Y1639" s="113"/>
      <c r="Z1639" s="125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/>
      <c r="B1640" s="113"/>
      <c r="C1640" s="176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1"/>
      <c r="R1640" s="30"/>
      <c r="S1640" s="8"/>
      <c r="T1640" s="122"/>
      <c r="U1640" s="121"/>
      <c r="V1640" s="121"/>
      <c r="W1640" s="120"/>
      <c r="X1640" s="113"/>
      <c r="Y1640" s="113"/>
      <c r="Z1640" s="125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/>
      <c r="B1641" s="113"/>
      <c r="C1641" s="176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1"/>
      <c r="R1641" s="30"/>
      <c r="S1641" s="8"/>
      <c r="T1641" s="122"/>
      <c r="U1641" s="121"/>
      <c r="V1641" s="121"/>
      <c r="W1641" s="120"/>
      <c r="X1641" s="113"/>
      <c r="Y1641" s="113"/>
      <c r="Z1641" s="125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/>
      <c r="B1642" s="113"/>
      <c r="C1642" s="176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1"/>
      <c r="R1642" s="30"/>
      <c r="S1642" s="8"/>
      <c r="T1642" s="122"/>
      <c r="U1642" s="121"/>
      <c r="V1642" s="121"/>
      <c r="W1642" s="120"/>
      <c r="X1642" s="113"/>
      <c r="Y1642" s="113"/>
      <c r="Z1642" s="125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/>
      <c r="B1643" s="113"/>
      <c r="C1643" s="176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1"/>
      <c r="R1643" s="30"/>
      <c r="S1643" s="8"/>
      <c r="T1643" s="122"/>
      <c r="U1643" s="121"/>
      <c r="V1643" s="121"/>
      <c r="W1643" s="120"/>
      <c r="X1643" s="113"/>
      <c r="Y1643" s="113"/>
      <c r="Z1643" s="125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/>
      <c r="B1644" s="113"/>
      <c r="C1644" s="176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1"/>
      <c r="R1644" s="30"/>
      <c r="S1644" s="8"/>
      <c r="T1644" s="122"/>
      <c r="U1644" s="121"/>
      <c r="V1644" s="121"/>
      <c r="W1644" s="120"/>
      <c r="X1644" s="113"/>
      <c r="Y1644" s="113"/>
      <c r="Z1644" s="125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/>
      <c r="B1645" s="113"/>
      <c r="C1645" s="176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1"/>
      <c r="R1645" s="30"/>
      <c r="S1645" s="8"/>
      <c r="T1645" s="122"/>
      <c r="U1645" s="121"/>
      <c r="V1645" s="121"/>
      <c r="W1645" s="120"/>
      <c r="X1645" s="113"/>
      <c r="Y1645" s="113"/>
      <c r="Z1645" s="125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/>
      <c r="B1646" s="113"/>
      <c r="C1646" s="176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1"/>
      <c r="R1646" s="30"/>
      <c r="S1646" s="8"/>
      <c r="T1646" s="122"/>
      <c r="U1646" s="121"/>
      <c r="V1646" s="121"/>
      <c r="W1646" s="120"/>
      <c r="X1646" s="113"/>
      <c r="Y1646" s="113"/>
      <c r="Z1646" s="125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/>
      <c r="B1647" s="113"/>
      <c r="C1647" s="176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1"/>
      <c r="R1647" s="30"/>
      <c r="S1647" s="8"/>
      <c r="T1647" s="122"/>
      <c r="U1647" s="121"/>
      <c r="V1647" s="121"/>
      <c r="W1647" s="120"/>
      <c r="X1647" s="113"/>
      <c r="Y1647" s="113"/>
      <c r="Z1647" s="125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/>
      <c r="B1648" s="113"/>
      <c r="C1648" s="176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1"/>
      <c r="R1648" s="30"/>
      <c r="S1648" s="8"/>
      <c r="T1648" s="122"/>
      <c r="U1648" s="121"/>
      <c r="V1648" s="121"/>
      <c r="W1648" s="120"/>
      <c r="X1648" s="113"/>
      <c r="Y1648" s="113"/>
      <c r="Z1648" s="125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/>
      <c r="B1649" s="113"/>
      <c r="C1649" s="176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1"/>
      <c r="R1649" s="30"/>
      <c r="S1649" s="8"/>
      <c r="T1649" s="122"/>
      <c r="U1649" s="121"/>
      <c r="V1649" s="121"/>
      <c r="W1649" s="120"/>
      <c r="X1649" s="113"/>
      <c r="Y1649" s="113"/>
      <c r="Z1649" s="125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/>
      <c r="B1650" s="113"/>
      <c r="C1650" s="176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1"/>
      <c r="R1650" s="30"/>
      <c r="S1650" s="8"/>
      <c r="T1650" s="122"/>
      <c r="U1650" s="121"/>
      <c r="V1650" s="121"/>
      <c r="W1650" s="120"/>
      <c r="X1650" s="113"/>
      <c r="Y1650" s="113"/>
      <c r="Z1650" s="125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/>
      <c r="B1651" s="113"/>
      <c r="C1651" s="176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1"/>
      <c r="R1651" s="30"/>
      <c r="S1651" s="8"/>
      <c r="T1651" s="122"/>
      <c r="U1651" s="121"/>
      <c r="V1651" s="121"/>
      <c r="W1651" s="120"/>
      <c r="X1651" s="113"/>
      <c r="Y1651" s="113"/>
      <c r="Z1651" s="125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/>
      <c r="B1652" s="113"/>
      <c r="C1652" s="176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1"/>
      <c r="R1652" s="30"/>
      <c r="S1652" s="8"/>
      <c r="T1652" s="122"/>
      <c r="U1652" s="121"/>
      <c r="V1652" s="121"/>
      <c r="W1652" s="120"/>
      <c r="X1652" s="113"/>
      <c r="Y1652" s="113"/>
      <c r="Z1652" s="125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/>
      <c r="B1653" s="113"/>
      <c r="C1653" s="176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1"/>
      <c r="R1653" s="30"/>
      <c r="S1653" s="8"/>
      <c r="T1653" s="122"/>
      <c r="U1653" s="121"/>
      <c r="V1653" s="121"/>
      <c r="W1653" s="120"/>
      <c r="X1653" s="113"/>
      <c r="Y1653" s="113"/>
      <c r="Z1653" s="125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/>
      <c r="B1654" s="113"/>
      <c r="C1654" s="176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1"/>
      <c r="R1654" s="30"/>
      <c r="S1654" s="8"/>
      <c r="T1654" s="122"/>
      <c r="U1654" s="121"/>
      <c r="V1654" s="121"/>
      <c r="W1654" s="120"/>
      <c r="X1654" s="113"/>
      <c r="Y1654" s="113"/>
      <c r="Z1654" s="125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/>
      <c r="B1655" s="113"/>
      <c r="C1655" s="176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1"/>
      <c r="R1655" s="30"/>
      <c r="S1655" s="8"/>
      <c r="T1655" s="122"/>
      <c r="U1655" s="121"/>
      <c r="V1655" s="121"/>
      <c r="W1655" s="120"/>
      <c r="X1655" s="113"/>
      <c r="Y1655" s="113"/>
      <c r="Z1655" s="125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/>
      <c r="B1656" s="113"/>
      <c r="C1656" s="176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1"/>
      <c r="R1656" s="30"/>
      <c r="S1656" s="8"/>
      <c r="T1656" s="122"/>
      <c r="U1656" s="121"/>
      <c r="V1656" s="121"/>
      <c r="W1656" s="120"/>
      <c r="X1656" s="113"/>
      <c r="Y1656" s="113"/>
      <c r="Z1656" s="125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/>
      <c r="B1657" s="113"/>
      <c r="C1657" s="176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1"/>
      <c r="R1657" s="30"/>
      <c r="S1657" s="8"/>
      <c r="T1657" s="122"/>
      <c r="U1657" s="121"/>
      <c r="V1657" s="121"/>
      <c r="W1657" s="120"/>
      <c r="X1657" s="113"/>
      <c r="Y1657" s="113"/>
      <c r="Z1657" s="125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/>
      <c r="B1658" s="113"/>
      <c r="C1658" s="176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1"/>
      <c r="R1658" s="30"/>
      <c r="S1658" s="8"/>
      <c r="T1658" s="122"/>
      <c r="U1658" s="121"/>
      <c r="V1658" s="121"/>
      <c r="W1658" s="120"/>
      <c r="X1658" s="113"/>
      <c r="Y1658" s="113"/>
      <c r="Z1658" s="125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/>
      <c r="B1659" s="113"/>
      <c r="C1659" s="176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1"/>
      <c r="R1659" s="30"/>
      <c r="S1659" s="8"/>
      <c r="T1659" s="122"/>
      <c r="U1659" s="121"/>
      <c r="V1659" s="121"/>
      <c r="W1659" s="120"/>
      <c r="X1659" s="113"/>
      <c r="Y1659" s="113"/>
      <c r="Z1659" s="125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/>
      <c r="B1660" s="113"/>
      <c r="C1660" s="176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1"/>
      <c r="R1660" s="30"/>
      <c r="S1660" s="8"/>
      <c r="T1660" s="122"/>
      <c r="U1660" s="121"/>
      <c r="V1660" s="121"/>
      <c r="W1660" s="120"/>
      <c r="X1660" s="113"/>
      <c r="Y1660" s="113"/>
      <c r="Z1660" s="125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/>
      <c r="B1661" s="113"/>
      <c r="C1661" s="176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1"/>
      <c r="R1661" s="30"/>
      <c r="S1661" s="8"/>
      <c r="T1661" s="122"/>
      <c r="U1661" s="121"/>
      <c r="V1661" s="121"/>
      <c r="W1661" s="120"/>
      <c r="X1661" s="113"/>
      <c r="Y1661" s="113"/>
      <c r="Z1661" s="125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/>
      <c r="B1662" s="113"/>
      <c r="C1662" s="176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1"/>
      <c r="R1662" s="30"/>
      <c r="S1662" s="8"/>
      <c r="T1662" s="122"/>
      <c r="U1662" s="121"/>
      <c r="V1662" s="121"/>
      <c r="W1662" s="120"/>
      <c r="X1662" s="113"/>
      <c r="Y1662" s="113"/>
      <c r="Z1662" s="125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/>
      <c r="B1663" s="113"/>
      <c r="C1663" s="176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1"/>
      <c r="R1663" s="30"/>
      <c r="S1663" s="8"/>
      <c r="T1663" s="122"/>
      <c r="U1663" s="121"/>
      <c r="V1663" s="121"/>
      <c r="W1663" s="120"/>
      <c r="X1663" s="113"/>
      <c r="Y1663" s="113"/>
      <c r="Z1663" s="125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/>
      <c r="B1664" s="113"/>
      <c r="C1664" s="176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1"/>
      <c r="R1664" s="30"/>
      <c r="S1664" s="8"/>
      <c r="T1664" s="122"/>
      <c r="U1664" s="121"/>
      <c r="V1664" s="121"/>
      <c r="W1664" s="120"/>
      <c r="X1664" s="113"/>
      <c r="Y1664" s="113"/>
      <c r="Z1664" s="125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/>
      <c r="B1665" s="113"/>
      <c r="C1665" s="176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1"/>
      <c r="R1665" s="30"/>
      <c r="S1665" s="8"/>
      <c r="T1665" s="122"/>
      <c r="U1665" s="121"/>
      <c r="V1665" s="121"/>
      <c r="W1665" s="120"/>
      <c r="X1665" s="113"/>
      <c r="Y1665" s="113"/>
      <c r="Z1665" s="125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/>
      <c r="B1666" s="113"/>
      <c r="C1666" s="176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1"/>
      <c r="R1666" s="30"/>
      <c r="S1666" s="8"/>
      <c r="T1666" s="122"/>
      <c r="U1666" s="121"/>
      <c r="V1666" s="121"/>
      <c r="W1666" s="120"/>
      <c r="X1666" s="113"/>
      <c r="Y1666" s="113"/>
      <c r="Z1666" s="125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/>
      <c r="B1667" s="113"/>
      <c r="C1667" s="176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1"/>
      <c r="R1667" s="30"/>
      <c r="S1667" s="8"/>
      <c r="T1667" s="122"/>
      <c r="U1667" s="121"/>
      <c r="V1667" s="121"/>
      <c r="W1667" s="120"/>
      <c r="X1667" s="113"/>
      <c r="Y1667" s="113"/>
      <c r="Z1667" s="125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/>
      <c r="B1668" s="113"/>
      <c r="C1668" s="176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1"/>
      <c r="R1668" s="30"/>
      <c r="S1668" s="8"/>
      <c r="T1668" s="122"/>
      <c r="U1668" s="121"/>
      <c r="V1668" s="121"/>
      <c r="W1668" s="120"/>
      <c r="X1668" s="113"/>
      <c r="Y1668" s="113"/>
      <c r="Z1668" s="125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/>
      <c r="B1669" s="113"/>
      <c r="C1669" s="176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1"/>
      <c r="R1669" s="30"/>
      <c r="S1669" s="8"/>
      <c r="T1669" s="122"/>
      <c r="U1669" s="121"/>
      <c r="V1669" s="121"/>
      <c r="W1669" s="120"/>
      <c r="X1669" s="113"/>
      <c r="Y1669" s="113"/>
      <c r="Z1669" s="125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/>
      <c r="B1670" s="113"/>
      <c r="C1670" s="176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1"/>
      <c r="R1670" s="30"/>
      <c r="S1670" s="8"/>
      <c r="T1670" s="122"/>
      <c r="U1670" s="121"/>
      <c r="V1670" s="121"/>
      <c r="W1670" s="120"/>
      <c r="X1670" s="113"/>
      <c r="Y1670" s="113"/>
      <c r="Z1670" s="125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/>
      <c r="B1671" s="113"/>
      <c r="C1671" s="176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1"/>
      <c r="R1671" s="30"/>
      <c r="S1671" s="8"/>
      <c r="T1671" s="122"/>
      <c r="U1671" s="121"/>
      <c r="V1671" s="121"/>
      <c r="W1671" s="120"/>
      <c r="X1671" s="113"/>
      <c r="Y1671" s="113"/>
      <c r="Z1671" s="125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/>
      <c r="B1672" s="113"/>
      <c r="C1672" s="176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1"/>
      <c r="R1672" s="30"/>
      <c r="S1672" s="8"/>
      <c r="T1672" s="122"/>
      <c r="U1672" s="121"/>
      <c r="V1672" s="121"/>
      <c r="W1672" s="120"/>
      <c r="X1672" s="113"/>
      <c r="Y1672" s="113"/>
      <c r="Z1672" s="125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/>
      <c r="B1673" s="113"/>
      <c r="C1673" s="176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1"/>
      <c r="R1673" s="30"/>
      <c r="S1673" s="8"/>
      <c r="T1673" s="122"/>
      <c r="U1673" s="121"/>
      <c r="V1673" s="121"/>
      <c r="W1673" s="120"/>
      <c r="X1673" s="113"/>
      <c r="Y1673" s="113"/>
      <c r="Z1673" s="125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/>
      <c r="B1674" s="113"/>
      <c r="C1674" s="176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1"/>
      <c r="R1674" s="30"/>
      <c r="S1674" s="8"/>
      <c r="T1674" s="122"/>
      <c r="U1674" s="121"/>
      <c r="V1674" s="121"/>
      <c r="W1674" s="120"/>
      <c r="X1674" s="113"/>
      <c r="Y1674" s="113"/>
      <c r="Z1674" s="125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/>
      <c r="B1675" s="113"/>
      <c r="C1675" s="176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1"/>
      <c r="R1675" s="30"/>
      <c r="S1675" s="8"/>
      <c r="T1675" s="122"/>
      <c r="U1675" s="121"/>
      <c r="V1675" s="121"/>
      <c r="W1675" s="120"/>
      <c r="X1675" s="113"/>
      <c r="Y1675" s="113"/>
      <c r="Z1675" s="125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/>
      <c r="B1676" s="113"/>
      <c r="C1676" s="176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1"/>
      <c r="R1676" s="30"/>
      <c r="S1676" s="8"/>
      <c r="T1676" s="122"/>
      <c r="U1676" s="121"/>
      <c r="V1676" s="121"/>
      <c r="W1676" s="120"/>
      <c r="X1676" s="113"/>
      <c r="Y1676" s="113"/>
      <c r="Z1676" s="125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/>
      <c r="B1677" s="113"/>
      <c r="C1677" s="176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1"/>
      <c r="R1677" s="30"/>
      <c r="S1677" s="8"/>
      <c r="T1677" s="122"/>
      <c r="U1677" s="121"/>
      <c r="V1677" s="121"/>
      <c r="W1677" s="120"/>
      <c r="X1677" s="113"/>
      <c r="Y1677" s="113"/>
      <c r="Z1677" s="125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/>
      <c r="B1678" s="113"/>
      <c r="C1678" s="176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1"/>
      <c r="R1678" s="30"/>
      <c r="S1678" s="8"/>
      <c r="T1678" s="122"/>
      <c r="U1678" s="121"/>
      <c r="V1678" s="121"/>
      <c r="W1678" s="120"/>
      <c r="X1678" s="113"/>
      <c r="Y1678" s="113"/>
      <c r="Z1678" s="125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/>
      <c r="B1679" s="113"/>
      <c r="C1679" s="176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1"/>
      <c r="R1679" s="30"/>
      <c r="S1679" s="8"/>
      <c r="T1679" s="122"/>
      <c r="U1679" s="121"/>
      <c r="V1679" s="121"/>
      <c r="W1679" s="120"/>
      <c r="X1679" s="113"/>
      <c r="Y1679" s="113"/>
      <c r="Z1679" s="125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/>
      <c r="B1680" s="113"/>
      <c r="C1680" s="176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1"/>
      <c r="R1680" s="30"/>
      <c r="S1680" s="8"/>
      <c r="T1680" s="122"/>
      <c r="U1680" s="121"/>
      <c r="V1680" s="121"/>
      <c r="W1680" s="120"/>
      <c r="X1680" s="113"/>
      <c r="Y1680" s="113"/>
      <c r="Z1680" s="125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/>
      <c r="B1681" s="113"/>
      <c r="C1681" s="176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1"/>
      <c r="R1681" s="30"/>
      <c r="S1681" s="8"/>
      <c r="T1681" s="122"/>
      <c r="U1681" s="121"/>
      <c r="V1681" s="121"/>
      <c r="W1681" s="120"/>
      <c r="X1681" s="113"/>
      <c r="Y1681" s="113"/>
      <c r="Z1681" s="125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/>
      <c r="B1682" s="113"/>
      <c r="C1682" s="176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1"/>
      <c r="R1682" s="30"/>
      <c r="S1682" s="8"/>
      <c r="T1682" s="122"/>
      <c r="U1682" s="121"/>
      <c r="V1682" s="121"/>
      <c r="W1682" s="120"/>
      <c r="X1682" s="113"/>
      <c r="Y1682" s="113"/>
      <c r="Z1682" s="125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/>
      <c r="B1683" s="113"/>
      <c r="C1683" s="176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1"/>
      <c r="R1683" s="30"/>
      <c r="S1683" s="8"/>
      <c r="T1683" s="122"/>
      <c r="U1683" s="121"/>
      <c r="V1683" s="121"/>
      <c r="W1683" s="120"/>
      <c r="X1683" s="113"/>
      <c r="Y1683" s="113"/>
      <c r="Z1683" s="125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/>
      <c r="B1684" s="113"/>
      <c r="C1684" s="176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1"/>
      <c r="R1684" s="30"/>
      <c r="S1684" s="8"/>
      <c r="T1684" s="122"/>
      <c r="U1684" s="121"/>
      <c r="V1684" s="121"/>
      <c r="W1684" s="120"/>
      <c r="X1684" s="113"/>
      <c r="Y1684" s="113"/>
      <c r="Z1684" s="125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/>
      <c r="B1685" s="113"/>
      <c r="C1685" s="176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1"/>
      <c r="R1685" s="30"/>
      <c r="S1685" s="8"/>
      <c r="T1685" s="122"/>
      <c r="U1685" s="121"/>
      <c r="V1685" s="121"/>
      <c r="W1685" s="120"/>
      <c r="X1685" s="113"/>
      <c r="Y1685" s="113"/>
      <c r="Z1685" s="125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/>
      <c r="B1686" s="113"/>
      <c r="C1686" s="176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1"/>
      <c r="R1686" s="30"/>
      <c r="S1686" s="8"/>
      <c r="T1686" s="122"/>
      <c r="U1686" s="121"/>
      <c r="V1686" s="121"/>
      <c r="W1686" s="120"/>
      <c r="X1686" s="113"/>
      <c r="Y1686" s="113"/>
      <c r="Z1686" s="125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/>
      <c r="B1687" s="113"/>
      <c r="C1687" s="176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1"/>
      <c r="R1687" s="30"/>
      <c r="S1687" s="8"/>
      <c r="T1687" s="122"/>
      <c r="U1687" s="121"/>
      <c r="V1687" s="121"/>
      <c r="W1687" s="120"/>
      <c r="X1687" s="113"/>
      <c r="Y1687" s="113"/>
      <c r="Z1687" s="125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/>
      <c r="B1688" s="113"/>
      <c r="C1688" s="176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1"/>
      <c r="R1688" s="30"/>
      <c r="S1688" s="8"/>
      <c r="T1688" s="122"/>
      <c r="U1688" s="121"/>
      <c r="V1688" s="121"/>
      <c r="W1688" s="120"/>
      <c r="X1688" s="113"/>
      <c r="Y1688" s="113"/>
      <c r="Z1688" s="125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/>
      <c r="B1689" s="113"/>
      <c r="C1689" s="176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1"/>
      <c r="R1689" s="30"/>
      <c r="S1689" s="8"/>
      <c r="T1689" s="122"/>
      <c r="U1689" s="121"/>
      <c r="V1689" s="121"/>
      <c r="W1689" s="120"/>
      <c r="X1689" s="113"/>
      <c r="Y1689" s="113"/>
      <c r="Z1689" s="125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/>
      <c r="B1690" s="113"/>
      <c r="C1690" s="176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1"/>
      <c r="R1690" s="30"/>
      <c r="S1690" s="8"/>
      <c r="T1690" s="122"/>
      <c r="U1690" s="121"/>
      <c r="V1690" s="121"/>
      <c r="W1690" s="120"/>
      <c r="X1690" s="113"/>
      <c r="Y1690" s="113"/>
      <c r="Z1690" s="125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/>
      <c r="B1691" s="113"/>
      <c r="C1691" s="176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1"/>
      <c r="R1691" s="30"/>
      <c r="S1691" s="8"/>
      <c r="T1691" s="122"/>
      <c r="U1691" s="121"/>
      <c r="V1691" s="121"/>
      <c r="W1691" s="120"/>
      <c r="X1691" s="113"/>
      <c r="Y1691" s="113"/>
      <c r="Z1691" s="125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/>
      <c r="B1692" s="113"/>
      <c r="C1692" s="176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1"/>
      <c r="R1692" s="30"/>
      <c r="S1692" s="8"/>
      <c r="T1692" s="122"/>
      <c r="U1692" s="121"/>
      <c r="V1692" s="121"/>
      <c r="W1692" s="120"/>
      <c r="X1692" s="113"/>
      <c r="Y1692" s="113"/>
      <c r="Z1692" s="125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/>
      <c r="B1693" s="113"/>
      <c r="C1693" s="176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1"/>
      <c r="R1693" s="30"/>
      <c r="S1693" s="8"/>
      <c r="T1693" s="122"/>
      <c r="U1693" s="121"/>
      <c r="V1693" s="121"/>
      <c r="W1693" s="120"/>
      <c r="X1693" s="113"/>
      <c r="Y1693" s="113"/>
      <c r="Z1693" s="125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/>
      <c r="B1694" s="113"/>
      <c r="C1694" s="176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1"/>
      <c r="R1694" s="30"/>
      <c r="S1694" s="8"/>
      <c r="T1694" s="122"/>
      <c r="U1694" s="121"/>
      <c r="V1694" s="121"/>
      <c r="W1694" s="120"/>
      <c r="X1694" s="113"/>
      <c r="Y1694" s="113"/>
      <c r="Z1694" s="125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/>
      <c r="B1695" s="113"/>
      <c r="C1695" s="176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1"/>
      <c r="R1695" s="30"/>
      <c r="S1695" s="8"/>
      <c r="T1695" s="122"/>
      <c r="U1695" s="121"/>
      <c r="V1695" s="121"/>
      <c r="W1695" s="120"/>
      <c r="X1695" s="113"/>
      <c r="Y1695" s="113"/>
      <c r="Z1695" s="125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/>
      <c r="B1696" s="113"/>
      <c r="C1696" s="176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1"/>
      <c r="R1696" s="30"/>
      <c r="S1696" s="8"/>
      <c r="T1696" s="122"/>
      <c r="U1696" s="121"/>
      <c r="V1696" s="121"/>
      <c r="W1696" s="120"/>
      <c r="X1696" s="113"/>
      <c r="Y1696" s="113"/>
      <c r="Z1696" s="125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/>
      <c r="B1697" s="113"/>
      <c r="C1697" s="176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1"/>
      <c r="R1697" s="30"/>
      <c r="S1697" s="8"/>
      <c r="T1697" s="122"/>
      <c r="U1697" s="121"/>
      <c r="V1697" s="121"/>
      <c r="W1697" s="120"/>
      <c r="X1697" s="113"/>
      <c r="Y1697" s="113"/>
      <c r="Z1697" s="125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/>
      <c r="B1698" s="113"/>
      <c r="C1698" s="176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1"/>
      <c r="R1698" s="30"/>
      <c r="S1698" s="8"/>
      <c r="T1698" s="122"/>
      <c r="U1698" s="121"/>
      <c r="V1698" s="121"/>
      <c r="W1698" s="120"/>
      <c r="X1698" s="113"/>
      <c r="Y1698" s="113"/>
      <c r="Z1698" s="125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/>
      <c r="B1699" s="113"/>
      <c r="C1699" s="176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1"/>
      <c r="R1699" s="30"/>
      <c r="S1699" s="8"/>
      <c r="T1699" s="122"/>
      <c r="U1699" s="121"/>
      <c r="V1699" s="121"/>
      <c r="W1699" s="120"/>
      <c r="X1699" s="113"/>
      <c r="Y1699" s="113"/>
      <c r="Z1699" s="125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/>
      <c r="B1700" s="113"/>
      <c r="C1700" s="176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1"/>
      <c r="R1700" s="30"/>
      <c r="S1700" s="8"/>
      <c r="T1700" s="122"/>
      <c r="U1700" s="121"/>
      <c r="V1700" s="121"/>
      <c r="W1700" s="120"/>
      <c r="X1700" s="113"/>
      <c r="Y1700" s="113"/>
      <c r="Z1700" s="125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/>
      <c r="B1701" s="113"/>
      <c r="C1701" s="176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1"/>
      <c r="R1701" s="30"/>
      <c r="S1701" s="8"/>
      <c r="T1701" s="122"/>
      <c r="U1701" s="121"/>
      <c r="V1701" s="121"/>
      <c r="W1701" s="120"/>
      <c r="X1701" s="113"/>
      <c r="Y1701" s="113"/>
      <c r="Z1701" s="125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/>
      <c r="B1702" s="113"/>
      <c r="C1702" s="176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1"/>
      <c r="R1702" s="30"/>
      <c r="S1702" s="8"/>
      <c r="T1702" s="122"/>
      <c r="U1702" s="121"/>
      <c r="V1702" s="121"/>
      <c r="W1702" s="120"/>
      <c r="X1702" s="113"/>
      <c r="Y1702" s="113"/>
      <c r="Z1702" s="125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/>
      <c r="B1703" s="113"/>
      <c r="C1703" s="176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1"/>
      <c r="R1703" s="30"/>
      <c r="S1703" s="8"/>
      <c r="T1703" s="122"/>
      <c r="U1703" s="121"/>
      <c r="V1703" s="121"/>
      <c r="W1703" s="120"/>
      <c r="X1703" s="113"/>
      <c r="Y1703" s="113"/>
      <c r="Z1703" s="125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/>
      <c r="B1704" s="113"/>
      <c r="C1704" s="176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1"/>
      <c r="R1704" s="30"/>
      <c r="S1704" s="8"/>
      <c r="T1704" s="122"/>
      <c r="U1704" s="121"/>
      <c r="V1704" s="121"/>
      <c r="W1704" s="120"/>
      <c r="X1704" s="113"/>
      <c r="Y1704" s="113"/>
      <c r="Z1704" s="125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/>
      <c r="B1705" s="113"/>
      <c r="C1705" s="176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1"/>
      <c r="R1705" s="30"/>
      <c r="S1705" s="8"/>
      <c r="T1705" s="122"/>
      <c r="U1705" s="121"/>
      <c r="V1705" s="121"/>
      <c r="W1705" s="120"/>
      <c r="X1705" s="113"/>
      <c r="Y1705" s="113"/>
      <c r="Z1705" s="125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/>
      <c r="B1706" s="113"/>
      <c r="C1706" s="176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1"/>
      <c r="R1706" s="30"/>
      <c r="S1706" s="8"/>
      <c r="T1706" s="122"/>
      <c r="U1706" s="121"/>
      <c r="V1706" s="121"/>
      <c r="W1706" s="120"/>
      <c r="X1706" s="113"/>
      <c r="Y1706" s="113"/>
      <c r="Z1706" s="125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/>
      <c r="B1707" s="113"/>
      <c r="C1707" s="176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1"/>
      <c r="R1707" s="30"/>
      <c r="S1707" s="8"/>
      <c r="T1707" s="122"/>
      <c r="U1707" s="121"/>
      <c r="V1707" s="121"/>
      <c r="W1707" s="120"/>
      <c r="X1707" s="113"/>
      <c r="Y1707" s="113"/>
      <c r="Z1707" s="125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/>
      <c r="B1708" s="113"/>
      <c r="C1708" s="176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1"/>
      <c r="R1708" s="30"/>
      <c r="S1708" s="8"/>
      <c r="T1708" s="122"/>
      <c r="U1708" s="121"/>
      <c r="V1708" s="121"/>
      <c r="W1708" s="120"/>
      <c r="X1708" s="113"/>
      <c r="Y1708" s="113"/>
      <c r="Z1708" s="125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/>
      <c r="B1709" s="113"/>
      <c r="C1709" s="176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1"/>
      <c r="R1709" s="30"/>
      <c r="S1709" s="8"/>
      <c r="T1709" s="122"/>
      <c r="U1709" s="121"/>
      <c r="V1709" s="121"/>
      <c r="W1709" s="120"/>
      <c r="X1709" s="113"/>
      <c r="Y1709" s="113"/>
      <c r="Z1709" s="125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/>
      <c r="B1710" s="113"/>
      <c r="C1710" s="176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1"/>
      <c r="R1710" s="30"/>
      <c r="S1710" s="8"/>
      <c r="T1710" s="122"/>
      <c r="U1710" s="121"/>
      <c r="V1710" s="121"/>
      <c r="W1710" s="120"/>
      <c r="X1710" s="113"/>
      <c r="Y1710" s="113"/>
      <c r="Z1710" s="125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/>
      <c r="B1711" s="113"/>
      <c r="C1711" s="176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1"/>
      <c r="R1711" s="30"/>
      <c r="S1711" s="8"/>
      <c r="T1711" s="122"/>
      <c r="U1711" s="121"/>
      <c r="V1711" s="121"/>
      <c r="W1711" s="120"/>
      <c r="X1711" s="113"/>
      <c r="Y1711" s="113"/>
      <c r="Z1711" s="125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/>
      <c r="B1712" s="113"/>
      <c r="C1712" s="176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1"/>
      <c r="R1712" s="30"/>
      <c r="S1712" s="8"/>
      <c r="T1712" s="122"/>
      <c r="U1712" s="121"/>
      <c r="V1712" s="121"/>
      <c r="W1712" s="120"/>
      <c r="X1712" s="113"/>
      <c r="Y1712" s="113"/>
      <c r="Z1712" s="125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/>
      <c r="B1713" s="113"/>
      <c r="C1713" s="176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1"/>
      <c r="R1713" s="30"/>
      <c r="S1713" s="8"/>
      <c r="T1713" s="122"/>
      <c r="U1713" s="121"/>
      <c r="V1713" s="121"/>
      <c r="W1713" s="120"/>
      <c r="X1713" s="113"/>
      <c r="Y1713" s="113"/>
      <c r="Z1713" s="125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/>
      <c r="B1714" s="113"/>
      <c r="C1714" s="176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1"/>
      <c r="R1714" s="30"/>
      <c r="S1714" s="8"/>
      <c r="T1714" s="122"/>
      <c r="U1714" s="121"/>
      <c r="V1714" s="121"/>
      <c r="W1714" s="120"/>
      <c r="X1714" s="113"/>
      <c r="Y1714" s="113"/>
      <c r="Z1714" s="125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/>
      <c r="B1715" s="113"/>
      <c r="C1715" s="176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1"/>
      <c r="R1715" s="30"/>
      <c r="S1715" s="8"/>
      <c r="T1715" s="122"/>
      <c r="U1715" s="121"/>
      <c r="V1715" s="121"/>
      <c r="W1715" s="120"/>
      <c r="X1715" s="113"/>
      <c r="Y1715" s="113"/>
      <c r="Z1715" s="125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/>
      <c r="B1716" s="113"/>
      <c r="C1716" s="176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1"/>
      <c r="R1716" s="30"/>
      <c r="S1716" s="8"/>
      <c r="T1716" s="122"/>
      <c r="U1716" s="121"/>
      <c r="V1716" s="121"/>
      <c r="W1716" s="120"/>
      <c r="X1716" s="113"/>
      <c r="Y1716" s="113"/>
      <c r="Z1716" s="125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/>
      <c r="B1717" s="113"/>
      <c r="C1717" s="176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1"/>
      <c r="R1717" s="30"/>
      <c r="S1717" s="8"/>
      <c r="T1717" s="122"/>
      <c r="U1717" s="121"/>
      <c r="V1717" s="121"/>
      <c r="W1717" s="120"/>
      <c r="X1717" s="113"/>
      <c r="Y1717" s="113"/>
      <c r="Z1717" s="125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/>
      <c r="B1718" s="113"/>
      <c r="C1718" s="176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1"/>
      <c r="R1718" s="30"/>
      <c r="S1718" s="8"/>
      <c r="T1718" s="122"/>
      <c r="U1718" s="121"/>
      <c r="V1718" s="121"/>
      <c r="W1718" s="120"/>
      <c r="X1718" s="113"/>
      <c r="Y1718" s="113"/>
      <c r="Z1718" s="125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/>
      <c r="B1719" s="113"/>
      <c r="C1719" s="176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1"/>
      <c r="R1719" s="30"/>
      <c r="S1719" s="8"/>
      <c r="T1719" s="122"/>
      <c r="U1719" s="121"/>
      <c r="V1719" s="121"/>
      <c r="W1719" s="120"/>
      <c r="X1719" s="113"/>
      <c r="Y1719" s="113"/>
      <c r="Z1719" s="125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/>
      <c r="B1720" s="113"/>
      <c r="C1720" s="176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1"/>
      <c r="R1720" s="30"/>
      <c r="S1720" s="8"/>
      <c r="T1720" s="122"/>
      <c r="U1720" s="121"/>
      <c r="V1720" s="121"/>
      <c r="W1720" s="120"/>
      <c r="X1720" s="113"/>
      <c r="Y1720" s="113"/>
      <c r="Z1720" s="125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/>
      <c r="B1721" s="113"/>
      <c r="C1721" s="176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1"/>
      <c r="R1721" s="30"/>
      <c r="S1721" s="8"/>
      <c r="T1721" s="122"/>
      <c r="U1721" s="121"/>
      <c r="V1721" s="121"/>
      <c r="W1721" s="120"/>
      <c r="X1721" s="113"/>
      <c r="Y1721" s="113"/>
      <c r="Z1721" s="125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/>
      <c r="B1722" s="113"/>
      <c r="C1722" s="176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1"/>
      <c r="R1722" s="30"/>
      <c r="S1722" s="8"/>
      <c r="T1722" s="122"/>
      <c r="U1722" s="121"/>
      <c r="V1722" s="121"/>
      <c r="W1722" s="120"/>
      <c r="X1722" s="113"/>
      <c r="Y1722" s="113"/>
      <c r="Z1722" s="125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/>
      <c r="B1723" s="113"/>
      <c r="C1723" s="176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1"/>
      <c r="R1723" s="30"/>
      <c r="S1723" s="8"/>
      <c r="T1723" s="122"/>
      <c r="U1723" s="121"/>
      <c r="V1723" s="121"/>
      <c r="W1723" s="120"/>
      <c r="X1723" s="113"/>
      <c r="Y1723" s="113"/>
      <c r="Z1723" s="125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/>
      <c r="B1724" s="113"/>
      <c r="C1724" s="176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1"/>
      <c r="R1724" s="30"/>
      <c r="S1724" s="8"/>
      <c r="T1724" s="122"/>
      <c r="U1724" s="121"/>
      <c r="V1724" s="121"/>
      <c r="W1724" s="120"/>
      <c r="X1724" s="113"/>
      <c r="Y1724" s="113"/>
      <c r="Z1724" s="125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/>
      <c r="B1725" s="113"/>
      <c r="C1725" s="176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1"/>
      <c r="R1725" s="30"/>
      <c r="S1725" s="8"/>
      <c r="T1725" s="122"/>
      <c r="U1725" s="121"/>
      <c r="V1725" s="121"/>
      <c r="W1725" s="120"/>
      <c r="X1725" s="113"/>
      <c r="Y1725" s="113"/>
      <c r="Z1725" s="125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/>
      <c r="B1726" s="113"/>
      <c r="C1726" s="176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1"/>
      <c r="R1726" s="30"/>
      <c r="S1726" s="8"/>
      <c r="T1726" s="122"/>
      <c r="U1726" s="121"/>
      <c r="V1726" s="121"/>
      <c r="W1726" s="120"/>
      <c r="X1726" s="113"/>
      <c r="Y1726" s="113"/>
      <c r="Z1726" s="125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/>
      <c r="B1727" s="113"/>
      <c r="C1727" s="176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1"/>
      <c r="R1727" s="30"/>
      <c r="S1727" s="8"/>
      <c r="T1727" s="122"/>
      <c r="U1727" s="121"/>
      <c r="V1727" s="121"/>
      <c r="W1727" s="120"/>
      <c r="X1727" s="113"/>
      <c r="Y1727" s="113"/>
      <c r="Z1727" s="125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/>
      <c r="B1728" s="113"/>
      <c r="C1728" s="176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1"/>
      <c r="R1728" s="30"/>
      <c r="S1728" s="8"/>
      <c r="T1728" s="122"/>
      <c r="U1728" s="121"/>
      <c r="V1728" s="121"/>
      <c r="W1728" s="120"/>
      <c r="X1728" s="113"/>
      <c r="Y1728" s="113"/>
      <c r="Z1728" s="125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/>
      <c r="B1729" s="113"/>
      <c r="C1729" s="176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1"/>
      <c r="R1729" s="30"/>
      <c r="S1729" s="8"/>
      <c r="T1729" s="122"/>
      <c r="U1729" s="121"/>
      <c r="V1729" s="121"/>
      <c r="W1729" s="120"/>
      <c r="X1729" s="113"/>
      <c r="Y1729" s="113"/>
      <c r="Z1729" s="125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/>
      <c r="B1730" s="113"/>
      <c r="C1730" s="176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1"/>
      <c r="R1730" s="30"/>
      <c r="S1730" s="8"/>
      <c r="T1730" s="122"/>
      <c r="U1730" s="121"/>
      <c r="V1730" s="121"/>
      <c r="W1730" s="120"/>
      <c r="X1730" s="113"/>
      <c r="Y1730" s="113"/>
      <c r="Z1730" s="125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/>
      <c r="B1731" s="113"/>
      <c r="C1731" s="176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1"/>
      <c r="R1731" s="30"/>
      <c r="S1731" s="8"/>
      <c r="T1731" s="122"/>
      <c r="U1731" s="121"/>
      <c r="V1731" s="121"/>
      <c r="W1731" s="120"/>
      <c r="X1731" s="113"/>
      <c r="Y1731" s="113"/>
      <c r="Z1731" s="125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/>
      <c r="B1732" s="113"/>
      <c r="C1732" s="176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1"/>
      <c r="R1732" s="30"/>
      <c r="S1732" s="8"/>
      <c r="T1732" s="122"/>
      <c r="U1732" s="121"/>
      <c r="V1732" s="121"/>
      <c r="W1732" s="120"/>
      <c r="X1732" s="113"/>
      <c r="Y1732" s="113"/>
      <c r="Z1732" s="125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/>
      <c r="B1733" s="113"/>
      <c r="C1733" s="176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1"/>
      <c r="R1733" s="30"/>
      <c r="S1733" s="8"/>
      <c r="T1733" s="122"/>
      <c r="U1733" s="121"/>
      <c r="V1733" s="121"/>
      <c r="W1733" s="120"/>
      <c r="X1733" s="113"/>
      <c r="Y1733" s="113"/>
      <c r="Z1733" s="125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/>
      <c r="B1734" s="113"/>
      <c r="C1734" s="176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1"/>
      <c r="R1734" s="30"/>
      <c r="S1734" s="8"/>
      <c r="T1734" s="122"/>
      <c r="U1734" s="121"/>
      <c r="V1734" s="121"/>
      <c r="W1734" s="120"/>
      <c r="X1734" s="113"/>
      <c r="Y1734" s="113"/>
      <c r="Z1734" s="125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/>
      <c r="B1735" s="113"/>
      <c r="C1735" s="176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1"/>
      <c r="R1735" s="30"/>
      <c r="S1735" s="8"/>
      <c r="T1735" s="122"/>
      <c r="U1735" s="121"/>
      <c r="V1735" s="121"/>
      <c r="W1735" s="120"/>
      <c r="X1735" s="113"/>
      <c r="Y1735" s="113"/>
      <c r="Z1735" s="125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/>
      <c r="B1736" s="113"/>
      <c r="C1736" s="176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1"/>
      <c r="R1736" s="30"/>
      <c r="S1736" s="8"/>
      <c r="T1736" s="122"/>
      <c r="U1736" s="121"/>
      <c r="V1736" s="121"/>
      <c r="W1736" s="120"/>
      <c r="X1736" s="113"/>
      <c r="Y1736" s="113"/>
      <c r="Z1736" s="125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/>
      <c r="B1737" s="113"/>
      <c r="C1737" s="176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1"/>
      <c r="R1737" s="30"/>
      <c r="S1737" s="8"/>
      <c r="T1737" s="122"/>
      <c r="U1737" s="121"/>
      <c r="V1737" s="121"/>
      <c r="W1737" s="120"/>
      <c r="X1737" s="113"/>
      <c r="Y1737" s="113"/>
      <c r="Z1737" s="125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/>
      <c r="B1738" s="113"/>
      <c r="C1738" s="176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1"/>
      <c r="R1738" s="30"/>
      <c r="S1738" s="8"/>
      <c r="T1738" s="122"/>
      <c r="U1738" s="121"/>
      <c r="V1738" s="121"/>
      <c r="W1738" s="120"/>
      <c r="X1738" s="113"/>
      <c r="Y1738" s="113"/>
      <c r="Z1738" s="125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/>
      <c r="B1739" s="113"/>
      <c r="C1739" s="176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1"/>
      <c r="R1739" s="30"/>
      <c r="S1739" s="8"/>
      <c r="T1739" s="122"/>
      <c r="U1739" s="121"/>
      <c r="V1739" s="121"/>
      <c r="W1739" s="120"/>
      <c r="X1739" s="113"/>
      <c r="Y1739" s="113"/>
      <c r="Z1739" s="125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/>
      <c r="B1740" s="113"/>
      <c r="C1740" s="176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1"/>
      <c r="R1740" s="30"/>
      <c r="S1740" s="8"/>
      <c r="T1740" s="122"/>
      <c r="U1740" s="121"/>
      <c r="V1740" s="121"/>
      <c r="W1740" s="120"/>
      <c r="X1740" s="113"/>
      <c r="Y1740" s="113"/>
      <c r="Z1740" s="125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/>
      <c r="B1741" s="113"/>
      <c r="C1741" s="176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1"/>
      <c r="R1741" s="30"/>
      <c r="S1741" s="8"/>
      <c r="T1741" s="122"/>
      <c r="U1741" s="121"/>
      <c r="V1741" s="121"/>
      <c r="W1741" s="120"/>
      <c r="X1741" s="113"/>
      <c r="Y1741" s="113"/>
      <c r="Z1741" s="125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/>
      <c r="B1742" s="113"/>
      <c r="C1742" s="176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1"/>
      <c r="R1742" s="30"/>
      <c r="S1742" s="8"/>
      <c r="T1742" s="122"/>
      <c r="U1742" s="121"/>
      <c r="V1742" s="121"/>
      <c r="W1742" s="120"/>
      <c r="X1742" s="113"/>
      <c r="Y1742" s="113"/>
      <c r="Z1742" s="125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/>
      <c r="B1743" s="113"/>
      <c r="C1743" s="176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1"/>
      <c r="R1743" s="30"/>
      <c r="S1743" s="8"/>
      <c r="T1743" s="122"/>
      <c r="U1743" s="121"/>
      <c r="V1743" s="121"/>
      <c r="W1743" s="120"/>
      <c r="X1743" s="113"/>
      <c r="Y1743" s="113"/>
      <c r="Z1743" s="125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/>
      <c r="B1744" s="113"/>
      <c r="C1744" s="176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1"/>
      <c r="R1744" s="30"/>
      <c r="S1744" s="8"/>
      <c r="T1744" s="122"/>
      <c r="U1744" s="121"/>
      <c r="V1744" s="121"/>
      <c r="W1744" s="120"/>
      <c r="X1744" s="113"/>
      <c r="Y1744" s="113"/>
      <c r="Z1744" s="125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/>
      <c r="B1745" s="113"/>
      <c r="C1745" s="176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1"/>
      <c r="R1745" s="30"/>
      <c r="S1745" s="8"/>
      <c r="T1745" s="122"/>
      <c r="U1745" s="121"/>
      <c r="V1745" s="121"/>
      <c r="W1745" s="120"/>
      <c r="X1745" s="113"/>
      <c r="Y1745" s="113"/>
      <c r="Z1745" s="125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/>
      <c r="B1746" s="113"/>
      <c r="C1746" s="176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1"/>
      <c r="R1746" s="30"/>
      <c r="S1746" s="8"/>
      <c r="T1746" s="122"/>
      <c r="U1746" s="121"/>
      <c r="V1746" s="121"/>
      <c r="W1746" s="120"/>
      <c r="X1746" s="113"/>
      <c r="Y1746" s="113"/>
      <c r="Z1746" s="125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/>
      <c r="B1747" s="113"/>
      <c r="C1747" s="176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1"/>
      <c r="R1747" s="30"/>
      <c r="S1747" s="8"/>
      <c r="T1747" s="122"/>
      <c r="U1747" s="121"/>
      <c r="V1747" s="121"/>
      <c r="W1747" s="120"/>
      <c r="X1747" s="113"/>
      <c r="Y1747" s="113"/>
      <c r="Z1747" s="125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/>
      <c r="B1748" s="113"/>
      <c r="C1748" s="176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1"/>
      <c r="R1748" s="30"/>
      <c r="S1748" s="8"/>
      <c r="T1748" s="122"/>
      <c r="U1748" s="121"/>
      <c r="V1748" s="121"/>
      <c r="W1748" s="120"/>
      <c r="X1748" s="113"/>
      <c r="Y1748" s="113"/>
      <c r="Z1748" s="125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/>
      <c r="B1749" s="113"/>
      <c r="C1749" s="176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1"/>
      <c r="R1749" s="30"/>
      <c r="S1749" s="8"/>
      <c r="T1749" s="122"/>
      <c r="U1749" s="121"/>
      <c r="V1749" s="121"/>
      <c r="W1749" s="120"/>
      <c r="X1749" s="113"/>
      <c r="Y1749" s="113"/>
      <c r="Z1749" s="125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/>
      <c r="B1750" s="113"/>
      <c r="C1750" s="176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1"/>
      <c r="R1750" s="30"/>
      <c r="S1750" s="8"/>
      <c r="T1750" s="122"/>
      <c r="U1750" s="121"/>
      <c r="V1750" s="121"/>
      <c r="W1750" s="120"/>
      <c r="X1750" s="113"/>
      <c r="Y1750" s="113"/>
      <c r="Z1750" s="125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/>
      <c r="B1751" s="113"/>
      <c r="C1751" s="176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1"/>
      <c r="R1751" s="30"/>
      <c r="S1751" s="8"/>
      <c r="T1751" s="122"/>
      <c r="U1751" s="121"/>
      <c r="V1751" s="121"/>
      <c r="W1751" s="120"/>
      <c r="X1751" s="113"/>
      <c r="Y1751" s="113"/>
      <c r="Z1751" s="125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/>
      <c r="B1752" s="113"/>
      <c r="C1752" s="176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1"/>
      <c r="R1752" s="30"/>
      <c r="S1752" s="8"/>
      <c r="T1752" s="122"/>
      <c r="U1752" s="121"/>
      <c r="V1752" s="121"/>
      <c r="W1752" s="120"/>
      <c r="X1752" s="113"/>
      <c r="Y1752" s="113"/>
      <c r="Z1752" s="125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/>
      <c r="B1753" s="113"/>
      <c r="C1753" s="176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1"/>
      <c r="R1753" s="30"/>
      <c r="S1753" s="8"/>
      <c r="T1753" s="122"/>
      <c r="U1753" s="121"/>
      <c r="V1753" s="121"/>
      <c r="W1753" s="120"/>
      <c r="X1753" s="113"/>
      <c r="Y1753" s="113"/>
      <c r="Z1753" s="125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/>
      <c r="B1754" s="113"/>
      <c r="C1754" s="176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1"/>
      <c r="R1754" s="30"/>
      <c r="S1754" s="8"/>
      <c r="T1754" s="122"/>
      <c r="U1754" s="121"/>
      <c r="V1754" s="121"/>
      <c r="W1754" s="120"/>
      <c r="X1754" s="113"/>
      <c r="Y1754" s="113"/>
      <c r="Z1754" s="125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/>
      <c r="B1755" s="113"/>
      <c r="C1755" s="176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1"/>
      <c r="R1755" s="30"/>
      <c r="S1755" s="8"/>
      <c r="T1755" s="122"/>
      <c r="U1755" s="121"/>
      <c r="V1755" s="121"/>
      <c r="W1755" s="120"/>
      <c r="X1755" s="113"/>
      <c r="Y1755" s="113"/>
      <c r="Z1755" s="125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/>
      <c r="B1756" s="113"/>
      <c r="C1756" s="176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1"/>
      <c r="R1756" s="30"/>
      <c r="S1756" s="8"/>
      <c r="T1756" s="122"/>
      <c r="U1756" s="121"/>
      <c r="V1756" s="121"/>
      <c r="W1756" s="120"/>
      <c r="X1756" s="113"/>
      <c r="Y1756" s="113"/>
      <c r="Z1756" s="125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/>
      <c r="B1757" s="113"/>
      <c r="C1757" s="176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1"/>
      <c r="R1757" s="30"/>
      <c r="S1757" s="8"/>
      <c r="T1757" s="122"/>
      <c r="U1757" s="121"/>
      <c r="V1757" s="121"/>
      <c r="W1757" s="120"/>
      <c r="X1757" s="113"/>
      <c r="Y1757" s="113"/>
      <c r="Z1757" s="125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/>
      <c r="B1758" s="113"/>
      <c r="C1758" s="176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1"/>
      <c r="R1758" s="30"/>
      <c r="S1758" s="8"/>
      <c r="T1758" s="122"/>
      <c r="U1758" s="121"/>
      <c r="V1758" s="121"/>
      <c r="W1758" s="120"/>
      <c r="X1758" s="113"/>
      <c r="Y1758" s="113"/>
      <c r="Z1758" s="125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/>
      <c r="B1759" s="113"/>
      <c r="C1759" s="176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1"/>
      <c r="R1759" s="30"/>
      <c r="S1759" s="8"/>
      <c r="T1759" s="122"/>
      <c r="U1759" s="121"/>
      <c r="V1759" s="121"/>
      <c r="W1759" s="120"/>
      <c r="X1759" s="113"/>
      <c r="Y1759" s="113"/>
      <c r="Z1759" s="125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/>
      <c r="B1760" s="113"/>
      <c r="C1760" s="176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1"/>
      <c r="R1760" s="30"/>
      <c r="S1760" s="8"/>
      <c r="T1760" s="122"/>
      <c r="U1760" s="121"/>
      <c r="V1760" s="121"/>
      <c r="W1760" s="120"/>
      <c r="X1760" s="113"/>
      <c r="Y1760" s="113"/>
      <c r="Z1760" s="125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/>
      <c r="B1761" s="113"/>
      <c r="C1761" s="176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1"/>
      <c r="R1761" s="30"/>
      <c r="S1761" s="8"/>
      <c r="T1761" s="122"/>
      <c r="U1761" s="121"/>
      <c r="V1761" s="121"/>
      <c r="W1761" s="120"/>
      <c r="X1761" s="113"/>
      <c r="Y1761" s="113"/>
      <c r="Z1761" s="125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/>
      <c r="B1762" s="113"/>
      <c r="C1762" s="176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1"/>
      <c r="R1762" s="30"/>
      <c r="S1762" s="8"/>
      <c r="T1762" s="122"/>
      <c r="U1762" s="121"/>
      <c r="V1762" s="121"/>
      <c r="W1762" s="120"/>
      <c r="X1762" s="113"/>
      <c r="Y1762" s="113"/>
      <c r="Z1762" s="125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/>
      <c r="B1763" s="113"/>
      <c r="C1763" s="176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1"/>
      <c r="R1763" s="30"/>
      <c r="S1763" s="8"/>
      <c r="T1763" s="122"/>
      <c r="U1763" s="121"/>
      <c r="V1763" s="121"/>
      <c r="W1763" s="120"/>
      <c r="X1763" s="113"/>
      <c r="Y1763" s="113"/>
      <c r="Z1763" s="125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/>
      <c r="B1764" s="113"/>
      <c r="C1764" s="176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1"/>
      <c r="R1764" s="30"/>
      <c r="S1764" s="8"/>
      <c r="T1764" s="122"/>
      <c r="U1764" s="121"/>
      <c r="V1764" s="121"/>
      <c r="W1764" s="120"/>
      <c r="X1764" s="113"/>
      <c r="Y1764" s="113"/>
      <c r="Z1764" s="125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/>
      <c r="B1765" s="113"/>
      <c r="C1765" s="176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1"/>
      <c r="R1765" s="30"/>
      <c r="S1765" s="8"/>
      <c r="T1765" s="122"/>
      <c r="U1765" s="121"/>
      <c r="V1765" s="121"/>
      <c r="W1765" s="120"/>
      <c r="X1765" s="113"/>
      <c r="Y1765" s="113"/>
      <c r="Z1765" s="125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/>
      <c r="B1766" s="113"/>
      <c r="C1766" s="176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1"/>
      <c r="R1766" s="30"/>
      <c r="S1766" s="8"/>
      <c r="T1766" s="122"/>
      <c r="U1766" s="121"/>
      <c r="V1766" s="121"/>
      <c r="W1766" s="120"/>
      <c r="X1766" s="113"/>
      <c r="Y1766" s="113"/>
      <c r="Z1766" s="125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/>
      <c r="B1767" s="113"/>
      <c r="C1767" s="176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1"/>
      <c r="R1767" s="30"/>
      <c r="S1767" s="8"/>
      <c r="T1767" s="122"/>
      <c r="U1767" s="121"/>
      <c r="V1767" s="121"/>
      <c r="W1767" s="120"/>
      <c r="X1767" s="113"/>
      <c r="Y1767" s="113"/>
      <c r="Z1767" s="125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/>
      <c r="B1768" s="113"/>
      <c r="C1768" s="176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1"/>
      <c r="R1768" s="30"/>
      <c r="S1768" s="8"/>
      <c r="T1768" s="122"/>
      <c r="U1768" s="121"/>
      <c r="V1768" s="121"/>
      <c r="W1768" s="120"/>
      <c r="X1768" s="113"/>
      <c r="Y1768" s="113"/>
      <c r="Z1768" s="125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/>
      <c r="B1769" s="113"/>
      <c r="C1769" s="176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1"/>
      <c r="R1769" s="30"/>
      <c r="S1769" s="8"/>
      <c r="T1769" s="122"/>
      <c r="U1769" s="121"/>
      <c r="V1769" s="121"/>
      <c r="W1769" s="120"/>
      <c r="X1769" s="113"/>
      <c r="Y1769" s="113"/>
      <c r="Z1769" s="125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/>
      <c r="B1770" s="113"/>
      <c r="C1770" s="176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1"/>
      <c r="R1770" s="30"/>
      <c r="S1770" s="8"/>
      <c r="T1770" s="122"/>
      <c r="U1770" s="121"/>
      <c r="V1770" s="121"/>
      <c r="W1770" s="120"/>
      <c r="X1770" s="113"/>
      <c r="Y1770" s="113"/>
      <c r="Z1770" s="125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/>
      <c r="B1771" s="113"/>
      <c r="C1771" s="176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1"/>
      <c r="R1771" s="30"/>
      <c r="S1771" s="8"/>
      <c r="T1771" s="122"/>
      <c r="U1771" s="121"/>
      <c r="V1771" s="121"/>
      <c r="W1771" s="120"/>
      <c r="X1771" s="113"/>
      <c r="Y1771" s="113"/>
      <c r="Z1771" s="125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/>
      <c r="B1772" s="113"/>
      <c r="C1772" s="176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1"/>
      <c r="R1772" s="30"/>
      <c r="S1772" s="8"/>
      <c r="T1772" s="122"/>
      <c r="U1772" s="121"/>
      <c r="V1772" s="121"/>
      <c r="W1772" s="120"/>
      <c r="X1772" s="113"/>
      <c r="Y1772" s="113"/>
      <c r="Z1772" s="125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/>
      <c r="B1773" s="113"/>
      <c r="C1773" s="176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1"/>
      <c r="R1773" s="30"/>
      <c r="S1773" s="8"/>
      <c r="T1773" s="122"/>
      <c r="U1773" s="121"/>
      <c r="V1773" s="121"/>
      <c r="W1773" s="120"/>
      <c r="X1773" s="113"/>
      <c r="Y1773" s="113"/>
      <c r="Z1773" s="125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/>
      <c r="B1774" s="113"/>
      <c r="C1774" s="176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1"/>
      <c r="R1774" s="30"/>
      <c r="S1774" s="8"/>
      <c r="T1774" s="122"/>
      <c r="U1774" s="121"/>
      <c r="V1774" s="121"/>
      <c r="W1774" s="120"/>
      <c r="X1774" s="113"/>
      <c r="Y1774" s="113"/>
      <c r="Z1774" s="125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/>
      <c r="B1775" s="113"/>
      <c r="C1775" s="176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1"/>
      <c r="R1775" s="30"/>
      <c r="S1775" s="8"/>
      <c r="T1775" s="122"/>
      <c r="U1775" s="121"/>
      <c r="V1775" s="121"/>
      <c r="W1775" s="120"/>
      <c r="X1775" s="113"/>
      <c r="Y1775" s="113"/>
      <c r="Z1775" s="125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/>
      <c r="B1776" s="113"/>
      <c r="C1776" s="176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1"/>
      <c r="R1776" s="30"/>
      <c r="S1776" s="8"/>
      <c r="T1776" s="122"/>
      <c r="U1776" s="121"/>
      <c r="V1776" s="121"/>
      <c r="W1776" s="120"/>
      <c r="X1776" s="113"/>
      <c r="Y1776" s="113"/>
      <c r="Z1776" s="125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/>
      <c r="B1777" s="113"/>
      <c r="C1777" s="176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1"/>
      <c r="R1777" s="30"/>
      <c r="S1777" s="8"/>
      <c r="T1777" s="122"/>
      <c r="U1777" s="121"/>
      <c r="V1777" s="121"/>
      <c r="W1777" s="120"/>
      <c r="X1777" s="113"/>
      <c r="Y1777" s="113"/>
      <c r="Z1777" s="125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/>
      <c r="B1778" s="113"/>
      <c r="C1778" s="176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1"/>
      <c r="R1778" s="30"/>
      <c r="S1778" s="8"/>
      <c r="T1778" s="122"/>
      <c r="U1778" s="121"/>
      <c r="V1778" s="121"/>
      <c r="W1778" s="120"/>
      <c r="X1778" s="113"/>
      <c r="Y1778" s="113"/>
      <c r="Z1778" s="125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/>
      <c r="B1779" s="113"/>
      <c r="C1779" s="176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1"/>
      <c r="R1779" s="30"/>
      <c r="S1779" s="8"/>
      <c r="T1779" s="122"/>
      <c r="U1779" s="121"/>
      <c r="V1779" s="121"/>
      <c r="W1779" s="120"/>
      <c r="X1779" s="113"/>
      <c r="Y1779" s="113"/>
      <c r="Z1779" s="125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/>
      <c r="B1780" s="113"/>
      <c r="C1780" s="176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1"/>
      <c r="R1780" s="30"/>
      <c r="S1780" s="8"/>
      <c r="T1780" s="122"/>
      <c r="U1780" s="121"/>
      <c r="V1780" s="121"/>
      <c r="W1780" s="120"/>
      <c r="X1780" s="113"/>
      <c r="Y1780" s="113"/>
      <c r="Z1780" s="125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/>
      <c r="B1781" s="113"/>
      <c r="C1781" s="176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1"/>
      <c r="R1781" s="30"/>
      <c r="S1781" s="8"/>
      <c r="T1781" s="122"/>
      <c r="U1781" s="121"/>
      <c r="V1781" s="121"/>
      <c r="W1781" s="120"/>
      <c r="X1781" s="113"/>
      <c r="Y1781" s="113"/>
      <c r="Z1781" s="125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/>
      <c r="B1782" s="113"/>
      <c r="C1782" s="176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1"/>
      <c r="R1782" s="30"/>
      <c r="S1782" s="8"/>
      <c r="T1782" s="122"/>
      <c r="U1782" s="121"/>
      <c r="V1782" s="121"/>
      <c r="W1782" s="120"/>
      <c r="X1782" s="113"/>
      <c r="Y1782" s="113"/>
      <c r="Z1782" s="125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/>
      <c r="B1783" s="113"/>
      <c r="C1783" s="176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1"/>
      <c r="R1783" s="30"/>
      <c r="S1783" s="8"/>
      <c r="T1783" s="122"/>
      <c r="U1783" s="121"/>
      <c r="V1783" s="121"/>
      <c r="W1783" s="120"/>
      <c r="X1783" s="113"/>
      <c r="Y1783" s="113"/>
      <c r="Z1783" s="125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/>
      <c r="B1784" s="113"/>
      <c r="C1784" s="176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1"/>
      <c r="R1784" s="30"/>
      <c r="S1784" s="8"/>
      <c r="T1784" s="122"/>
      <c r="U1784" s="121"/>
      <c r="V1784" s="121"/>
      <c r="W1784" s="120"/>
      <c r="X1784" s="113"/>
      <c r="Y1784" s="113"/>
      <c r="Z1784" s="125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/>
      <c r="B1785" s="113"/>
      <c r="C1785" s="176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1"/>
      <c r="R1785" s="30"/>
      <c r="S1785" s="8"/>
      <c r="T1785" s="122"/>
      <c r="U1785" s="121"/>
      <c r="V1785" s="121"/>
      <c r="W1785" s="120"/>
      <c r="X1785" s="113"/>
      <c r="Y1785" s="113"/>
      <c r="Z1785" s="125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/>
      <c r="B1786" s="113"/>
      <c r="C1786" s="176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1"/>
      <c r="R1786" s="30"/>
      <c r="S1786" s="8"/>
      <c r="T1786" s="122"/>
      <c r="U1786" s="121"/>
      <c r="V1786" s="121"/>
      <c r="W1786" s="120"/>
      <c r="X1786" s="113"/>
      <c r="Y1786" s="113"/>
      <c r="Z1786" s="125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/>
      <c r="B1787" s="113"/>
      <c r="C1787" s="176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1"/>
      <c r="R1787" s="30"/>
      <c r="S1787" s="8"/>
      <c r="T1787" s="122"/>
      <c r="U1787" s="121"/>
      <c r="V1787" s="121"/>
      <c r="W1787" s="120"/>
      <c r="X1787" s="113"/>
      <c r="Y1787" s="113"/>
      <c r="Z1787" s="125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/>
      <c r="B1788" s="113"/>
      <c r="C1788" s="176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1"/>
      <c r="R1788" s="30"/>
      <c r="S1788" s="8"/>
      <c r="T1788" s="122"/>
      <c r="U1788" s="121"/>
      <c r="V1788" s="121"/>
      <c r="W1788" s="120"/>
      <c r="X1788" s="113"/>
      <c r="Y1788" s="113"/>
      <c r="Z1788" s="125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/>
      <c r="B1789" s="113"/>
      <c r="C1789" s="176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1"/>
      <c r="R1789" s="30"/>
      <c r="S1789" s="8"/>
      <c r="T1789" s="122"/>
      <c r="U1789" s="121"/>
      <c r="V1789" s="121"/>
      <c r="W1789" s="120"/>
      <c r="X1789" s="113"/>
      <c r="Y1789" s="113"/>
      <c r="Z1789" s="125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/>
      <c r="B1790" s="113"/>
      <c r="C1790" s="176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1"/>
      <c r="R1790" s="30"/>
      <c r="S1790" s="8"/>
      <c r="T1790" s="122"/>
      <c r="U1790" s="121"/>
      <c r="V1790" s="121"/>
      <c r="W1790" s="120"/>
      <c r="X1790" s="113"/>
      <c r="Y1790" s="113"/>
      <c r="Z1790" s="125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/>
      <c r="B1791" s="113"/>
      <c r="C1791" s="176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1"/>
      <c r="R1791" s="30"/>
      <c r="S1791" s="8"/>
      <c r="T1791" s="122"/>
      <c r="U1791" s="121"/>
      <c r="V1791" s="121"/>
      <c r="W1791" s="120"/>
      <c r="X1791" s="113"/>
      <c r="Y1791" s="113"/>
      <c r="Z1791" s="125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/>
      <c r="B1792" s="113"/>
      <c r="C1792" s="176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1"/>
      <c r="R1792" s="30"/>
      <c r="S1792" s="8"/>
      <c r="T1792" s="122"/>
      <c r="U1792" s="121"/>
      <c r="V1792" s="121"/>
      <c r="W1792" s="120"/>
      <c r="X1792" s="113"/>
      <c r="Y1792" s="113"/>
      <c r="Z1792" s="125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/>
      <c r="B1793" s="113"/>
      <c r="C1793" s="176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1"/>
      <c r="R1793" s="30"/>
      <c r="S1793" s="8"/>
      <c r="T1793" s="122"/>
      <c r="U1793" s="121"/>
      <c r="V1793" s="121"/>
      <c r="W1793" s="120"/>
      <c r="X1793" s="113"/>
      <c r="Y1793" s="113"/>
      <c r="Z1793" s="125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/>
      <c r="B1794" s="113"/>
      <c r="C1794" s="176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1"/>
      <c r="R1794" s="30"/>
      <c r="S1794" s="8"/>
      <c r="T1794" s="122"/>
      <c r="U1794" s="121"/>
      <c r="V1794" s="121"/>
      <c r="W1794" s="120"/>
      <c r="X1794" s="113"/>
      <c r="Y1794" s="113"/>
      <c r="Z1794" s="125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/>
      <c r="B1795" s="113"/>
      <c r="C1795" s="176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1"/>
      <c r="R1795" s="30"/>
      <c r="S1795" s="8"/>
      <c r="T1795" s="122"/>
      <c r="U1795" s="121"/>
      <c r="V1795" s="121"/>
      <c r="W1795" s="120"/>
      <c r="X1795" s="113"/>
      <c r="Y1795" s="113"/>
      <c r="Z1795" s="125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/>
      <c r="B1796" s="113"/>
      <c r="C1796" s="176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1"/>
      <c r="R1796" s="30"/>
      <c r="S1796" s="8"/>
      <c r="T1796" s="122"/>
      <c r="U1796" s="121"/>
      <c r="V1796" s="121"/>
      <c r="W1796" s="120"/>
      <c r="X1796" s="113"/>
      <c r="Y1796" s="113"/>
      <c r="Z1796" s="125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/>
      <c r="B1797" s="113"/>
      <c r="C1797" s="176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1"/>
      <c r="R1797" s="30"/>
      <c r="S1797" s="8"/>
      <c r="T1797" s="122"/>
      <c r="U1797" s="121"/>
      <c r="V1797" s="121"/>
      <c r="W1797" s="120"/>
      <c r="X1797" s="113"/>
      <c r="Y1797" s="113"/>
      <c r="Z1797" s="125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/>
      <c r="B1798" s="113"/>
      <c r="C1798" s="176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1"/>
      <c r="R1798" s="30"/>
      <c r="S1798" s="8"/>
      <c r="T1798" s="122"/>
      <c r="U1798" s="121"/>
      <c r="V1798" s="121"/>
      <c r="W1798" s="120"/>
      <c r="X1798" s="113"/>
      <c r="Y1798" s="113"/>
      <c r="Z1798" s="125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/>
      <c r="B1799" s="113"/>
      <c r="C1799" s="176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1"/>
      <c r="R1799" s="30"/>
      <c r="S1799" s="8"/>
      <c r="T1799" s="122"/>
      <c r="U1799" s="121"/>
      <c r="V1799" s="121"/>
      <c r="W1799" s="120"/>
      <c r="X1799" s="113"/>
      <c r="Y1799" s="113"/>
      <c r="Z1799" s="125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/>
      <c r="B1800" s="113"/>
      <c r="C1800" s="176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1"/>
      <c r="R1800" s="30"/>
      <c r="S1800" s="8"/>
      <c r="T1800" s="122"/>
      <c r="U1800" s="121"/>
      <c r="V1800" s="121"/>
      <c r="W1800" s="120"/>
      <c r="X1800" s="113"/>
      <c r="Y1800" s="113"/>
      <c r="Z1800" s="125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/>
      <c r="B1801" s="113"/>
      <c r="C1801" s="176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1"/>
      <c r="R1801" s="30"/>
      <c r="S1801" s="8"/>
      <c r="T1801" s="122"/>
      <c r="U1801" s="121"/>
      <c r="V1801" s="121"/>
      <c r="W1801" s="120"/>
      <c r="X1801" s="113"/>
      <c r="Y1801" s="113"/>
      <c r="Z1801" s="125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/>
      <c r="B1802" s="113"/>
      <c r="C1802" s="176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1"/>
      <c r="R1802" s="30"/>
      <c r="S1802" s="8"/>
      <c r="T1802" s="122"/>
      <c r="U1802" s="121"/>
      <c r="V1802" s="121"/>
      <c r="W1802" s="120"/>
      <c r="X1802" s="113"/>
      <c r="Y1802" s="113"/>
      <c r="Z1802" s="125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/>
      <c r="B1803" s="113"/>
      <c r="C1803" s="176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1"/>
      <c r="R1803" s="30"/>
      <c r="S1803" s="8"/>
      <c r="T1803" s="122"/>
      <c r="U1803" s="121"/>
      <c r="V1803" s="121"/>
      <c r="W1803" s="120"/>
      <c r="X1803" s="113"/>
      <c r="Y1803" s="113"/>
      <c r="Z1803" s="125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/>
      <c r="B1804" s="113"/>
      <c r="C1804" s="176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1"/>
      <c r="R1804" s="30"/>
      <c r="S1804" s="8"/>
      <c r="T1804" s="122"/>
      <c r="U1804" s="121"/>
      <c r="V1804" s="121"/>
      <c r="W1804" s="120"/>
      <c r="X1804" s="113"/>
      <c r="Y1804" s="113"/>
      <c r="Z1804" s="125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/>
      <c r="B1805" s="113"/>
      <c r="C1805" s="176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1"/>
      <c r="R1805" s="30"/>
      <c r="S1805" s="8"/>
      <c r="T1805" s="122"/>
      <c r="U1805" s="121"/>
      <c r="V1805" s="121"/>
      <c r="W1805" s="120"/>
      <c r="X1805" s="113"/>
      <c r="Y1805" s="113"/>
      <c r="Z1805" s="125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/>
      <c r="B1806" s="113"/>
      <c r="C1806" s="176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1"/>
      <c r="R1806" s="30"/>
      <c r="S1806" s="8"/>
      <c r="T1806" s="122"/>
      <c r="U1806" s="121"/>
      <c r="V1806" s="121"/>
      <c r="W1806" s="120"/>
      <c r="X1806" s="113"/>
      <c r="Y1806" s="113"/>
      <c r="Z1806" s="125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/>
      <c r="B1807" s="113"/>
      <c r="C1807" s="176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1"/>
      <c r="R1807" s="30"/>
      <c r="S1807" s="8"/>
      <c r="T1807" s="122"/>
      <c r="U1807" s="121"/>
      <c r="V1807" s="121"/>
      <c r="W1807" s="120"/>
      <c r="X1807" s="113"/>
      <c r="Y1807" s="113"/>
      <c r="Z1807" s="125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/>
      <c r="B1808" s="113"/>
      <c r="C1808" s="176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1"/>
      <c r="R1808" s="30"/>
      <c r="S1808" s="8"/>
      <c r="T1808" s="122"/>
      <c r="U1808" s="121"/>
      <c r="V1808" s="121"/>
      <c r="W1808" s="120"/>
      <c r="X1808" s="113"/>
      <c r="Y1808" s="113"/>
      <c r="Z1808" s="125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/>
      <c r="B1809" s="113"/>
      <c r="C1809" s="176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1"/>
      <c r="R1809" s="30"/>
      <c r="S1809" s="8"/>
      <c r="T1809" s="122"/>
      <c r="U1809" s="121"/>
      <c r="V1809" s="121"/>
      <c r="W1809" s="120"/>
      <c r="X1809" s="113"/>
      <c r="Y1809" s="113"/>
      <c r="Z1809" s="125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/>
      <c r="B1810" s="113"/>
      <c r="C1810" s="176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1"/>
      <c r="R1810" s="30"/>
      <c r="S1810" s="8"/>
      <c r="T1810" s="122"/>
      <c r="U1810" s="121"/>
      <c r="V1810" s="121"/>
      <c r="W1810" s="120"/>
      <c r="X1810" s="113"/>
      <c r="Y1810" s="113"/>
      <c r="Z1810" s="125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/>
      <c r="B1811" s="113"/>
      <c r="C1811" s="176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1"/>
      <c r="R1811" s="30"/>
      <c r="S1811" s="8"/>
      <c r="T1811" s="122"/>
      <c r="U1811" s="121"/>
      <c r="V1811" s="121"/>
      <c r="W1811" s="120"/>
      <c r="X1811" s="113"/>
      <c r="Y1811" s="113"/>
      <c r="Z1811" s="125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/>
      <c r="B1812" s="113"/>
      <c r="C1812" s="176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1"/>
      <c r="R1812" s="30"/>
      <c r="S1812" s="8"/>
      <c r="T1812" s="122"/>
      <c r="U1812" s="121"/>
      <c r="V1812" s="121"/>
      <c r="W1812" s="120"/>
      <c r="X1812" s="113"/>
      <c r="Y1812" s="113"/>
      <c r="Z1812" s="125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/>
      <c r="B1813" s="113"/>
      <c r="C1813" s="176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1"/>
      <c r="R1813" s="30"/>
      <c r="S1813" s="8"/>
      <c r="T1813" s="122"/>
      <c r="U1813" s="121"/>
      <c r="V1813" s="121"/>
      <c r="W1813" s="120"/>
      <c r="X1813" s="113"/>
      <c r="Y1813" s="113"/>
      <c r="Z1813" s="125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/>
      <c r="B1814" s="113"/>
      <c r="C1814" s="176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1"/>
      <c r="R1814" s="30"/>
      <c r="S1814" s="8"/>
      <c r="T1814" s="122"/>
      <c r="U1814" s="121"/>
      <c r="V1814" s="121"/>
      <c r="W1814" s="120"/>
      <c r="X1814" s="113"/>
      <c r="Y1814" s="113"/>
      <c r="Z1814" s="125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/>
      <c r="B1815" s="113"/>
      <c r="C1815" s="176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1"/>
      <c r="R1815" s="30"/>
      <c r="S1815" s="8"/>
      <c r="T1815" s="122"/>
      <c r="U1815" s="121"/>
      <c r="V1815" s="121"/>
      <c r="W1815" s="120"/>
      <c r="X1815" s="113"/>
      <c r="Y1815" s="113"/>
      <c r="Z1815" s="125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/>
      <c r="B1816" s="113"/>
      <c r="C1816" s="176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1"/>
      <c r="R1816" s="30"/>
      <c r="S1816" s="8"/>
      <c r="T1816" s="122"/>
      <c r="U1816" s="121"/>
      <c r="V1816" s="121"/>
      <c r="W1816" s="120"/>
      <c r="X1816" s="113"/>
      <c r="Y1816" s="113"/>
      <c r="Z1816" s="125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/>
      <c r="B1817" s="113"/>
      <c r="C1817" s="176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1"/>
      <c r="R1817" s="30"/>
      <c r="S1817" s="8"/>
      <c r="T1817" s="122"/>
      <c r="U1817" s="121"/>
      <c r="V1817" s="121"/>
      <c r="W1817" s="120"/>
      <c r="X1817" s="113"/>
      <c r="Y1817" s="113"/>
      <c r="Z1817" s="125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/>
      <c r="B1818" s="113"/>
      <c r="C1818" s="176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1"/>
      <c r="R1818" s="30"/>
      <c r="S1818" s="8"/>
      <c r="T1818" s="122"/>
      <c r="U1818" s="121"/>
      <c r="V1818" s="121"/>
      <c r="W1818" s="120"/>
      <c r="X1818" s="113"/>
      <c r="Y1818" s="113"/>
      <c r="Z1818" s="125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/>
      <c r="B1819" s="113"/>
      <c r="C1819" s="176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1"/>
      <c r="R1819" s="30"/>
      <c r="S1819" s="8"/>
      <c r="T1819" s="122"/>
      <c r="U1819" s="121"/>
      <c r="V1819" s="121"/>
      <c r="W1819" s="120"/>
      <c r="X1819" s="113"/>
      <c r="Y1819" s="113"/>
      <c r="Z1819" s="125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/>
      <c r="B1820" s="113"/>
      <c r="C1820" s="176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1"/>
      <c r="R1820" s="30"/>
      <c r="S1820" s="8"/>
      <c r="T1820" s="122"/>
      <c r="U1820" s="121"/>
      <c r="V1820" s="121"/>
      <c r="W1820" s="120"/>
      <c r="X1820" s="113"/>
      <c r="Y1820" s="113"/>
      <c r="Z1820" s="125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/>
      <c r="B1821" s="113"/>
      <c r="C1821" s="176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1"/>
      <c r="R1821" s="30"/>
      <c r="S1821" s="8"/>
      <c r="T1821" s="122"/>
      <c r="U1821" s="121"/>
      <c r="V1821" s="121"/>
      <c r="W1821" s="120"/>
      <c r="X1821" s="113"/>
      <c r="Y1821" s="113"/>
      <c r="Z1821" s="125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/>
      <c r="B1822" s="113"/>
      <c r="C1822" s="176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1"/>
      <c r="R1822" s="30"/>
      <c r="S1822" s="8"/>
      <c r="T1822" s="122"/>
      <c r="U1822" s="121"/>
      <c r="V1822" s="121"/>
      <c r="W1822" s="120"/>
      <c r="X1822" s="113"/>
      <c r="Y1822" s="113"/>
      <c r="Z1822" s="125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/>
      <c r="B1823" s="113"/>
      <c r="C1823" s="176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1"/>
      <c r="R1823" s="30"/>
      <c r="S1823" s="8"/>
      <c r="T1823" s="122"/>
      <c r="U1823" s="121"/>
      <c r="V1823" s="121"/>
      <c r="W1823" s="120"/>
      <c r="X1823" s="113"/>
      <c r="Y1823" s="113"/>
      <c r="Z1823" s="125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/>
      <c r="B1824" s="113"/>
      <c r="C1824" s="176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1"/>
      <c r="R1824" s="30"/>
      <c r="S1824" s="8"/>
      <c r="T1824" s="122"/>
      <c r="U1824" s="121"/>
      <c r="V1824" s="121"/>
      <c r="W1824" s="120"/>
      <c r="X1824" s="113"/>
      <c r="Y1824" s="113"/>
      <c r="Z1824" s="125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/>
      <c r="B1825" s="113"/>
      <c r="C1825" s="176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1"/>
      <c r="R1825" s="30"/>
      <c r="S1825" s="8"/>
      <c r="T1825" s="122"/>
      <c r="U1825" s="121"/>
      <c r="V1825" s="121"/>
      <c r="W1825" s="120"/>
      <c r="X1825" s="113"/>
      <c r="Y1825" s="113"/>
      <c r="Z1825" s="125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/>
      <c r="B1826" s="113"/>
      <c r="C1826" s="176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1"/>
      <c r="R1826" s="30"/>
      <c r="S1826" s="8"/>
      <c r="T1826" s="122"/>
      <c r="U1826" s="121"/>
      <c r="V1826" s="121"/>
      <c r="W1826" s="120"/>
      <c r="X1826" s="113"/>
      <c r="Y1826" s="113"/>
      <c r="Z1826" s="125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/>
      <c r="B1827" s="113"/>
      <c r="C1827" s="176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1"/>
      <c r="R1827" s="30"/>
      <c r="S1827" s="8"/>
      <c r="T1827" s="122"/>
      <c r="U1827" s="121"/>
      <c r="V1827" s="121"/>
      <c r="W1827" s="120"/>
      <c r="X1827" s="113"/>
      <c r="Y1827" s="113"/>
      <c r="Z1827" s="125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/>
      <c r="B1828" s="113"/>
      <c r="C1828" s="176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1"/>
      <c r="R1828" s="30"/>
      <c r="S1828" s="8"/>
      <c r="T1828" s="122"/>
      <c r="U1828" s="121"/>
      <c r="V1828" s="121"/>
      <c r="W1828" s="120"/>
      <c r="X1828" s="113"/>
      <c r="Y1828" s="113"/>
      <c r="Z1828" s="125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/>
      <c r="B1829" s="113"/>
      <c r="C1829" s="176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1"/>
      <c r="R1829" s="30"/>
      <c r="S1829" s="8"/>
      <c r="T1829" s="122"/>
      <c r="U1829" s="121"/>
      <c r="V1829" s="121"/>
      <c r="W1829" s="120"/>
      <c r="X1829" s="113"/>
      <c r="Y1829" s="113"/>
      <c r="Z1829" s="125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/>
      <c r="B1830" s="113"/>
      <c r="C1830" s="176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1"/>
      <c r="R1830" s="30"/>
      <c r="S1830" s="8"/>
      <c r="T1830" s="122"/>
      <c r="U1830" s="121"/>
      <c r="V1830" s="121"/>
      <c r="W1830" s="120"/>
      <c r="X1830" s="113"/>
      <c r="Y1830" s="113"/>
      <c r="Z1830" s="125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/>
      <c r="B1831" s="113"/>
      <c r="C1831" s="176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1"/>
      <c r="R1831" s="30"/>
      <c r="S1831" s="8"/>
      <c r="T1831" s="122"/>
      <c r="U1831" s="121"/>
      <c r="V1831" s="121"/>
      <c r="W1831" s="120"/>
      <c r="X1831" s="113"/>
      <c r="Y1831" s="113"/>
      <c r="Z1831" s="125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/>
      <c r="B1832" s="113"/>
      <c r="C1832" s="176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1"/>
      <c r="R1832" s="30"/>
      <c r="S1832" s="8"/>
      <c r="T1832" s="122"/>
      <c r="U1832" s="121"/>
      <c r="V1832" s="121"/>
      <c r="W1832" s="120"/>
      <c r="X1832" s="113"/>
      <c r="Y1832" s="113"/>
      <c r="Z1832" s="125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/>
      <c r="B1833" s="113"/>
      <c r="C1833" s="176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1"/>
      <c r="R1833" s="30"/>
      <c r="S1833" s="8"/>
      <c r="T1833" s="122"/>
      <c r="U1833" s="121"/>
      <c r="V1833" s="121"/>
      <c r="W1833" s="120"/>
      <c r="X1833" s="113"/>
      <c r="Y1833" s="113"/>
      <c r="Z1833" s="125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/>
      <c r="B1834" s="113"/>
      <c r="C1834" s="176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1"/>
      <c r="R1834" s="30"/>
      <c r="S1834" s="8"/>
      <c r="T1834" s="122"/>
      <c r="U1834" s="121"/>
      <c r="V1834" s="121"/>
      <c r="W1834" s="120"/>
      <c r="X1834" s="113"/>
      <c r="Y1834" s="113"/>
      <c r="Z1834" s="125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/>
      <c r="B1835" s="113"/>
      <c r="C1835" s="176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1"/>
      <c r="R1835" s="30"/>
      <c r="S1835" s="8"/>
      <c r="T1835" s="122"/>
      <c r="U1835" s="121"/>
      <c r="V1835" s="121"/>
      <c r="W1835" s="120"/>
      <c r="X1835" s="113"/>
      <c r="Y1835" s="113"/>
      <c r="Z1835" s="125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/>
      <c r="B1836" s="113"/>
      <c r="C1836" s="176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1"/>
      <c r="R1836" s="30"/>
      <c r="S1836" s="8"/>
      <c r="T1836" s="122"/>
      <c r="U1836" s="121"/>
      <c r="V1836" s="121"/>
      <c r="W1836" s="120"/>
      <c r="X1836" s="113"/>
      <c r="Y1836" s="113"/>
      <c r="Z1836" s="125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/>
      <c r="B1837" s="113"/>
      <c r="C1837" s="176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1"/>
      <c r="R1837" s="30"/>
      <c r="S1837" s="8"/>
      <c r="T1837" s="122"/>
      <c r="U1837" s="121"/>
      <c r="V1837" s="121"/>
      <c r="W1837" s="120"/>
      <c r="X1837" s="113"/>
      <c r="Y1837" s="113"/>
      <c r="Z1837" s="125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/>
      <c r="B1838" s="113"/>
      <c r="C1838" s="176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1"/>
      <c r="R1838" s="30"/>
      <c r="S1838" s="8"/>
      <c r="T1838" s="122"/>
      <c r="U1838" s="121"/>
      <c r="V1838" s="121"/>
      <c r="W1838" s="120"/>
      <c r="X1838" s="113"/>
      <c r="Y1838" s="113"/>
      <c r="Z1838" s="125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/>
      <c r="B1839" s="113"/>
      <c r="C1839" s="176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1"/>
      <c r="R1839" s="30"/>
      <c r="S1839" s="8"/>
      <c r="T1839" s="122"/>
      <c r="U1839" s="121"/>
      <c r="V1839" s="121"/>
      <c r="W1839" s="120"/>
      <c r="X1839" s="113"/>
      <c r="Y1839" s="113"/>
      <c r="Z1839" s="125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/>
      <c r="B1840" s="113"/>
      <c r="C1840" s="176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1"/>
      <c r="R1840" s="30"/>
      <c r="S1840" s="8"/>
      <c r="T1840" s="122"/>
      <c r="U1840" s="121"/>
      <c r="V1840" s="121"/>
      <c r="W1840" s="120"/>
      <c r="X1840" s="113"/>
      <c r="Y1840" s="113"/>
      <c r="Z1840" s="125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/>
      <c r="B1841" s="113"/>
      <c r="C1841" s="176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1"/>
      <c r="R1841" s="30"/>
      <c r="S1841" s="8"/>
      <c r="T1841" s="122"/>
      <c r="U1841" s="121"/>
      <c r="V1841" s="121"/>
      <c r="W1841" s="120"/>
      <c r="X1841" s="113"/>
      <c r="Y1841" s="113"/>
      <c r="Z1841" s="125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/>
      <c r="B1842" s="113"/>
      <c r="C1842" s="176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1"/>
      <c r="R1842" s="30"/>
      <c r="S1842" s="8"/>
      <c r="T1842" s="122"/>
      <c r="U1842" s="121"/>
      <c r="V1842" s="121"/>
      <c r="W1842" s="120"/>
      <c r="X1842" s="113"/>
      <c r="Y1842" s="113"/>
      <c r="Z1842" s="125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/>
      <c r="B1843" s="113"/>
      <c r="C1843" s="176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1"/>
      <c r="R1843" s="30"/>
      <c r="S1843" s="8"/>
      <c r="T1843" s="122"/>
      <c r="U1843" s="121"/>
      <c r="V1843" s="121"/>
      <c r="W1843" s="120"/>
      <c r="X1843" s="113"/>
      <c r="Y1843" s="113"/>
      <c r="Z1843" s="125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/>
      <c r="B1844" s="113"/>
      <c r="C1844" s="176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1"/>
      <c r="R1844" s="30"/>
      <c r="S1844" s="8"/>
      <c r="T1844" s="122"/>
      <c r="U1844" s="121"/>
      <c r="V1844" s="121"/>
      <c r="W1844" s="120"/>
      <c r="X1844" s="113"/>
      <c r="Y1844" s="113"/>
      <c r="Z1844" s="125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/>
      <c r="B1845" s="113"/>
      <c r="C1845" s="176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1"/>
      <c r="R1845" s="30"/>
      <c r="S1845" s="8"/>
      <c r="T1845" s="122"/>
      <c r="U1845" s="121"/>
      <c r="V1845" s="121"/>
      <c r="W1845" s="120"/>
      <c r="X1845" s="113"/>
      <c r="Y1845" s="113"/>
      <c r="Z1845" s="125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/>
      <c r="B1846" s="113"/>
      <c r="C1846" s="176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1"/>
      <c r="R1846" s="30"/>
      <c r="S1846" s="8"/>
      <c r="T1846" s="122"/>
      <c r="U1846" s="121"/>
      <c r="V1846" s="121"/>
      <c r="W1846" s="120"/>
      <c r="X1846" s="113"/>
      <c r="Y1846" s="113"/>
      <c r="Z1846" s="125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/>
      <c r="B1847" s="113"/>
      <c r="C1847" s="176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1"/>
      <c r="R1847" s="30"/>
      <c r="S1847" s="8"/>
      <c r="T1847" s="122"/>
      <c r="U1847" s="121"/>
      <c r="V1847" s="121"/>
      <c r="W1847" s="120"/>
      <c r="X1847" s="113"/>
      <c r="Y1847" s="113"/>
      <c r="Z1847" s="125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/>
      <c r="B1848" s="113"/>
      <c r="C1848" s="176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1"/>
      <c r="R1848" s="30"/>
      <c r="S1848" s="8"/>
      <c r="T1848" s="122"/>
      <c r="U1848" s="121"/>
      <c r="V1848" s="121"/>
      <c r="W1848" s="120"/>
      <c r="X1848" s="113"/>
      <c r="Y1848" s="113"/>
      <c r="Z1848" s="125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/>
      <c r="B1849" s="113"/>
      <c r="C1849" s="176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1"/>
      <c r="R1849" s="30"/>
      <c r="S1849" s="8"/>
      <c r="T1849" s="122"/>
      <c r="U1849" s="121"/>
      <c r="V1849" s="121"/>
      <c r="W1849" s="120"/>
      <c r="X1849" s="113"/>
      <c r="Y1849" s="113"/>
      <c r="Z1849" s="125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/>
      <c r="B1850" s="113"/>
      <c r="C1850" s="176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1"/>
      <c r="R1850" s="30"/>
      <c r="S1850" s="8"/>
      <c r="T1850" s="122"/>
      <c r="U1850" s="121"/>
      <c r="V1850" s="121"/>
      <c r="W1850" s="120"/>
      <c r="X1850" s="113"/>
      <c r="Y1850" s="113"/>
      <c r="Z1850" s="125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/>
      <c r="B1851" s="113"/>
      <c r="C1851" s="176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1"/>
      <c r="R1851" s="30"/>
      <c r="S1851" s="8"/>
      <c r="T1851" s="122"/>
      <c r="U1851" s="121"/>
      <c r="V1851" s="121"/>
      <c r="W1851" s="120"/>
      <c r="X1851" s="113"/>
      <c r="Y1851" s="113"/>
      <c r="Z1851" s="125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/>
      <c r="B1852" s="113"/>
      <c r="C1852" s="176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1"/>
      <c r="R1852" s="30"/>
      <c r="S1852" s="8"/>
      <c r="T1852" s="122"/>
      <c r="U1852" s="121"/>
      <c r="V1852" s="121"/>
      <c r="W1852" s="120"/>
      <c r="X1852" s="113"/>
      <c r="Y1852" s="113"/>
      <c r="Z1852" s="125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/>
      <c r="B1853" s="113"/>
      <c r="C1853" s="176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1"/>
      <c r="R1853" s="30"/>
      <c r="S1853" s="8"/>
      <c r="T1853" s="122"/>
      <c r="U1853" s="121"/>
      <c r="V1853" s="121"/>
      <c r="W1853" s="120"/>
      <c r="X1853" s="113"/>
      <c r="Y1853" s="113"/>
      <c r="Z1853" s="125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/>
      <c r="B1854" s="113"/>
      <c r="C1854" s="176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1"/>
      <c r="R1854" s="30"/>
      <c r="S1854" s="8"/>
      <c r="T1854" s="122"/>
      <c r="U1854" s="121"/>
      <c r="V1854" s="121"/>
      <c r="W1854" s="120"/>
      <c r="X1854" s="113"/>
      <c r="Y1854" s="113"/>
      <c r="Z1854" s="125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/>
      <c r="B1855" s="113"/>
      <c r="C1855" s="176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1"/>
      <c r="R1855" s="30"/>
      <c r="S1855" s="8"/>
      <c r="T1855" s="122"/>
      <c r="U1855" s="121"/>
      <c r="V1855" s="121"/>
      <c r="W1855" s="120"/>
      <c r="X1855" s="113"/>
      <c r="Y1855" s="113"/>
      <c r="Z1855" s="125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/>
      <c r="B1856" s="113"/>
      <c r="C1856" s="176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1"/>
      <c r="R1856" s="30"/>
      <c r="S1856" s="8"/>
      <c r="T1856" s="122"/>
      <c r="U1856" s="121"/>
      <c r="V1856" s="121"/>
      <c r="W1856" s="120"/>
      <c r="X1856" s="113"/>
      <c r="Y1856" s="113"/>
      <c r="Z1856" s="125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/>
      <c r="B1857" s="113"/>
      <c r="C1857" s="176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1"/>
      <c r="R1857" s="30"/>
      <c r="S1857" s="8"/>
      <c r="T1857" s="122"/>
      <c r="U1857" s="121"/>
      <c r="V1857" s="121"/>
      <c r="W1857" s="120"/>
      <c r="X1857" s="113"/>
      <c r="Y1857" s="113"/>
      <c r="Z1857" s="125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/>
      <c r="B1858" s="113"/>
      <c r="C1858" s="176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1"/>
      <c r="R1858" s="30"/>
      <c r="S1858" s="8"/>
      <c r="T1858" s="122"/>
      <c r="U1858" s="121"/>
      <c r="V1858" s="121"/>
      <c r="W1858" s="120"/>
      <c r="X1858" s="113"/>
      <c r="Y1858" s="113"/>
      <c r="Z1858" s="125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/>
      <c r="B1859" s="113"/>
      <c r="C1859" s="176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1"/>
      <c r="R1859" s="30"/>
      <c r="S1859" s="8"/>
      <c r="T1859" s="122"/>
      <c r="U1859" s="121"/>
      <c r="V1859" s="121"/>
      <c r="W1859" s="120"/>
      <c r="X1859" s="113"/>
      <c r="Y1859" s="113"/>
      <c r="Z1859" s="125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/>
      <c r="B1860" s="113"/>
      <c r="C1860" s="176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1"/>
      <c r="R1860" s="30"/>
      <c r="S1860" s="8"/>
      <c r="T1860" s="122"/>
      <c r="U1860" s="121"/>
      <c r="V1860" s="121"/>
      <c r="W1860" s="120"/>
      <c r="X1860" s="113"/>
      <c r="Y1860" s="113"/>
      <c r="Z1860" s="125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/>
      <c r="B1861" s="113"/>
      <c r="C1861" s="176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1"/>
      <c r="R1861" s="30"/>
      <c r="S1861" s="8"/>
      <c r="T1861" s="122"/>
      <c r="U1861" s="121"/>
      <c r="V1861" s="121"/>
      <c r="W1861" s="120"/>
      <c r="X1861" s="113"/>
      <c r="Y1861" s="113"/>
      <c r="Z1861" s="125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/>
      <c r="B1862" s="113"/>
      <c r="C1862" s="176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1"/>
      <c r="R1862" s="30"/>
      <c r="S1862" s="8"/>
      <c r="T1862" s="122"/>
      <c r="U1862" s="121"/>
      <c r="V1862" s="121"/>
      <c r="W1862" s="120"/>
      <c r="X1862" s="113"/>
      <c r="Y1862" s="113"/>
      <c r="Z1862" s="125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/>
      <c r="B1863" s="113"/>
      <c r="C1863" s="176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1"/>
      <c r="R1863" s="30"/>
      <c r="S1863" s="8"/>
      <c r="T1863" s="122"/>
      <c r="U1863" s="121"/>
      <c r="V1863" s="121"/>
      <c r="W1863" s="120"/>
      <c r="X1863" s="113"/>
      <c r="Y1863" s="113"/>
      <c r="Z1863" s="125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/>
      <c r="B1864" s="113"/>
      <c r="C1864" s="176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1"/>
      <c r="R1864" s="30"/>
      <c r="S1864" s="8"/>
      <c r="T1864" s="122"/>
      <c r="U1864" s="121"/>
      <c r="V1864" s="121"/>
      <c r="W1864" s="120"/>
      <c r="X1864" s="113"/>
      <c r="Y1864" s="113"/>
      <c r="Z1864" s="125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/>
      <c r="B1865" s="113"/>
      <c r="C1865" s="176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1"/>
      <c r="R1865" s="30"/>
      <c r="S1865" s="8"/>
      <c r="T1865" s="122"/>
      <c r="U1865" s="121"/>
      <c r="V1865" s="121"/>
      <c r="W1865" s="120"/>
      <c r="X1865" s="113"/>
      <c r="Y1865" s="113"/>
      <c r="Z1865" s="125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/>
      <c r="B1866" s="113"/>
      <c r="C1866" s="176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1"/>
      <c r="R1866" s="30"/>
      <c r="S1866" s="8"/>
      <c r="T1866" s="122"/>
      <c r="U1866" s="121"/>
      <c r="V1866" s="121"/>
      <c r="W1866" s="120"/>
      <c r="X1866" s="113"/>
      <c r="Y1866" s="113"/>
      <c r="Z1866" s="125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/>
      <c r="B1867" s="113"/>
      <c r="C1867" s="176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1"/>
      <c r="R1867" s="30"/>
      <c r="S1867" s="8"/>
      <c r="T1867" s="122"/>
      <c r="U1867" s="121"/>
      <c r="V1867" s="121"/>
      <c r="W1867" s="120"/>
      <c r="X1867" s="113"/>
      <c r="Y1867" s="113"/>
      <c r="Z1867" s="125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/>
      <c r="B1868" s="113"/>
      <c r="C1868" s="176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1"/>
      <c r="R1868" s="30"/>
      <c r="S1868" s="8"/>
      <c r="T1868" s="122"/>
      <c r="U1868" s="121"/>
      <c r="V1868" s="121"/>
      <c r="W1868" s="120"/>
      <c r="X1868" s="113"/>
      <c r="Y1868" s="113"/>
      <c r="Z1868" s="125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/>
      <c r="B1869" s="113"/>
      <c r="C1869" s="176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1"/>
      <c r="R1869" s="30"/>
      <c r="S1869" s="8"/>
      <c r="T1869" s="122"/>
      <c r="U1869" s="121"/>
      <c r="V1869" s="121"/>
      <c r="W1869" s="120"/>
      <c r="X1869" s="113"/>
      <c r="Y1869" s="113"/>
      <c r="Z1869" s="125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/>
      <c r="B1870" s="113"/>
      <c r="C1870" s="176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1"/>
      <c r="R1870" s="30"/>
      <c r="S1870" s="8"/>
      <c r="T1870" s="122"/>
      <c r="U1870" s="121"/>
      <c r="V1870" s="121"/>
      <c r="W1870" s="120"/>
      <c r="X1870" s="113"/>
      <c r="Y1870" s="113"/>
      <c r="Z1870" s="125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/>
      <c r="B1871" s="113"/>
      <c r="C1871" s="176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1"/>
      <c r="R1871" s="30"/>
      <c r="S1871" s="8"/>
      <c r="T1871" s="122"/>
      <c r="U1871" s="121"/>
      <c r="V1871" s="121"/>
      <c r="W1871" s="120"/>
      <c r="X1871" s="113"/>
      <c r="Y1871" s="113"/>
      <c r="Z1871" s="125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/>
      <c r="B1872" s="113"/>
      <c r="C1872" s="176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1"/>
      <c r="R1872" s="30"/>
      <c r="S1872" s="8"/>
      <c r="T1872" s="122"/>
      <c r="U1872" s="121"/>
      <c r="V1872" s="121"/>
      <c r="W1872" s="120"/>
      <c r="X1872" s="113"/>
      <c r="Y1872" s="113"/>
      <c r="Z1872" s="125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/>
      <c r="B1873" s="113"/>
      <c r="C1873" s="176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1"/>
      <c r="R1873" s="30"/>
      <c r="S1873" s="8"/>
      <c r="T1873" s="122"/>
      <c r="U1873" s="121"/>
      <c r="V1873" s="121"/>
      <c r="W1873" s="120"/>
      <c r="X1873" s="113"/>
      <c r="Y1873" s="113"/>
      <c r="Z1873" s="125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/>
      <c r="B1874" s="113"/>
      <c r="C1874" s="176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1"/>
      <c r="R1874" s="30"/>
      <c r="S1874" s="8"/>
      <c r="T1874" s="122"/>
      <c r="U1874" s="121"/>
      <c r="V1874" s="121"/>
      <c r="W1874" s="120"/>
      <c r="X1874" s="113"/>
      <c r="Y1874" s="113"/>
      <c r="Z1874" s="125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/>
      <c r="B1875" s="113"/>
      <c r="C1875" s="176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1"/>
      <c r="R1875" s="30"/>
      <c r="S1875" s="8"/>
      <c r="T1875" s="122"/>
      <c r="U1875" s="121"/>
      <c r="V1875" s="121"/>
      <c r="W1875" s="120"/>
      <c r="X1875" s="113"/>
      <c r="Y1875" s="113"/>
      <c r="Z1875" s="125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/>
      <c r="B1876" s="113"/>
      <c r="C1876" s="176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1"/>
      <c r="R1876" s="30"/>
      <c r="S1876" s="8"/>
      <c r="T1876" s="122"/>
      <c r="U1876" s="121"/>
      <c r="V1876" s="121"/>
      <c r="W1876" s="120"/>
      <c r="X1876" s="113"/>
      <c r="Y1876" s="113"/>
      <c r="Z1876" s="125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/>
      <c r="B1877" s="113"/>
      <c r="C1877" s="176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1"/>
      <c r="R1877" s="30"/>
      <c r="S1877" s="8"/>
      <c r="T1877" s="122"/>
      <c r="U1877" s="121"/>
      <c r="V1877" s="121"/>
      <c r="W1877" s="120"/>
      <c r="X1877" s="113"/>
      <c r="Y1877" s="113"/>
      <c r="Z1877" s="125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/>
      <c r="B1878" s="113"/>
      <c r="C1878" s="176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1"/>
      <c r="R1878" s="30"/>
      <c r="S1878" s="8"/>
      <c r="T1878" s="122"/>
      <c r="U1878" s="121"/>
      <c r="V1878" s="121"/>
      <c r="W1878" s="120"/>
      <c r="X1878" s="113"/>
      <c r="Y1878" s="113"/>
      <c r="Z1878" s="125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/>
      <c r="B1879" s="113"/>
      <c r="C1879" s="176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1"/>
      <c r="R1879" s="30"/>
      <c r="S1879" s="8"/>
      <c r="T1879" s="122"/>
      <c r="U1879" s="121"/>
      <c r="V1879" s="121"/>
      <c r="W1879" s="120"/>
      <c r="X1879" s="113"/>
      <c r="Y1879" s="113"/>
      <c r="Z1879" s="125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/>
      <c r="B1880" s="113"/>
      <c r="C1880" s="176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1"/>
      <c r="R1880" s="30"/>
      <c r="S1880" s="8"/>
      <c r="T1880" s="122"/>
      <c r="U1880" s="121"/>
      <c r="V1880" s="121"/>
      <c r="W1880" s="120"/>
      <c r="X1880" s="113"/>
      <c r="Y1880" s="113"/>
      <c r="Z1880" s="125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/>
      <c r="B1881" s="113"/>
      <c r="C1881" s="176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1"/>
      <c r="R1881" s="30"/>
      <c r="S1881" s="8"/>
      <c r="T1881" s="122"/>
      <c r="U1881" s="121"/>
      <c r="V1881" s="121"/>
      <c r="W1881" s="120"/>
      <c r="X1881" s="113"/>
      <c r="Y1881" s="113"/>
      <c r="Z1881" s="125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/>
      <c r="B1882" s="113"/>
      <c r="C1882" s="176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1"/>
      <c r="R1882" s="30"/>
      <c r="S1882" s="8"/>
      <c r="T1882" s="122"/>
      <c r="U1882" s="121"/>
      <c r="V1882" s="121"/>
      <c r="W1882" s="120"/>
      <c r="X1882" s="113"/>
      <c r="Y1882" s="113"/>
      <c r="Z1882" s="125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/>
      <c r="B1883" s="113"/>
      <c r="C1883" s="176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1"/>
      <c r="R1883" s="30"/>
      <c r="S1883" s="8"/>
      <c r="T1883" s="122"/>
      <c r="U1883" s="121"/>
      <c r="V1883" s="121"/>
      <c r="W1883" s="120"/>
      <c r="X1883" s="113"/>
      <c r="Y1883" s="113"/>
      <c r="Z1883" s="125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/>
      <c r="B1884" s="113"/>
      <c r="C1884" s="176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1"/>
      <c r="R1884" s="30"/>
      <c r="S1884" s="8"/>
      <c r="T1884" s="122"/>
      <c r="U1884" s="121"/>
      <c r="V1884" s="121"/>
      <c r="W1884" s="120"/>
      <c r="X1884" s="113"/>
      <c r="Y1884" s="113"/>
      <c r="Z1884" s="125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/>
      <c r="B1885" s="113"/>
      <c r="C1885" s="176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1"/>
      <c r="R1885" s="30"/>
      <c r="S1885" s="8"/>
      <c r="T1885" s="122"/>
      <c r="U1885" s="121"/>
      <c r="V1885" s="121"/>
      <c r="W1885" s="120"/>
      <c r="X1885" s="113"/>
      <c r="Y1885" s="113"/>
      <c r="Z1885" s="125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/>
      <c r="B1886" s="113"/>
      <c r="C1886" s="176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1"/>
      <c r="R1886" s="30"/>
      <c r="S1886" s="8"/>
      <c r="T1886" s="122"/>
      <c r="U1886" s="121"/>
      <c r="V1886" s="121"/>
      <c r="W1886" s="120"/>
      <c r="X1886" s="113"/>
      <c r="Y1886" s="113"/>
      <c r="Z1886" s="125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/>
      <c r="B1887" s="113"/>
      <c r="C1887" s="176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1"/>
      <c r="R1887" s="30"/>
      <c r="S1887" s="8"/>
      <c r="T1887" s="122"/>
      <c r="U1887" s="121"/>
      <c r="V1887" s="121"/>
      <c r="W1887" s="120"/>
      <c r="X1887" s="113"/>
      <c r="Y1887" s="113"/>
      <c r="Z1887" s="125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/>
      <c r="B1888" s="113"/>
      <c r="C1888" s="176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1"/>
      <c r="R1888" s="30"/>
      <c r="S1888" s="8"/>
      <c r="T1888" s="122"/>
      <c r="U1888" s="121"/>
      <c r="V1888" s="121"/>
      <c r="W1888" s="120"/>
      <c r="X1888" s="113"/>
      <c r="Y1888" s="113"/>
      <c r="Z1888" s="125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/>
      <c r="B1889" s="113"/>
      <c r="C1889" s="176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1"/>
      <c r="R1889" s="30"/>
      <c r="S1889" s="8"/>
      <c r="T1889" s="122"/>
      <c r="U1889" s="121"/>
      <c r="V1889" s="121"/>
      <c r="W1889" s="120"/>
      <c r="X1889" s="113"/>
      <c r="Y1889" s="113"/>
      <c r="Z1889" s="125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/>
      <c r="B1890" s="113"/>
      <c r="C1890" s="176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1"/>
      <c r="R1890" s="30"/>
      <c r="S1890" s="8"/>
      <c r="T1890" s="122"/>
      <c r="U1890" s="121"/>
      <c r="V1890" s="121"/>
      <c r="W1890" s="120"/>
      <c r="X1890" s="113"/>
      <c r="Y1890" s="113"/>
      <c r="Z1890" s="125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/>
      <c r="B1891" s="113"/>
      <c r="C1891" s="176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1"/>
      <c r="R1891" s="30"/>
      <c r="S1891" s="8"/>
      <c r="T1891" s="122"/>
      <c r="U1891" s="121"/>
      <c r="V1891" s="121"/>
      <c r="W1891" s="120"/>
      <c r="X1891" s="113"/>
      <c r="Y1891" s="113"/>
      <c r="Z1891" s="125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/>
      <c r="B1892" s="113"/>
      <c r="C1892" s="176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1"/>
      <c r="R1892" s="30"/>
      <c r="S1892" s="8"/>
      <c r="T1892" s="122"/>
      <c r="U1892" s="121"/>
      <c r="V1892" s="121"/>
      <c r="W1892" s="120"/>
      <c r="X1892" s="113"/>
      <c r="Y1892" s="113"/>
      <c r="Z1892" s="125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/>
      <c r="B1893" s="113"/>
      <c r="C1893" s="176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1"/>
      <c r="R1893" s="30"/>
      <c r="S1893" s="8"/>
      <c r="T1893" s="122"/>
      <c r="U1893" s="121"/>
      <c r="V1893" s="121"/>
      <c r="W1893" s="120"/>
      <c r="X1893" s="113"/>
      <c r="Y1893" s="113"/>
      <c r="Z1893" s="125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/>
      <c r="B1894" s="113"/>
      <c r="C1894" s="176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1"/>
      <c r="R1894" s="30"/>
      <c r="S1894" s="8"/>
      <c r="T1894" s="122"/>
      <c r="U1894" s="121"/>
      <c r="V1894" s="121"/>
      <c r="W1894" s="120"/>
      <c r="X1894" s="113"/>
      <c r="Y1894" s="113"/>
      <c r="Z1894" s="125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/>
      <c r="B1895" s="113"/>
      <c r="C1895" s="176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1"/>
      <c r="R1895" s="30"/>
      <c r="S1895" s="8"/>
      <c r="T1895" s="122"/>
      <c r="U1895" s="121"/>
      <c r="V1895" s="121"/>
      <c r="W1895" s="120"/>
      <c r="X1895" s="113"/>
      <c r="Y1895" s="113"/>
      <c r="Z1895" s="125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/>
      <c r="B1896" s="113"/>
      <c r="C1896" s="176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1"/>
      <c r="R1896" s="30"/>
      <c r="S1896" s="8"/>
      <c r="T1896" s="122"/>
      <c r="U1896" s="121"/>
      <c r="V1896" s="121"/>
      <c r="W1896" s="120"/>
      <c r="X1896" s="113"/>
      <c r="Y1896" s="113"/>
      <c r="Z1896" s="125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/>
      <c r="B1897" s="113"/>
      <c r="C1897" s="176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1"/>
      <c r="R1897" s="30"/>
      <c r="S1897" s="8"/>
      <c r="T1897" s="122"/>
      <c r="U1897" s="121"/>
      <c r="V1897" s="121"/>
      <c r="W1897" s="120"/>
      <c r="X1897" s="113"/>
      <c r="Y1897" s="113"/>
      <c r="Z1897" s="125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/>
      <c r="B1898" s="113"/>
      <c r="C1898" s="176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1"/>
      <c r="R1898" s="30"/>
      <c r="S1898" s="8"/>
      <c r="T1898" s="122"/>
      <c r="U1898" s="121"/>
      <c r="V1898" s="121"/>
      <c r="W1898" s="120"/>
      <c r="X1898" s="113"/>
      <c r="Y1898" s="113"/>
      <c r="Z1898" s="125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/>
      <c r="B1899" s="113"/>
      <c r="C1899" s="176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1"/>
      <c r="R1899" s="30"/>
      <c r="S1899" s="8"/>
      <c r="T1899" s="122"/>
      <c r="U1899" s="121"/>
      <c r="V1899" s="121"/>
      <c r="W1899" s="120"/>
      <c r="X1899" s="113"/>
      <c r="Y1899" s="113"/>
      <c r="Z1899" s="125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/>
      <c r="B1900" s="113"/>
      <c r="C1900" s="176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1"/>
      <c r="R1900" s="30"/>
      <c r="S1900" s="8"/>
      <c r="T1900" s="122"/>
      <c r="U1900" s="121"/>
      <c r="V1900" s="121"/>
      <c r="W1900" s="120"/>
      <c r="X1900" s="113"/>
      <c r="Y1900" s="113"/>
      <c r="Z1900" s="125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/>
      <c r="B1901" s="113"/>
      <c r="C1901" s="176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1"/>
      <c r="R1901" s="30"/>
      <c r="S1901" s="8"/>
      <c r="T1901" s="122"/>
      <c r="U1901" s="121"/>
      <c r="V1901" s="121"/>
      <c r="W1901" s="120"/>
      <c r="X1901" s="113"/>
      <c r="Y1901" s="113"/>
      <c r="Z1901" s="125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/>
      <c r="B1902" s="113"/>
      <c r="C1902" s="176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1"/>
      <c r="R1902" s="30"/>
      <c r="S1902" s="8"/>
      <c r="T1902" s="122"/>
      <c r="U1902" s="121"/>
      <c r="V1902" s="121"/>
      <c r="W1902" s="120"/>
      <c r="X1902" s="113"/>
      <c r="Y1902" s="113"/>
      <c r="Z1902" s="125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/>
      <c r="B1903" s="113"/>
      <c r="C1903" s="176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1"/>
      <c r="R1903" s="30"/>
      <c r="S1903" s="8"/>
      <c r="T1903" s="122"/>
      <c r="U1903" s="121"/>
      <c r="V1903" s="121"/>
      <c r="W1903" s="120"/>
      <c r="X1903" s="113"/>
      <c r="Y1903" s="113"/>
      <c r="Z1903" s="125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/>
      <c r="B1904" s="113"/>
      <c r="C1904" s="176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1"/>
      <c r="R1904" s="30"/>
      <c r="S1904" s="8"/>
      <c r="T1904" s="122"/>
      <c r="U1904" s="121"/>
      <c r="V1904" s="121"/>
      <c r="W1904" s="120"/>
      <c r="X1904" s="113"/>
      <c r="Y1904" s="113"/>
      <c r="Z1904" s="125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/>
      <c r="B1905" s="113"/>
      <c r="C1905" s="176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1"/>
      <c r="R1905" s="30"/>
      <c r="S1905" s="8"/>
      <c r="T1905" s="122"/>
      <c r="U1905" s="121"/>
      <c r="V1905" s="121"/>
      <c r="W1905" s="120"/>
      <c r="X1905" s="113"/>
      <c r="Y1905" s="113"/>
      <c r="Z1905" s="125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/>
      <c r="B1906" s="113"/>
      <c r="C1906" s="176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1"/>
      <c r="R1906" s="30"/>
      <c r="S1906" s="8"/>
      <c r="T1906" s="122"/>
      <c r="U1906" s="121"/>
      <c r="V1906" s="121"/>
      <c r="W1906" s="120"/>
      <c r="X1906" s="113"/>
      <c r="Y1906" s="113"/>
      <c r="Z1906" s="125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/>
      <c r="B1907" s="113"/>
      <c r="C1907" s="176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1"/>
      <c r="R1907" s="30"/>
      <c r="S1907" s="8"/>
      <c r="T1907" s="122"/>
      <c r="U1907" s="121"/>
      <c r="V1907" s="121"/>
      <c r="W1907" s="120"/>
      <c r="X1907" s="113"/>
      <c r="Y1907" s="113"/>
      <c r="Z1907" s="125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/>
      <c r="B1908" s="113"/>
      <c r="C1908" s="176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1"/>
      <c r="R1908" s="30"/>
      <c r="S1908" s="8"/>
      <c r="T1908" s="122"/>
      <c r="U1908" s="121"/>
      <c r="V1908" s="121"/>
      <c r="W1908" s="120"/>
      <c r="X1908" s="113"/>
      <c r="Y1908" s="113"/>
      <c r="Z1908" s="125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/>
      <c r="B1909" s="113"/>
      <c r="C1909" s="176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1"/>
      <c r="R1909" s="30"/>
      <c r="S1909" s="8"/>
      <c r="T1909" s="122"/>
      <c r="U1909" s="121"/>
      <c r="V1909" s="121"/>
      <c r="W1909" s="120"/>
      <c r="X1909" s="113"/>
      <c r="Y1909" s="113"/>
      <c r="Z1909" s="125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/>
      <c r="B1910" s="113"/>
      <c r="C1910" s="176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1"/>
      <c r="R1910" s="30"/>
      <c r="S1910" s="8"/>
      <c r="T1910" s="122"/>
      <c r="U1910" s="121"/>
      <c r="V1910" s="121"/>
      <c r="W1910" s="120"/>
      <c r="X1910" s="113"/>
      <c r="Y1910" s="113"/>
      <c r="Z1910" s="125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/>
      <c r="B1911" s="113"/>
      <c r="C1911" s="176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1"/>
      <c r="R1911" s="30"/>
      <c r="S1911" s="8"/>
      <c r="T1911" s="122"/>
      <c r="U1911" s="121"/>
      <c r="V1911" s="121"/>
      <c r="W1911" s="120"/>
      <c r="X1911" s="113"/>
      <c r="Y1911" s="113"/>
      <c r="Z1911" s="125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/>
      <c r="B1912" s="113"/>
      <c r="C1912" s="176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1"/>
      <c r="R1912" s="30"/>
      <c r="S1912" s="8"/>
      <c r="T1912" s="122"/>
      <c r="U1912" s="121"/>
      <c r="V1912" s="121"/>
      <c r="W1912" s="120"/>
      <c r="X1912" s="113"/>
      <c r="Y1912" s="113"/>
      <c r="Z1912" s="125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/>
      <c r="B1913" s="113"/>
      <c r="C1913" s="176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1"/>
      <c r="R1913" s="30"/>
      <c r="S1913" s="8"/>
      <c r="T1913" s="122"/>
      <c r="U1913" s="121"/>
      <c r="V1913" s="121"/>
      <c r="W1913" s="120"/>
      <c r="X1913" s="113"/>
      <c r="Y1913" s="113"/>
      <c r="Z1913" s="125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/>
      <c r="B1914" s="113"/>
      <c r="C1914" s="176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1"/>
      <c r="R1914" s="30"/>
      <c r="S1914" s="8"/>
      <c r="T1914" s="122"/>
      <c r="U1914" s="121"/>
      <c r="V1914" s="121"/>
      <c r="W1914" s="120"/>
      <c r="X1914" s="113"/>
      <c r="Y1914" s="113"/>
      <c r="Z1914" s="125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/>
      <c r="B1915" s="113"/>
      <c r="C1915" s="176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1"/>
      <c r="R1915" s="30"/>
      <c r="S1915" s="8"/>
      <c r="T1915" s="122"/>
      <c r="U1915" s="121"/>
      <c r="V1915" s="121"/>
      <c r="W1915" s="120"/>
      <c r="X1915" s="113"/>
      <c r="Y1915" s="113"/>
      <c r="Z1915" s="125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/>
      <c r="B1916" s="113"/>
      <c r="C1916" s="176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1"/>
      <c r="R1916" s="30"/>
      <c r="S1916" s="8"/>
      <c r="T1916" s="122"/>
      <c r="U1916" s="121"/>
      <c r="V1916" s="121"/>
      <c r="W1916" s="120"/>
      <c r="X1916" s="113"/>
      <c r="Y1916" s="113"/>
      <c r="Z1916" s="125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/>
      <c r="B1917" s="113"/>
      <c r="C1917" s="176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1"/>
      <c r="R1917" s="30"/>
      <c r="S1917" s="8"/>
      <c r="T1917" s="122"/>
      <c r="U1917" s="121"/>
      <c r="V1917" s="121"/>
      <c r="W1917" s="120"/>
      <c r="X1917" s="113"/>
      <c r="Y1917" s="113"/>
      <c r="Z1917" s="125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/>
      <c r="B1918" s="113"/>
      <c r="C1918" s="176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1"/>
      <c r="R1918" s="30"/>
      <c r="S1918" s="8"/>
      <c r="T1918" s="122"/>
      <c r="U1918" s="121"/>
      <c r="V1918" s="121"/>
      <c r="W1918" s="120"/>
      <c r="X1918" s="113"/>
      <c r="Y1918" s="113"/>
      <c r="Z1918" s="125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/>
      <c r="B1919" s="113"/>
      <c r="C1919" s="176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1"/>
      <c r="R1919" s="30"/>
      <c r="S1919" s="8"/>
      <c r="T1919" s="122"/>
      <c r="U1919" s="121"/>
      <c r="V1919" s="121"/>
      <c r="W1919" s="120"/>
      <c r="X1919" s="113"/>
      <c r="Y1919" s="113"/>
      <c r="Z1919" s="125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/>
      <c r="B1920" s="113"/>
      <c r="C1920" s="176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1"/>
      <c r="R1920" s="30"/>
      <c r="S1920" s="8"/>
      <c r="T1920" s="122"/>
      <c r="U1920" s="121"/>
      <c r="V1920" s="121"/>
      <c r="W1920" s="120"/>
      <c r="X1920" s="113"/>
      <c r="Y1920" s="113"/>
      <c r="Z1920" s="125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/>
      <c r="B1921" s="113"/>
      <c r="C1921" s="176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1"/>
      <c r="R1921" s="30"/>
      <c r="S1921" s="8"/>
      <c r="T1921" s="122"/>
      <c r="U1921" s="121"/>
      <c r="V1921" s="121"/>
      <c r="W1921" s="120"/>
      <c r="X1921" s="113"/>
      <c r="Y1921" s="113"/>
      <c r="Z1921" s="125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/>
      <c r="B1922" s="113"/>
      <c r="C1922" s="176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1"/>
      <c r="R1922" s="30"/>
      <c r="S1922" s="8"/>
      <c r="T1922" s="122"/>
      <c r="U1922" s="121"/>
      <c r="V1922" s="121"/>
      <c r="W1922" s="120"/>
      <c r="X1922" s="113"/>
      <c r="Y1922" s="113"/>
      <c r="Z1922" s="125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/>
      <c r="B1923" s="113"/>
      <c r="C1923" s="176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1"/>
      <c r="R1923" s="30"/>
      <c r="S1923" s="8"/>
      <c r="T1923" s="122"/>
      <c r="U1923" s="121"/>
      <c r="V1923" s="121"/>
      <c r="W1923" s="120"/>
      <c r="X1923" s="113"/>
      <c r="Y1923" s="113"/>
      <c r="Z1923" s="125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/>
      <c r="B1924" s="113"/>
      <c r="C1924" s="176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1"/>
      <c r="R1924" s="30"/>
      <c r="S1924" s="8"/>
      <c r="T1924" s="122"/>
      <c r="U1924" s="121"/>
      <c r="V1924" s="121"/>
      <c r="W1924" s="120"/>
      <c r="X1924" s="113"/>
      <c r="Y1924" s="113"/>
      <c r="Z1924" s="125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/>
      <c r="B1925" s="113"/>
      <c r="C1925" s="176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1"/>
      <c r="R1925" s="30"/>
      <c r="S1925" s="8"/>
      <c r="T1925" s="122"/>
      <c r="U1925" s="121"/>
      <c r="V1925" s="121"/>
      <c r="W1925" s="120"/>
      <c r="X1925" s="113"/>
      <c r="Y1925" s="113"/>
      <c r="Z1925" s="125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/>
      <c r="B1926" s="113"/>
      <c r="C1926" s="176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1"/>
      <c r="R1926" s="30"/>
      <c r="S1926" s="8"/>
      <c r="T1926" s="122"/>
      <c r="U1926" s="121"/>
      <c r="V1926" s="121"/>
      <c r="W1926" s="120"/>
      <c r="X1926" s="113"/>
      <c r="Y1926" s="113"/>
      <c r="Z1926" s="125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/>
      <c r="B1927" s="113"/>
      <c r="C1927" s="176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1"/>
      <c r="R1927" s="30"/>
      <c r="S1927" s="8"/>
      <c r="T1927" s="122"/>
      <c r="U1927" s="121"/>
      <c r="V1927" s="121"/>
      <c r="W1927" s="120"/>
      <c r="X1927" s="113"/>
      <c r="Y1927" s="113"/>
      <c r="Z1927" s="125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/>
      <c r="B1928" s="113"/>
      <c r="C1928" s="176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1"/>
      <c r="R1928" s="30"/>
      <c r="S1928" s="8"/>
      <c r="T1928" s="122"/>
      <c r="U1928" s="121"/>
      <c r="V1928" s="121"/>
      <c r="W1928" s="120"/>
      <c r="X1928" s="113"/>
      <c r="Y1928" s="113"/>
      <c r="Z1928" s="125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/>
      <c r="B1929" s="113"/>
      <c r="C1929" s="176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1"/>
      <c r="R1929" s="30"/>
      <c r="S1929" s="8"/>
      <c r="T1929" s="122"/>
      <c r="U1929" s="121"/>
      <c r="V1929" s="121"/>
      <c r="W1929" s="120"/>
      <c r="X1929" s="113"/>
      <c r="Y1929" s="113"/>
      <c r="Z1929" s="125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/>
      <c r="B1930" s="113"/>
      <c r="C1930" s="176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1"/>
      <c r="R1930" s="30"/>
      <c r="S1930" s="8"/>
      <c r="T1930" s="122"/>
      <c r="U1930" s="121"/>
      <c r="V1930" s="121"/>
      <c r="W1930" s="120"/>
      <c r="X1930" s="113"/>
      <c r="Y1930" s="113"/>
      <c r="Z1930" s="125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/>
      <c r="B1931" s="113"/>
      <c r="C1931" s="176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1"/>
      <c r="R1931" s="30"/>
      <c r="S1931" s="8"/>
      <c r="T1931" s="122"/>
      <c r="U1931" s="121"/>
      <c r="V1931" s="121"/>
      <c r="W1931" s="120"/>
      <c r="X1931" s="113"/>
      <c r="Y1931" s="113"/>
      <c r="Z1931" s="125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/>
      <c r="B1932" s="113"/>
      <c r="C1932" s="176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1"/>
      <c r="R1932" s="30"/>
      <c r="S1932" s="8"/>
      <c r="T1932" s="122"/>
      <c r="U1932" s="121"/>
      <c r="V1932" s="121"/>
      <c r="W1932" s="120"/>
      <c r="X1932" s="113"/>
      <c r="Y1932" s="113"/>
      <c r="Z1932" s="125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/>
      <c r="B1933" s="113"/>
      <c r="C1933" s="176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1"/>
      <c r="R1933" s="30"/>
      <c r="S1933" s="8"/>
      <c r="T1933" s="122"/>
      <c r="U1933" s="121"/>
      <c r="V1933" s="121"/>
      <c r="W1933" s="120"/>
      <c r="X1933" s="113"/>
      <c r="Y1933" s="113"/>
      <c r="Z1933" s="125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/>
      <c r="B1934" s="113"/>
      <c r="C1934" s="176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1"/>
      <c r="R1934" s="30"/>
      <c r="S1934" s="8"/>
      <c r="T1934" s="122"/>
      <c r="U1934" s="121"/>
      <c r="V1934" s="121"/>
      <c r="W1934" s="120"/>
      <c r="X1934" s="113"/>
      <c r="Y1934" s="113"/>
      <c r="Z1934" s="125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/>
      <c r="B1935" s="113"/>
      <c r="C1935" s="176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1"/>
      <c r="R1935" s="30"/>
      <c r="S1935" s="8"/>
      <c r="T1935" s="122"/>
      <c r="U1935" s="121"/>
      <c r="V1935" s="121"/>
      <c r="W1935" s="120"/>
      <c r="X1935" s="113"/>
      <c r="Y1935" s="113"/>
      <c r="Z1935" s="125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/>
      <c r="B1936" s="113"/>
      <c r="C1936" s="176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1"/>
      <c r="R1936" s="30"/>
      <c r="S1936" s="8"/>
      <c r="T1936" s="122"/>
      <c r="U1936" s="121"/>
      <c r="V1936" s="121"/>
      <c r="W1936" s="120"/>
      <c r="X1936" s="113"/>
      <c r="Y1936" s="113"/>
      <c r="Z1936" s="125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/>
      <c r="B1937" s="113"/>
      <c r="C1937" s="176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1"/>
      <c r="R1937" s="30"/>
      <c r="S1937" s="8"/>
      <c r="T1937" s="122"/>
      <c r="U1937" s="121"/>
      <c r="V1937" s="121"/>
      <c r="W1937" s="120"/>
      <c r="X1937" s="113"/>
      <c r="Y1937" s="113"/>
      <c r="Z1937" s="125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/>
      <c r="B1938" s="113"/>
      <c r="C1938" s="176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1"/>
      <c r="R1938" s="30"/>
      <c r="S1938" s="8"/>
      <c r="T1938" s="122"/>
      <c r="U1938" s="121"/>
      <c r="V1938" s="121"/>
      <c r="W1938" s="120"/>
      <c r="X1938" s="113"/>
      <c r="Y1938" s="113"/>
      <c r="Z1938" s="125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/>
      <c r="B1939" s="113"/>
      <c r="C1939" s="176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1"/>
      <c r="R1939" s="30"/>
      <c r="S1939" s="8"/>
      <c r="T1939" s="122"/>
      <c r="U1939" s="121"/>
      <c r="V1939" s="121"/>
      <c r="W1939" s="120"/>
      <c r="X1939" s="113"/>
      <c r="Y1939" s="113"/>
      <c r="Z1939" s="125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/>
      <c r="B1940" s="113"/>
      <c r="C1940" s="176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1"/>
      <c r="R1940" s="30"/>
      <c r="S1940" s="8"/>
      <c r="T1940" s="122"/>
      <c r="U1940" s="121"/>
      <c r="V1940" s="121"/>
      <c r="W1940" s="120"/>
      <c r="X1940" s="113"/>
      <c r="Y1940" s="113"/>
      <c r="Z1940" s="125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/>
      <c r="B1941" s="113"/>
      <c r="C1941" s="176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1"/>
      <c r="R1941" s="30"/>
      <c r="S1941" s="8"/>
      <c r="T1941" s="122"/>
      <c r="U1941" s="121"/>
      <c r="V1941" s="121"/>
      <c r="W1941" s="120"/>
      <c r="X1941" s="113"/>
      <c r="Y1941" s="113"/>
      <c r="Z1941" s="125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/>
      <c r="B1942" s="113"/>
      <c r="C1942" s="176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1"/>
      <c r="R1942" s="30"/>
      <c r="S1942" s="8"/>
      <c r="T1942" s="122"/>
      <c r="U1942" s="121"/>
      <c r="V1942" s="121"/>
      <c r="W1942" s="120"/>
      <c r="X1942" s="113"/>
      <c r="Y1942" s="113"/>
      <c r="Z1942" s="125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/>
      <c r="B1943" s="113"/>
      <c r="C1943" s="176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1"/>
      <c r="R1943" s="30"/>
      <c r="S1943" s="8"/>
      <c r="T1943" s="122"/>
      <c r="U1943" s="121"/>
      <c r="V1943" s="121"/>
      <c r="W1943" s="120"/>
      <c r="X1943" s="113"/>
      <c r="Y1943" s="113"/>
      <c r="Z1943" s="125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/>
      <c r="B1944" s="113"/>
      <c r="C1944" s="176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1"/>
      <c r="R1944" s="30"/>
      <c r="S1944" s="8"/>
      <c r="T1944" s="122"/>
      <c r="U1944" s="121"/>
      <c r="V1944" s="121"/>
      <c r="W1944" s="120"/>
      <c r="X1944" s="113"/>
      <c r="Y1944" s="113"/>
      <c r="Z1944" s="125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/>
      <c r="B1945" s="113"/>
      <c r="C1945" s="176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1"/>
      <c r="R1945" s="30"/>
      <c r="S1945" s="8"/>
      <c r="T1945" s="122"/>
      <c r="U1945" s="121"/>
      <c r="V1945" s="121"/>
      <c r="W1945" s="120"/>
      <c r="X1945" s="113"/>
      <c r="Y1945" s="113"/>
      <c r="Z1945" s="125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/>
      <c r="B1946" s="113"/>
      <c r="C1946" s="176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1"/>
      <c r="R1946" s="30"/>
      <c r="S1946" s="8"/>
      <c r="T1946" s="122"/>
      <c r="U1946" s="121"/>
      <c r="V1946" s="121"/>
      <c r="W1946" s="120"/>
      <c r="X1946" s="113"/>
      <c r="Y1946" s="113"/>
      <c r="Z1946" s="125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/>
      <c r="B1947" s="113"/>
      <c r="C1947" s="176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1"/>
      <c r="R1947" s="30"/>
      <c r="S1947" s="8"/>
      <c r="T1947" s="122"/>
      <c r="U1947" s="121"/>
      <c r="V1947" s="121"/>
      <c r="W1947" s="120"/>
      <c r="X1947" s="113"/>
      <c r="Y1947" s="113"/>
      <c r="Z1947" s="125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/>
      <c r="B1948" s="113"/>
      <c r="C1948" s="176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1"/>
      <c r="R1948" s="30"/>
      <c r="S1948" s="8"/>
      <c r="T1948" s="122"/>
      <c r="U1948" s="121"/>
      <c r="V1948" s="121"/>
      <c r="W1948" s="120"/>
      <c r="X1948" s="113"/>
      <c r="Y1948" s="113"/>
      <c r="Z1948" s="125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/>
      <c r="B1949" s="113"/>
      <c r="C1949" s="176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1"/>
      <c r="R1949" s="30"/>
      <c r="S1949" s="8"/>
      <c r="T1949" s="122"/>
      <c r="U1949" s="121"/>
      <c r="V1949" s="121"/>
      <c r="W1949" s="120"/>
      <c r="X1949" s="113"/>
      <c r="Y1949" s="113"/>
      <c r="Z1949" s="125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/>
      <c r="B1950" s="113"/>
      <c r="C1950" s="176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1"/>
      <c r="R1950" s="30"/>
      <c r="S1950" s="8"/>
      <c r="T1950" s="122"/>
      <c r="U1950" s="121"/>
      <c r="V1950" s="121"/>
      <c r="W1950" s="120"/>
      <c r="X1950" s="113"/>
      <c r="Y1950" s="113"/>
      <c r="Z1950" s="125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/>
      <c r="B1951" s="113"/>
      <c r="C1951" s="176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1"/>
      <c r="R1951" s="30"/>
      <c r="S1951" s="8"/>
      <c r="T1951" s="122"/>
      <c r="U1951" s="121"/>
      <c r="V1951" s="121"/>
      <c r="W1951" s="120"/>
      <c r="X1951" s="113"/>
      <c r="Y1951" s="113"/>
      <c r="Z1951" s="125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/>
      <c r="B1952" s="113"/>
      <c r="C1952" s="176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1"/>
      <c r="R1952" s="30"/>
      <c r="S1952" s="8"/>
      <c r="T1952" s="122"/>
      <c r="U1952" s="121"/>
      <c r="V1952" s="121"/>
      <c r="W1952" s="120"/>
      <c r="X1952" s="113"/>
      <c r="Y1952" s="113"/>
      <c r="Z1952" s="125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/>
      <c r="B1953" s="113"/>
      <c r="C1953" s="176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1"/>
      <c r="R1953" s="30"/>
      <c r="S1953" s="8"/>
      <c r="T1953" s="122"/>
      <c r="U1953" s="121"/>
      <c r="V1953" s="121"/>
      <c r="W1953" s="120"/>
      <c r="X1953" s="113"/>
      <c r="Y1953" s="113"/>
      <c r="Z1953" s="125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/>
      <c r="B1954" s="113"/>
      <c r="C1954" s="176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1"/>
      <c r="R1954" s="30"/>
      <c r="S1954" s="8"/>
      <c r="T1954" s="122"/>
      <c r="U1954" s="121"/>
      <c r="V1954" s="121"/>
      <c r="W1954" s="120"/>
      <c r="X1954" s="113"/>
      <c r="Y1954" s="113"/>
      <c r="Z1954" s="125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/>
      <c r="B1955" s="113"/>
      <c r="C1955" s="176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1"/>
      <c r="R1955" s="30"/>
      <c r="S1955" s="8"/>
      <c r="T1955" s="122"/>
      <c r="U1955" s="121"/>
      <c r="V1955" s="121"/>
      <c r="W1955" s="120"/>
      <c r="X1955" s="113"/>
      <c r="Y1955" s="113"/>
      <c r="Z1955" s="125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/>
      <c r="B1956" s="113"/>
      <c r="C1956" s="176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1"/>
      <c r="R1956" s="30"/>
      <c r="S1956" s="8"/>
      <c r="T1956" s="122"/>
      <c r="U1956" s="121"/>
      <c r="V1956" s="121"/>
      <c r="W1956" s="120"/>
      <c r="X1956" s="113"/>
      <c r="Y1956" s="113"/>
      <c r="Z1956" s="125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/>
      <c r="B1957" s="113"/>
      <c r="C1957" s="176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1"/>
      <c r="R1957" s="30"/>
      <c r="S1957" s="8"/>
      <c r="T1957" s="122"/>
      <c r="U1957" s="121"/>
      <c r="V1957" s="121"/>
      <c r="W1957" s="120"/>
      <c r="X1957" s="113"/>
      <c r="Y1957" s="113"/>
      <c r="Z1957" s="125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/>
      <c r="B1958" s="113"/>
      <c r="C1958" s="176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1"/>
      <c r="R1958" s="30"/>
      <c r="S1958" s="8"/>
      <c r="T1958" s="122"/>
      <c r="U1958" s="121"/>
      <c r="V1958" s="121"/>
      <c r="W1958" s="120"/>
      <c r="X1958" s="113"/>
      <c r="Y1958" s="113"/>
      <c r="Z1958" s="125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/>
      <c r="B1959" s="113"/>
      <c r="C1959" s="176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1"/>
      <c r="R1959" s="30"/>
      <c r="S1959" s="8"/>
      <c r="T1959" s="122"/>
      <c r="U1959" s="121"/>
      <c r="V1959" s="121"/>
      <c r="W1959" s="120"/>
      <c r="X1959" s="113"/>
      <c r="Y1959" s="113"/>
      <c r="Z1959" s="125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/>
      <c r="B1960" s="113"/>
      <c r="C1960" s="176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1"/>
      <c r="R1960" s="30"/>
      <c r="S1960" s="8"/>
      <c r="T1960" s="122"/>
      <c r="U1960" s="121"/>
      <c r="V1960" s="121"/>
      <c r="W1960" s="120"/>
      <c r="X1960" s="113"/>
      <c r="Y1960" s="113"/>
      <c r="Z1960" s="125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/>
      <c r="B1961" s="113"/>
      <c r="C1961" s="176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1"/>
      <c r="R1961" s="30"/>
      <c r="S1961" s="8"/>
      <c r="T1961" s="122"/>
      <c r="U1961" s="121"/>
      <c r="V1961" s="121"/>
      <c r="W1961" s="120"/>
      <c r="X1961" s="113"/>
      <c r="Y1961" s="113"/>
      <c r="Z1961" s="125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/>
      <c r="B1962" s="113"/>
      <c r="C1962" s="176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1"/>
      <c r="R1962" s="30"/>
      <c r="S1962" s="8"/>
      <c r="T1962" s="122"/>
      <c r="U1962" s="121"/>
      <c r="V1962" s="121"/>
      <c r="W1962" s="120"/>
      <c r="X1962" s="113"/>
      <c r="Y1962" s="113"/>
      <c r="Z1962" s="125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/>
      <c r="B1963" s="113"/>
      <c r="C1963" s="176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1"/>
      <c r="R1963" s="30"/>
      <c r="S1963" s="8"/>
      <c r="T1963" s="122"/>
      <c r="U1963" s="121"/>
      <c r="V1963" s="121"/>
      <c r="W1963" s="120"/>
      <c r="X1963" s="113"/>
      <c r="Y1963" s="113"/>
      <c r="Z1963" s="125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/>
      <c r="B1964" s="113"/>
      <c r="C1964" s="176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1"/>
      <c r="R1964" s="30"/>
      <c r="S1964" s="8"/>
      <c r="T1964" s="122"/>
      <c r="U1964" s="121"/>
      <c r="V1964" s="121"/>
      <c r="W1964" s="120"/>
      <c r="X1964" s="113"/>
      <c r="Y1964" s="113"/>
      <c r="Z1964" s="125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/>
      <c r="B1965" s="113"/>
      <c r="C1965" s="176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1"/>
      <c r="R1965" s="30"/>
      <c r="S1965" s="8"/>
      <c r="T1965" s="122"/>
      <c r="U1965" s="121"/>
      <c r="V1965" s="121"/>
      <c r="W1965" s="120"/>
      <c r="X1965" s="113"/>
      <c r="Y1965" s="113"/>
      <c r="Z1965" s="125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/>
      <c r="B1966" s="113"/>
      <c r="C1966" s="176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1"/>
      <c r="R1966" s="30"/>
      <c r="S1966" s="8"/>
      <c r="T1966" s="122"/>
      <c r="U1966" s="121"/>
      <c r="V1966" s="121"/>
      <c r="W1966" s="120"/>
      <c r="X1966" s="113"/>
      <c r="Y1966" s="113"/>
      <c r="Z1966" s="125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/>
      <c r="B1967" s="113"/>
      <c r="C1967" s="176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1"/>
      <c r="R1967" s="30"/>
      <c r="S1967" s="8"/>
      <c r="T1967" s="122"/>
      <c r="U1967" s="121"/>
      <c r="V1967" s="121"/>
      <c r="W1967" s="120"/>
      <c r="X1967" s="113"/>
      <c r="Y1967" s="113"/>
      <c r="Z1967" s="125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/>
      <c r="B1968" s="113"/>
      <c r="C1968" s="176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1"/>
      <c r="R1968" s="30"/>
      <c r="S1968" s="8"/>
      <c r="T1968" s="122"/>
      <c r="U1968" s="121"/>
      <c r="V1968" s="121"/>
      <c r="W1968" s="120"/>
      <c r="X1968" s="113"/>
      <c r="Y1968" s="113"/>
      <c r="Z1968" s="125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/>
      <c r="B1969" s="113"/>
      <c r="C1969" s="176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1"/>
      <c r="R1969" s="30"/>
      <c r="S1969" s="8"/>
      <c r="T1969" s="122"/>
      <c r="U1969" s="121"/>
      <c r="V1969" s="121"/>
      <c r="W1969" s="120"/>
      <c r="X1969" s="113"/>
      <c r="Y1969" s="113"/>
      <c r="Z1969" s="125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/>
      <c r="B1970" s="113"/>
      <c r="C1970" s="176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1"/>
      <c r="R1970" s="30"/>
      <c r="S1970" s="8"/>
      <c r="T1970" s="122"/>
      <c r="U1970" s="121"/>
      <c r="V1970" s="121"/>
      <c r="W1970" s="120"/>
      <c r="X1970" s="113"/>
      <c r="Y1970" s="113"/>
      <c r="Z1970" s="125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/>
      <c r="B1971" s="113"/>
      <c r="C1971" s="176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1"/>
      <c r="R1971" s="30"/>
      <c r="S1971" s="8"/>
      <c r="T1971" s="122"/>
      <c r="U1971" s="121"/>
      <c r="V1971" s="121"/>
      <c r="W1971" s="120"/>
      <c r="X1971" s="113"/>
      <c r="Y1971" s="113"/>
      <c r="Z1971" s="125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/>
      <c r="B1972" s="113"/>
      <c r="C1972" s="176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1"/>
      <c r="R1972" s="30"/>
      <c r="S1972" s="8"/>
      <c r="T1972" s="122"/>
      <c r="U1972" s="121"/>
      <c r="V1972" s="121"/>
      <c r="W1972" s="120"/>
      <c r="X1972" s="113"/>
      <c r="Y1972" s="113"/>
      <c r="Z1972" s="125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/>
      <c r="B1973" s="113"/>
      <c r="C1973" s="176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1"/>
      <c r="R1973" s="30"/>
      <c r="S1973" s="8"/>
      <c r="T1973" s="122"/>
      <c r="U1973" s="121"/>
      <c r="V1973" s="121"/>
      <c r="W1973" s="120"/>
      <c r="X1973" s="113"/>
      <c r="Y1973" s="113"/>
      <c r="Z1973" s="125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/>
      <c r="B1974" s="113"/>
      <c r="C1974" s="176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1"/>
      <c r="R1974" s="30"/>
      <c r="S1974" s="8"/>
      <c r="T1974" s="122"/>
      <c r="U1974" s="121"/>
      <c r="V1974" s="121"/>
      <c r="W1974" s="120"/>
      <c r="X1974" s="113"/>
      <c r="Y1974" s="113"/>
      <c r="Z1974" s="125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/>
      <c r="B1975" s="113"/>
      <c r="C1975" s="176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1"/>
      <c r="R1975" s="30"/>
      <c r="S1975" s="8"/>
      <c r="T1975" s="122"/>
      <c r="U1975" s="121"/>
      <c r="V1975" s="121"/>
      <c r="W1975" s="120"/>
      <c r="X1975" s="113"/>
      <c r="Y1975" s="113"/>
      <c r="Z1975" s="125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/>
      <c r="B1976" s="113"/>
      <c r="C1976" s="176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1"/>
      <c r="R1976" s="30"/>
      <c r="S1976" s="8"/>
      <c r="T1976" s="122"/>
      <c r="U1976" s="121"/>
      <c r="V1976" s="121"/>
      <c r="W1976" s="120"/>
      <c r="X1976" s="113"/>
      <c r="Y1976" s="113"/>
      <c r="Z1976" s="125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/>
      <c r="B1977" s="113"/>
      <c r="C1977" s="176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1"/>
      <c r="R1977" s="30"/>
      <c r="S1977" s="8"/>
      <c r="T1977" s="122"/>
      <c r="U1977" s="121"/>
      <c r="V1977" s="121"/>
      <c r="W1977" s="120"/>
      <c r="X1977" s="113"/>
      <c r="Y1977" s="113"/>
      <c r="Z1977" s="125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/>
      <c r="B1978" s="113"/>
      <c r="C1978" s="176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1"/>
      <c r="R1978" s="30"/>
      <c r="S1978" s="8"/>
      <c r="T1978" s="122"/>
      <c r="U1978" s="121"/>
      <c r="V1978" s="121"/>
      <c r="W1978" s="120"/>
      <c r="X1978" s="113"/>
      <c r="Y1978" s="113"/>
      <c r="Z1978" s="125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/>
      <c r="B1979" s="113"/>
      <c r="C1979" s="176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1"/>
      <c r="R1979" s="30"/>
      <c r="S1979" s="8"/>
      <c r="T1979" s="122"/>
      <c r="U1979" s="121"/>
      <c r="V1979" s="121"/>
      <c r="W1979" s="120"/>
      <c r="X1979" s="113"/>
      <c r="Y1979" s="113"/>
      <c r="Z1979" s="125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/>
      <c r="B1980" s="113"/>
      <c r="C1980" s="176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1"/>
      <c r="R1980" s="30"/>
      <c r="S1980" s="8"/>
      <c r="T1980" s="122"/>
      <c r="U1980" s="121"/>
      <c r="V1980" s="121"/>
      <c r="W1980" s="120"/>
      <c r="X1980" s="113"/>
      <c r="Y1980" s="113"/>
      <c r="Z1980" s="125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/>
      <c r="B1981" s="113"/>
      <c r="C1981" s="176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1"/>
      <c r="R1981" s="30"/>
      <c r="S1981" s="8"/>
      <c r="T1981" s="122"/>
      <c r="U1981" s="121"/>
      <c r="V1981" s="121"/>
      <c r="W1981" s="120"/>
      <c r="X1981" s="113"/>
      <c r="Y1981" s="113"/>
      <c r="Z1981" s="125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/>
      <c r="B1982" s="113"/>
      <c r="C1982" s="176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1"/>
      <c r="R1982" s="30"/>
      <c r="S1982" s="8"/>
      <c r="T1982" s="122"/>
      <c r="U1982" s="121"/>
      <c r="V1982" s="121"/>
      <c r="W1982" s="120"/>
      <c r="X1982" s="113"/>
      <c r="Y1982" s="113"/>
      <c r="Z1982" s="125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/>
      <c r="B1983" s="113"/>
      <c r="C1983" s="176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1"/>
      <c r="R1983" s="30"/>
      <c r="S1983" s="8"/>
      <c r="T1983" s="122"/>
      <c r="U1983" s="121"/>
      <c r="V1983" s="121"/>
      <c r="W1983" s="120"/>
      <c r="X1983" s="113"/>
      <c r="Y1983" s="113"/>
      <c r="Z1983" s="125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/>
      <c r="B1984" s="113"/>
      <c r="C1984" s="176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1"/>
      <c r="R1984" s="30"/>
      <c r="S1984" s="8"/>
      <c r="T1984" s="122"/>
      <c r="U1984" s="121"/>
      <c r="V1984" s="121"/>
      <c r="W1984" s="120"/>
      <c r="X1984" s="113"/>
      <c r="Y1984" s="113"/>
      <c r="Z1984" s="125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/>
      <c r="B1985" s="113"/>
      <c r="C1985" s="176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1"/>
      <c r="R1985" s="30"/>
      <c r="S1985" s="8"/>
      <c r="T1985" s="122"/>
      <c r="U1985" s="121"/>
      <c r="V1985" s="121"/>
      <c r="W1985" s="120"/>
      <c r="X1985" s="113"/>
      <c r="Y1985" s="113"/>
      <c r="Z1985" s="125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/>
      <c r="B1986" s="113"/>
      <c r="C1986" s="176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1"/>
      <c r="R1986" s="30"/>
      <c r="S1986" s="8"/>
      <c r="T1986" s="122"/>
      <c r="U1986" s="121"/>
      <c r="V1986" s="121"/>
      <c r="W1986" s="120"/>
      <c r="X1986" s="113"/>
      <c r="Y1986" s="113"/>
      <c r="Z1986" s="125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/>
      <c r="B1987" s="113"/>
      <c r="C1987" s="176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1"/>
      <c r="R1987" s="30"/>
      <c r="S1987" s="8"/>
      <c r="T1987" s="122"/>
      <c r="U1987" s="121"/>
      <c r="V1987" s="121"/>
      <c r="W1987" s="120"/>
      <c r="X1987" s="113"/>
      <c r="Y1987" s="113"/>
      <c r="Z1987" s="125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/>
      <c r="B1988" s="113"/>
      <c r="C1988" s="176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1"/>
      <c r="R1988" s="30"/>
      <c r="S1988" s="8"/>
      <c r="T1988" s="122"/>
      <c r="U1988" s="121"/>
      <c r="V1988" s="121"/>
      <c r="W1988" s="120"/>
      <c r="X1988" s="113"/>
      <c r="Y1988" s="113"/>
      <c r="Z1988" s="125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/>
      <c r="B1989" s="113"/>
      <c r="C1989" s="176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1"/>
      <c r="R1989" s="30"/>
      <c r="S1989" s="8"/>
      <c r="T1989" s="122"/>
      <c r="U1989" s="121"/>
      <c r="V1989" s="121"/>
      <c r="W1989" s="120"/>
      <c r="X1989" s="113"/>
      <c r="Y1989" s="113"/>
      <c r="Z1989" s="125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/>
      <c r="B1990" s="113"/>
      <c r="C1990" s="176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1"/>
      <c r="R1990" s="30"/>
      <c r="S1990" s="8"/>
      <c r="T1990" s="122"/>
      <c r="U1990" s="121"/>
      <c r="V1990" s="121"/>
      <c r="W1990" s="120"/>
      <c r="X1990" s="113"/>
      <c r="Y1990" s="113"/>
      <c r="Z1990" s="125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/>
      <c r="B1991" s="113"/>
      <c r="C1991" s="176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1"/>
      <c r="R1991" s="30"/>
      <c r="S1991" s="8"/>
      <c r="T1991" s="122"/>
      <c r="U1991" s="121"/>
      <c r="V1991" s="121"/>
      <c r="W1991" s="120"/>
      <c r="X1991" s="113"/>
      <c r="Y1991" s="113"/>
      <c r="Z1991" s="125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/>
      <c r="B1992" s="113"/>
      <c r="C1992" s="176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1"/>
      <c r="R1992" s="30"/>
      <c r="S1992" s="8"/>
      <c r="T1992" s="122"/>
      <c r="U1992" s="121"/>
      <c r="V1992" s="121"/>
      <c r="W1992" s="120"/>
      <c r="X1992" s="113"/>
      <c r="Y1992" s="113"/>
      <c r="Z1992" s="125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/>
      <c r="B1993" s="113"/>
      <c r="C1993" s="176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1"/>
      <c r="R1993" s="30"/>
      <c r="S1993" s="8"/>
      <c r="T1993" s="122"/>
      <c r="U1993" s="121"/>
      <c r="V1993" s="121"/>
      <c r="W1993" s="120"/>
      <c r="X1993" s="113"/>
      <c r="Y1993" s="113"/>
      <c r="Z1993" s="125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/>
      <c r="B1994" s="113"/>
      <c r="C1994" s="176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1"/>
      <c r="R1994" s="30"/>
      <c r="S1994" s="8"/>
      <c r="T1994" s="122"/>
      <c r="U1994" s="121"/>
      <c r="V1994" s="121"/>
      <c r="W1994" s="120"/>
      <c r="X1994" s="113"/>
      <c r="Y1994" s="113"/>
      <c r="Z1994" s="125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/>
      <c r="B1995" s="113"/>
      <c r="C1995" s="176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1"/>
      <c r="R1995" s="30"/>
      <c r="S1995" s="8"/>
      <c r="T1995" s="122"/>
      <c r="U1995" s="121"/>
      <c r="V1995" s="121"/>
      <c r="W1995" s="120"/>
      <c r="X1995" s="113"/>
      <c r="Y1995" s="113"/>
      <c r="Z1995" s="125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/>
      <c r="B1996" s="113"/>
      <c r="C1996" s="176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1"/>
      <c r="R1996" s="30"/>
      <c r="S1996" s="8"/>
      <c r="T1996" s="122"/>
      <c r="U1996" s="121"/>
      <c r="V1996" s="121"/>
      <c r="W1996" s="120"/>
      <c r="X1996" s="113"/>
      <c r="Y1996" s="113"/>
      <c r="Z1996" s="125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/>
      <c r="B1997" s="113"/>
      <c r="C1997" s="176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1"/>
      <c r="R1997" s="30"/>
      <c r="S1997" s="8"/>
      <c r="T1997" s="122"/>
      <c r="U1997" s="121"/>
      <c r="V1997" s="121"/>
      <c r="W1997" s="120"/>
      <c r="X1997" s="113"/>
      <c r="Y1997" s="113"/>
      <c r="Z1997" s="125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/>
      <c r="B1998" s="113"/>
      <c r="C1998" s="176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1"/>
      <c r="R1998" s="30"/>
      <c r="S1998" s="8"/>
      <c r="T1998" s="122"/>
      <c r="U1998" s="121"/>
      <c r="V1998" s="121"/>
      <c r="W1998" s="120"/>
      <c r="X1998" s="113"/>
      <c r="Y1998" s="113"/>
      <c r="Z1998" s="125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/>
      <c r="B1999" s="113"/>
      <c r="C1999" s="176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1"/>
      <c r="R1999" s="30"/>
      <c r="S1999" s="8"/>
      <c r="T1999" s="122"/>
      <c r="U1999" s="121"/>
      <c r="V1999" s="121"/>
      <c r="W1999" s="120"/>
      <c r="X1999" s="113"/>
      <c r="Y1999" s="113"/>
      <c r="Z1999" s="125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/>
      <c r="B2000" s="113"/>
      <c r="C2000" s="176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1"/>
      <c r="R2000" s="30"/>
      <c r="S2000" s="8"/>
      <c r="T2000" s="122"/>
      <c r="U2000" s="121"/>
      <c r="V2000" s="121"/>
      <c r="W2000" s="120"/>
      <c r="X2000" s="113"/>
      <c r="Y2000" s="113"/>
      <c r="Z2000" s="125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/>
      <c r="B2001" s="113"/>
      <c r="C2001" s="176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1"/>
      <c r="R2001" s="30"/>
      <c r="S2001" s="8"/>
      <c r="T2001" s="122"/>
      <c r="U2001" s="121"/>
      <c r="V2001" s="121"/>
      <c r="W2001" s="120"/>
      <c r="X2001" s="113"/>
      <c r="Y2001" s="113"/>
      <c r="Z2001" s="125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/>
      <c r="B2002" s="113"/>
      <c r="C2002" s="176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1"/>
      <c r="R2002" s="30"/>
      <c r="S2002" s="8"/>
      <c r="T2002" s="122"/>
      <c r="U2002" s="121"/>
      <c r="V2002" s="121"/>
      <c r="W2002" s="120"/>
      <c r="X2002" s="113"/>
      <c r="Y2002" s="113"/>
      <c r="Z2002" s="125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/>
      <c r="B2003" s="113"/>
      <c r="C2003" s="176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1"/>
      <c r="R2003" s="30"/>
      <c r="S2003" s="8"/>
      <c r="T2003" s="122"/>
      <c r="U2003" s="121"/>
      <c r="V2003" s="121"/>
      <c r="W2003" s="120"/>
      <c r="X2003" s="113"/>
      <c r="Y2003" s="113"/>
      <c r="Z2003" s="125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/>
      <c r="B2004" s="113"/>
      <c r="C2004" s="176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1"/>
      <c r="R2004" s="30"/>
      <c r="S2004" s="8"/>
      <c r="T2004" s="122"/>
      <c r="U2004" s="121"/>
      <c r="V2004" s="121"/>
      <c r="W2004" s="120"/>
      <c r="X2004" s="113"/>
      <c r="Y2004" s="113"/>
      <c r="Z2004" s="125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/>
      <c r="B2005" s="113"/>
      <c r="C2005" s="176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1"/>
      <c r="R2005" s="30"/>
      <c r="S2005" s="8"/>
      <c r="T2005" s="122"/>
      <c r="U2005" s="121"/>
      <c r="V2005" s="121"/>
      <c r="W2005" s="120"/>
      <c r="X2005" s="113"/>
      <c r="Y2005" s="113"/>
      <c r="Z2005" s="125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/>
      <c r="B2006" s="113"/>
      <c r="C2006" s="176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1"/>
      <c r="R2006" s="30"/>
      <c r="S2006" s="8"/>
      <c r="T2006" s="122"/>
      <c r="U2006" s="121"/>
      <c r="V2006" s="121"/>
      <c r="W2006" s="120"/>
      <c r="X2006" s="113"/>
      <c r="Y2006" s="113"/>
      <c r="Z2006" s="125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/>
      <c r="B2007" s="113"/>
      <c r="C2007" s="176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1"/>
      <c r="R2007" s="30"/>
      <c r="S2007" s="8"/>
      <c r="T2007" s="122"/>
      <c r="U2007" s="121"/>
      <c r="V2007" s="121"/>
      <c r="W2007" s="120"/>
      <c r="X2007" s="113"/>
      <c r="Y2007" s="113"/>
      <c r="Z2007" s="125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/>
      <c r="B2008" s="113"/>
      <c r="C2008" s="176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1"/>
      <c r="R2008" s="30"/>
      <c r="S2008" s="8"/>
      <c r="T2008" s="122"/>
      <c r="U2008" s="121"/>
      <c r="V2008" s="121"/>
      <c r="W2008" s="120"/>
      <c r="X2008" s="113"/>
      <c r="Y2008" s="113"/>
      <c r="Z2008" s="125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/>
      <c r="B2009" s="113"/>
      <c r="C2009" s="176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1"/>
      <c r="R2009" s="30"/>
      <c r="S2009" s="8"/>
      <c r="T2009" s="122"/>
      <c r="U2009" s="121"/>
      <c r="V2009" s="121"/>
      <c r="W2009" s="120"/>
      <c r="X2009" s="113"/>
      <c r="Y2009" s="113"/>
      <c r="Z2009" s="125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/>
      <c r="B2010" s="113"/>
      <c r="C2010" s="176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1"/>
      <c r="R2010" s="30"/>
      <c r="S2010" s="8"/>
      <c r="T2010" s="122"/>
      <c r="U2010" s="121"/>
      <c r="V2010" s="121"/>
      <c r="W2010" s="120"/>
      <c r="X2010" s="113"/>
      <c r="Y2010" s="113"/>
      <c r="Z2010" s="125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/>
      <c r="B2011" s="113"/>
      <c r="C2011" s="176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1"/>
      <c r="R2011" s="30"/>
      <c r="S2011" s="8"/>
      <c r="T2011" s="122"/>
      <c r="U2011" s="121"/>
      <c r="V2011" s="121"/>
      <c r="W2011" s="120"/>
      <c r="X2011" s="113"/>
      <c r="Y2011" s="113"/>
      <c r="Z2011" s="125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/>
      <c r="B2012" s="113"/>
      <c r="C2012" s="176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1"/>
      <c r="R2012" s="30"/>
      <c r="S2012" s="8"/>
      <c r="T2012" s="122"/>
      <c r="U2012" s="121"/>
      <c r="V2012" s="121"/>
      <c r="W2012" s="120"/>
      <c r="X2012" s="113"/>
      <c r="Y2012" s="113"/>
      <c r="Z2012" s="125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/>
      <c r="B2013" s="113"/>
      <c r="C2013" s="176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1"/>
      <c r="R2013" s="30"/>
      <c r="S2013" s="8"/>
      <c r="T2013" s="122"/>
      <c r="U2013" s="121"/>
      <c r="V2013" s="121"/>
      <c r="W2013" s="120"/>
      <c r="X2013" s="113"/>
      <c r="Y2013" s="113"/>
      <c r="Z2013" s="125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/>
      <c r="B2014" s="113"/>
      <c r="C2014" s="176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1"/>
      <c r="R2014" s="30"/>
      <c r="S2014" s="8"/>
      <c r="T2014" s="122"/>
      <c r="U2014" s="121"/>
      <c r="V2014" s="121"/>
      <c r="W2014" s="120"/>
      <c r="X2014" s="113"/>
      <c r="Y2014" s="113"/>
      <c r="Z2014" s="125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/>
      <c r="B2015" s="113"/>
      <c r="C2015" s="176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1"/>
      <c r="R2015" s="30"/>
      <c r="S2015" s="8"/>
      <c r="T2015" s="122"/>
      <c r="U2015" s="121"/>
      <c r="V2015" s="121"/>
      <c r="W2015" s="120"/>
      <c r="X2015" s="113"/>
      <c r="Y2015" s="113"/>
      <c r="Z2015" s="125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/>
      <c r="B2016" s="113"/>
      <c r="C2016" s="176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1"/>
      <c r="R2016" s="30"/>
      <c r="S2016" s="8"/>
      <c r="T2016" s="122"/>
      <c r="U2016" s="121"/>
      <c r="V2016" s="121"/>
      <c r="W2016" s="120"/>
      <c r="X2016" s="113"/>
      <c r="Y2016" s="113"/>
      <c r="Z2016" s="125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/>
      <c r="B2017" s="113"/>
      <c r="C2017" s="176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1"/>
      <c r="R2017" s="30"/>
      <c r="S2017" s="8"/>
      <c r="T2017" s="122"/>
      <c r="U2017" s="121"/>
      <c r="V2017" s="121"/>
      <c r="W2017" s="120"/>
      <c r="X2017" s="113"/>
      <c r="Y2017" s="113"/>
      <c r="Z2017" s="125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/>
      <c r="B2018" s="113"/>
      <c r="C2018" s="176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1"/>
      <c r="R2018" s="30"/>
      <c r="S2018" s="8"/>
      <c r="T2018" s="122"/>
      <c r="U2018" s="121"/>
      <c r="V2018" s="121"/>
      <c r="W2018" s="120"/>
      <c r="X2018" s="113"/>
      <c r="Y2018" s="113"/>
      <c r="Z2018" s="125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/>
      <c r="B2019" s="113"/>
      <c r="C2019" s="176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1"/>
      <c r="R2019" s="30"/>
      <c r="S2019" s="8"/>
      <c r="T2019" s="122"/>
      <c r="U2019" s="121"/>
      <c r="V2019" s="121"/>
      <c r="W2019" s="120"/>
      <c r="X2019" s="113"/>
      <c r="Y2019" s="113"/>
      <c r="Z2019" s="125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/>
      <c r="B2020" s="113"/>
      <c r="C2020" s="176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1"/>
      <c r="R2020" s="30"/>
      <c r="S2020" s="8"/>
      <c r="T2020" s="122"/>
      <c r="U2020" s="121"/>
      <c r="V2020" s="121"/>
      <c r="W2020" s="120"/>
      <c r="X2020" s="113"/>
      <c r="Y2020" s="113"/>
      <c r="Z2020" s="125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2"/>
      <c r="B2021" s="113"/>
      <c r="C2021" s="176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1"/>
      <c r="R2021" s="30"/>
      <c r="S2021" s="8"/>
      <c r="T2021" s="122"/>
      <c r="U2021" s="121"/>
      <c r="V2021" s="121"/>
      <c r="W2021" s="120"/>
      <c r="X2021" s="113"/>
      <c r="Y2021" s="113"/>
      <c r="Z2021" s="125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2"/>
      <c r="B2022" s="113"/>
      <c r="C2022" s="176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1"/>
      <c r="R2022" s="30"/>
      <c r="S2022" s="8"/>
      <c r="T2022" s="122"/>
      <c r="U2022" s="121"/>
      <c r="V2022" s="121"/>
      <c r="W2022" s="120"/>
      <c r="X2022" s="113"/>
      <c r="Y2022" s="113"/>
      <c r="Z2022" s="125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2"/>
      <c r="B2023" s="113"/>
      <c r="C2023" s="176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1"/>
      <c r="R2023" s="30"/>
      <c r="S2023" s="8"/>
      <c r="T2023" s="122"/>
      <c r="U2023" s="121"/>
      <c r="V2023" s="121"/>
      <c r="W2023" s="120"/>
      <c r="X2023" s="113"/>
      <c r="Y2023" s="113"/>
      <c r="Z2023" s="125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2"/>
      <c r="B2024" s="113"/>
      <c r="C2024" s="176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1"/>
      <c r="R2024" s="30"/>
      <c r="S2024" s="8"/>
      <c r="T2024" s="122"/>
      <c r="U2024" s="121"/>
      <c r="V2024" s="121"/>
      <c r="W2024" s="120"/>
      <c r="X2024" s="113"/>
      <c r="Y2024" s="113"/>
      <c r="Z2024" s="125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2"/>
      <c r="B2025" s="113"/>
      <c r="C2025" s="176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1"/>
      <c r="R2025" s="30"/>
      <c r="S2025" s="8"/>
      <c r="T2025" s="122"/>
      <c r="U2025" s="121"/>
      <c r="V2025" s="121"/>
      <c r="W2025" s="120"/>
      <c r="X2025" s="113"/>
      <c r="Y2025" s="113"/>
      <c r="Z2025" s="125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2"/>
      <c r="B2026" s="113"/>
      <c r="C2026" s="176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1"/>
      <c r="R2026" s="30"/>
      <c r="S2026" s="8"/>
      <c r="T2026" s="122"/>
      <c r="U2026" s="121"/>
      <c r="V2026" s="121"/>
      <c r="W2026" s="120"/>
      <c r="X2026" s="113"/>
      <c r="Y2026" s="113"/>
      <c r="Z2026" s="125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2"/>
      <c r="B2027" s="113"/>
      <c r="C2027" s="176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1"/>
      <c r="R2027" s="30"/>
      <c r="S2027" s="8"/>
      <c r="T2027" s="122"/>
      <c r="U2027" s="121"/>
      <c r="V2027" s="121"/>
      <c r="W2027" s="120"/>
      <c r="X2027" s="113"/>
      <c r="Y2027" s="113"/>
      <c r="Z2027" s="125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2"/>
      <c r="B2028" s="113"/>
      <c r="C2028" s="176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1"/>
      <c r="R2028" s="30"/>
      <c r="S2028" s="8"/>
      <c r="T2028" s="122"/>
      <c r="U2028" s="121"/>
      <c r="V2028" s="121"/>
      <c r="W2028" s="120"/>
      <c r="X2028" s="113"/>
      <c r="Y2028" s="113"/>
      <c r="Z2028" s="125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2"/>
      <c r="B2029" s="113"/>
      <c r="C2029" s="176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1"/>
      <c r="R2029" s="30"/>
      <c r="S2029" s="8"/>
      <c r="T2029" s="122"/>
      <c r="U2029" s="121"/>
      <c r="V2029" s="121"/>
      <c r="W2029" s="120"/>
      <c r="X2029" s="113"/>
      <c r="Y2029" s="113"/>
      <c r="Z2029" s="125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2"/>
      <c r="B2030" s="113"/>
      <c r="C2030" s="176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1"/>
      <c r="R2030" s="30"/>
      <c r="S2030" s="8"/>
      <c r="T2030" s="122"/>
      <c r="U2030" s="121"/>
      <c r="V2030" s="121"/>
      <c r="W2030" s="120"/>
      <c r="X2030" s="113"/>
      <c r="Y2030" s="113"/>
      <c r="Z2030" s="125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2"/>
      <c r="B2031" s="113"/>
      <c r="C2031" s="176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1"/>
      <c r="R2031" s="30"/>
      <c r="S2031" s="8"/>
      <c r="T2031" s="122"/>
      <c r="U2031" s="121"/>
      <c r="V2031" s="121"/>
      <c r="W2031" s="120"/>
      <c r="X2031" s="113"/>
      <c r="Y2031" s="113"/>
      <c r="Z2031" s="125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2"/>
      <c r="B2032" s="113"/>
      <c r="C2032" s="176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1"/>
      <c r="R2032" s="30"/>
      <c r="S2032" s="8"/>
      <c r="T2032" s="122"/>
      <c r="U2032" s="121"/>
      <c r="V2032" s="121"/>
      <c r="W2032" s="120"/>
      <c r="X2032" s="113"/>
      <c r="Y2032" s="113"/>
      <c r="Z2032" s="125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2"/>
      <c r="B2033" s="113"/>
      <c r="C2033" s="176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1"/>
      <c r="R2033" s="30"/>
      <c r="S2033" s="8"/>
      <c r="T2033" s="122"/>
      <c r="U2033" s="121"/>
      <c r="V2033" s="121"/>
      <c r="W2033" s="120"/>
      <c r="X2033" s="113"/>
      <c r="Y2033" s="113"/>
      <c r="Z2033" s="125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2"/>
      <c r="B2034" s="113"/>
      <c r="C2034" s="176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1"/>
      <c r="R2034" s="30"/>
      <c r="S2034" s="8"/>
      <c r="T2034" s="122"/>
      <c r="U2034" s="121"/>
      <c r="V2034" s="121"/>
      <c r="W2034" s="120"/>
      <c r="X2034" s="113"/>
      <c r="Y2034" s="113"/>
      <c r="Z2034" s="125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2"/>
      <c r="B2035" s="113"/>
      <c r="C2035" s="176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1"/>
      <c r="R2035" s="30"/>
      <c r="S2035" s="8"/>
      <c r="T2035" s="122"/>
      <c r="U2035" s="121"/>
      <c r="V2035" s="121"/>
      <c r="W2035" s="120"/>
      <c r="X2035" s="113"/>
      <c r="Y2035" s="113"/>
      <c r="Z2035" s="125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2"/>
      <c r="B2036" s="113"/>
      <c r="C2036" s="176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1"/>
      <c r="R2036" s="30"/>
      <c r="S2036" s="8"/>
      <c r="T2036" s="122"/>
      <c r="U2036" s="121"/>
      <c r="V2036" s="121"/>
      <c r="W2036" s="120"/>
      <c r="X2036" s="113"/>
      <c r="Y2036" s="113"/>
      <c r="Z2036" s="125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2"/>
      <c r="B2037" s="113"/>
      <c r="C2037" s="176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1"/>
      <c r="R2037" s="30"/>
      <c r="S2037" s="8"/>
      <c r="T2037" s="122"/>
      <c r="U2037" s="121"/>
      <c r="V2037" s="121"/>
      <c r="W2037" s="120"/>
      <c r="X2037" s="113"/>
      <c r="Y2037" s="113"/>
      <c r="Z2037" s="125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2"/>
      <c r="B2038" s="113"/>
      <c r="C2038" s="176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1"/>
      <c r="R2038" s="30"/>
      <c r="S2038" s="8"/>
      <c r="T2038" s="122"/>
      <c r="U2038" s="121"/>
      <c r="V2038" s="121"/>
      <c r="W2038" s="120"/>
      <c r="X2038" s="113"/>
      <c r="Y2038" s="113"/>
      <c r="Z2038" s="125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2"/>
      <c r="B2039" s="113"/>
      <c r="C2039" s="176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1"/>
      <c r="R2039" s="30"/>
      <c r="S2039" s="8"/>
      <c r="T2039" s="122"/>
      <c r="U2039" s="121"/>
      <c r="V2039" s="121"/>
      <c r="W2039" s="120"/>
      <c r="X2039" s="113"/>
      <c r="Y2039" s="113"/>
      <c r="Z2039" s="125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2"/>
      <c r="B2040" s="113"/>
      <c r="C2040" s="176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1"/>
      <c r="R2040" s="30"/>
      <c r="S2040" s="8"/>
      <c r="T2040" s="122"/>
      <c r="U2040" s="121"/>
      <c r="V2040" s="121"/>
      <c r="W2040" s="120"/>
      <c r="X2040" s="113"/>
      <c r="Y2040" s="113"/>
      <c r="Z2040" s="125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2"/>
      <c r="B2041" s="113"/>
      <c r="C2041" s="176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1"/>
      <c r="R2041" s="30"/>
      <c r="S2041" s="8"/>
      <c r="T2041" s="122"/>
      <c r="U2041" s="121"/>
      <c r="V2041" s="121"/>
      <c r="W2041" s="120"/>
      <c r="X2041" s="113"/>
      <c r="Y2041" s="113"/>
      <c r="Z2041" s="125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2"/>
      <c r="B2042" s="113"/>
      <c r="C2042" s="176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1"/>
      <c r="R2042" s="30"/>
      <c r="S2042" s="8"/>
      <c r="T2042" s="122"/>
      <c r="U2042" s="121"/>
      <c r="V2042" s="121"/>
      <c r="W2042" s="120"/>
      <c r="X2042" s="113"/>
      <c r="Y2042" s="113"/>
      <c r="Z2042" s="125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2"/>
      <c r="B2043" s="113"/>
      <c r="C2043" s="176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1"/>
      <c r="R2043" s="30"/>
      <c r="S2043" s="8"/>
      <c r="T2043" s="122"/>
      <c r="U2043" s="121"/>
      <c r="V2043" s="121"/>
      <c r="W2043" s="120"/>
      <c r="X2043" s="113"/>
      <c r="Y2043" s="113"/>
      <c r="Z2043" s="125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2"/>
      <c r="B2044" s="113"/>
      <c r="C2044" s="176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1"/>
      <c r="R2044" s="30"/>
      <c r="S2044" s="8"/>
      <c r="T2044" s="122"/>
      <c r="U2044" s="121"/>
      <c r="V2044" s="121"/>
      <c r="W2044" s="120"/>
      <c r="X2044" s="113"/>
      <c r="Y2044" s="113"/>
      <c r="Z2044" s="125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2"/>
      <c r="B2045" s="113"/>
      <c r="C2045" s="176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1"/>
      <c r="R2045" s="30"/>
      <c r="S2045" s="8"/>
      <c r="T2045" s="122"/>
      <c r="U2045" s="121"/>
      <c r="V2045" s="121"/>
      <c r="W2045" s="120"/>
      <c r="X2045" s="113"/>
      <c r="Y2045" s="113"/>
      <c r="Z2045" s="125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2"/>
      <c r="B2046" s="113"/>
      <c r="C2046" s="176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1"/>
      <c r="R2046" s="30"/>
      <c r="S2046" s="8"/>
      <c r="T2046" s="122"/>
      <c r="U2046" s="121"/>
      <c r="V2046" s="121"/>
      <c r="W2046" s="120"/>
      <c r="X2046" s="113"/>
      <c r="Y2046" s="113"/>
      <c r="Z2046" s="125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2"/>
      <c r="B2047" s="113"/>
      <c r="C2047" s="176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1"/>
      <c r="R2047" s="30"/>
      <c r="S2047" s="8"/>
      <c r="T2047" s="122"/>
      <c r="U2047" s="121"/>
      <c r="V2047" s="121"/>
      <c r="W2047" s="120"/>
      <c r="X2047" s="113"/>
      <c r="Y2047" s="113"/>
      <c r="Z2047" s="125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2"/>
      <c r="B2048" s="113"/>
      <c r="C2048" s="176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1"/>
      <c r="R2048" s="30"/>
      <c r="S2048" s="8"/>
      <c r="T2048" s="122"/>
      <c r="U2048" s="121"/>
      <c r="V2048" s="121"/>
      <c r="W2048" s="120"/>
      <c r="X2048" s="113"/>
      <c r="Y2048" s="113"/>
      <c r="Z2048" s="125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2"/>
      <c r="B2049" s="113"/>
      <c r="C2049" s="176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1"/>
      <c r="R2049" s="30"/>
      <c r="S2049" s="8"/>
      <c r="T2049" s="122"/>
      <c r="U2049" s="121"/>
      <c r="V2049" s="121"/>
      <c r="W2049" s="120"/>
      <c r="X2049" s="113"/>
      <c r="Y2049" s="113"/>
      <c r="Z2049" s="125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2"/>
      <c r="B2050" s="113"/>
      <c r="C2050" s="176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1"/>
      <c r="R2050" s="30"/>
      <c r="S2050" s="8"/>
      <c r="T2050" s="122"/>
      <c r="U2050" s="121"/>
      <c r="V2050" s="121"/>
      <c r="W2050" s="120"/>
      <c r="X2050" s="113"/>
      <c r="Y2050" s="113"/>
      <c r="Z2050" s="125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2"/>
      <c r="B2051" s="113"/>
      <c r="C2051" s="176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1"/>
      <c r="R2051" s="30"/>
      <c r="S2051" s="8"/>
      <c r="T2051" s="122"/>
      <c r="U2051" s="121"/>
      <c r="V2051" s="121"/>
      <c r="W2051" s="120"/>
      <c r="X2051" s="113"/>
      <c r="Y2051" s="113"/>
      <c r="Z2051" s="125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2"/>
      <c r="B2052" s="113"/>
      <c r="C2052" s="176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1"/>
      <c r="R2052" s="30"/>
      <c r="S2052" s="8"/>
      <c r="T2052" s="122"/>
      <c r="U2052" s="121"/>
      <c r="V2052" s="121"/>
      <c r="W2052" s="120"/>
      <c r="X2052" s="113"/>
      <c r="Y2052" s="113"/>
      <c r="Z2052" s="125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2"/>
      <c r="B2053" s="113"/>
      <c r="C2053" s="176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1"/>
      <c r="R2053" s="30"/>
      <c r="S2053" s="8"/>
      <c r="T2053" s="122"/>
      <c r="U2053" s="121"/>
      <c r="V2053" s="121"/>
      <c r="W2053" s="120"/>
      <c r="X2053" s="113"/>
      <c r="Y2053" s="113"/>
      <c r="Z2053" s="125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2"/>
      <c r="B2054" s="113"/>
      <c r="C2054" s="176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1"/>
      <c r="R2054" s="30"/>
      <c r="S2054" s="8"/>
      <c r="T2054" s="122"/>
      <c r="U2054" s="121"/>
      <c r="V2054" s="121"/>
      <c r="W2054" s="120"/>
      <c r="X2054" s="113"/>
      <c r="Y2054" s="113"/>
      <c r="Z2054" s="125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2"/>
      <c r="B2055" s="113"/>
      <c r="C2055" s="176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1"/>
      <c r="R2055" s="30"/>
      <c r="S2055" s="8"/>
      <c r="T2055" s="122"/>
      <c r="U2055" s="121"/>
      <c r="V2055" s="121"/>
      <c r="W2055" s="120"/>
      <c r="X2055" s="113"/>
      <c r="Y2055" s="113"/>
      <c r="Z2055" s="125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2"/>
      <c r="B2056" s="113"/>
      <c r="C2056" s="176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1"/>
      <c r="R2056" s="30"/>
      <c r="S2056" s="8"/>
      <c r="T2056" s="122"/>
      <c r="U2056" s="121"/>
      <c r="V2056" s="121"/>
      <c r="W2056" s="120"/>
      <c r="X2056" s="113"/>
      <c r="Y2056" s="113"/>
      <c r="Z2056" s="125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2"/>
      <c r="B2057" s="113"/>
      <c r="C2057" s="176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1"/>
      <c r="R2057" s="30"/>
      <c r="S2057" s="8"/>
      <c r="T2057" s="122"/>
      <c r="U2057" s="121"/>
      <c r="V2057" s="121"/>
      <c r="W2057" s="120"/>
      <c r="X2057" s="113"/>
      <c r="Y2057" s="113"/>
      <c r="Z2057" s="125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2"/>
      <c r="B2058" s="113"/>
      <c r="C2058" s="176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1"/>
      <c r="R2058" s="30"/>
      <c r="S2058" s="8"/>
      <c r="T2058" s="122"/>
      <c r="U2058" s="121"/>
      <c r="V2058" s="121"/>
      <c r="W2058" s="120"/>
      <c r="X2058" s="113"/>
      <c r="Y2058" s="113"/>
      <c r="Z2058" s="125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2"/>
      <c r="B2059" s="113"/>
      <c r="C2059" s="176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1"/>
      <c r="R2059" s="30"/>
      <c r="S2059" s="8"/>
      <c r="T2059" s="122"/>
      <c r="U2059" s="121"/>
      <c r="V2059" s="121"/>
      <c r="W2059" s="120"/>
      <c r="X2059" s="113"/>
      <c r="Y2059" s="113"/>
      <c r="Z2059" s="125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2"/>
      <c r="B2060" s="113"/>
      <c r="C2060" s="176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1"/>
      <c r="R2060" s="30"/>
      <c r="S2060" s="8"/>
      <c r="T2060" s="122"/>
      <c r="U2060" s="121"/>
      <c r="V2060" s="121"/>
      <c r="W2060" s="120"/>
      <c r="X2060" s="113"/>
      <c r="Y2060" s="113"/>
      <c r="Z2060" s="125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2"/>
      <c r="B2061" s="113"/>
      <c r="C2061" s="176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1"/>
      <c r="R2061" s="30"/>
      <c r="S2061" s="8"/>
      <c r="T2061" s="122"/>
      <c r="U2061" s="121"/>
      <c r="V2061" s="121"/>
      <c r="W2061" s="120"/>
      <c r="X2061" s="113"/>
      <c r="Y2061" s="113"/>
      <c r="Z2061" s="125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2"/>
      <c r="B2062" s="113"/>
      <c r="C2062" s="176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1"/>
      <c r="R2062" s="30"/>
      <c r="S2062" s="8"/>
      <c r="T2062" s="122"/>
      <c r="U2062" s="121"/>
      <c r="V2062" s="121"/>
      <c r="W2062" s="120"/>
      <c r="X2062" s="113"/>
      <c r="Y2062" s="113"/>
      <c r="Z2062" s="125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2"/>
      <c r="B2063" s="113"/>
      <c r="C2063" s="176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1"/>
      <c r="R2063" s="30"/>
      <c r="S2063" s="8"/>
      <c r="T2063" s="122"/>
      <c r="U2063" s="121"/>
      <c r="V2063" s="121"/>
      <c r="W2063" s="120"/>
      <c r="X2063" s="113"/>
      <c r="Y2063" s="113"/>
      <c r="Z2063" s="125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2"/>
      <c r="B2064" s="113"/>
      <c r="C2064" s="176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1"/>
      <c r="R2064" s="30"/>
      <c r="S2064" s="8"/>
      <c r="T2064" s="122"/>
      <c r="U2064" s="121"/>
      <c r="V2064" s="121"/>
      <c r="W2064" s="120"/>
      <c r="X2064" s="113"/>
      <c r="Y2064" s="113"/>
      <c r="Z2064" s="125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2"/>
      <c r="B2065" s="113"/>
      <c r="C2065" s="176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1"/>
      <c r="R2065" s="30"/>
      <c r="S2065" s="8"/>
      <c r="T2065" s="122"/>
      <c r="U2065" s="121"/>
      <c r="V2065" s="121"/>
      <c r="W2065" s="120"/>
      <c r="X2065" s="113"/>
      <c r="Y2065" s="113"/>
      <c r="Z2065" s="125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2"/>
      <c r="B2066" s="113"/>
      <c r="C2066" s="176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1"/>
      <c r="R2066" s="30"/>
      <c r="S2066" s="8"/>
      <c r="T2066" s="122"/>
      <c r="U2066" s="121"/>
      <c r="V2066" s="121"/>
      <c r="W2066" s="120"/>
      <c r="X2066" s="113"/>
      <c r="Y2066" s="113"/>
      <c r="Z2066" s="125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2"/>
      <c r="B2067" s="113"/>
      <c r="C2067" s="176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1"/>
      <c r="R2067" s="30"/>
      <c r="S2067" s="8"/>
      <c r="T2067" s="122"/>
      <c r="U2067" s="121"/>
      <c r="V2067" s="121"/>
      <c r="W2067" s="120"/>
      <c r="X2067" s="113"/>
      <c r="Y2067" s="113"/>
      <c r="Z2067" s="125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2"/>
      <c r="B2068" s="113"/>
      <c r="C2068" s="176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1"/>
      <c r="R2068" s="30"/>
      <c r="S2068" s="8"/>
      <c r="T2068" s="122"/>
      <c r="U2068" s="121"/>
      <c r="V2068" s="121"/>
      <c r="W2068" s="120"/>
      <c r="X2068" s="113"/>
      <c r="Y2068" s="113"/>
      <c r="Z2068" s="125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2"/>
      <c r="B2069" s="113"/>
      <c r="C2069" s="176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1"/>
      <c r="R2069" s="30"/>
      <c r="S2069" s="8"/>
      <c r="T2069" s="122"/>
      <c r="U2069" s="121"/>
      <c r="V2069" s="121"/>
      <c r="W2069" s="120"/>
      <c r="X2069" s="113"/>
      <c r="Y2069" s="113"/>
      <c r="Z2069" s="125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2"/>
      <c r="B2070" s="113"/>
      <c r="C2070" s="176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1"/>
      <c r="R2070" s="30"/>
      <c r="S2070" s="8"/>
      <c r="T2070" s="122"/>
      <c r="U2070" s="121"/>
      <c r="V2070" s="121"/>
      <c r="W2070" s="120"/>
      <c r="X2070" s="113"/>
      <c r="Y2070" s="113"/>
      <c r="Z2070" s="125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2"/>
      <c r="B2071" s="113"/>
      <c r="C2071" s="176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1"/>
      <c r="R2071" s="30"/>
      <c r="S2071" s="8"/>
      <c r="T2071" s="122"/>
      <c r="U2071" s="121"/>
      <c r="V2071" s="121"/>
      <c r="W2071" s="120"/>
      <c r="X2071" s="113"/>
      <c r="Y2071" s="113"/>
      <c r="Z2071" s="125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2"/>
      <c r="B2072" s="113"/>
      <c r="C2072" s="176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1"/>
      <c r="R2072" s="30"/>
      <c r="S2072" s="8"/>
      <c r="T2072" s="122"/>
      <c r="U2072" s="121"/>
      <c r="V2072" s="121"/>
      <c r="W2072" s="120"/>
      <c r="X2072" s="113"/>
      <c r="Y2072" s="113"/>
      <c r="Z2072" s="125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2"/>
      <c r="B2073" s="113"/>
      <c r="C2073" s="176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1"/>
      <c r="R2073" s="30"/>
      <c r="S2073" s="8"/>
      <c r="T2073" s="122"/>
      <c r="U2073" s="121"/>
      <c r="V2073" s="121"/>
      <c r="W2073" s="120"/>
      <c r="X2073" s="113"/>
      <c r="Y2073" s="113"/>
      <c r="Z2073" s="125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2"/>
      <c r="B2074" s="113"/>
      <c r="C2074" s="176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1"/>
      <c r="R2074" s="30"/>
      <c r="S2074" s="8"/>
      <c r="T2074" s="122"/>
      <c r="U2074" s="121"/>
      <c r="V2074" s="121"/>
      <c r="W2074" s="120"/>
      <c r="X2074" s="113"/>
      <c r="Y2074" s="113"/>
      <c r="Z2074" s="125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2"/>
      <c r="B2075" s="113"/>
      <c r="C2075" s="176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1"/>
      <c r="R2075" s="30"/>
      <c r="S2075" s="8"/>
      <c r="T2075" s="122"/>
      <c r="U2075" s="121"/>
      <c r="V2075" s="121"/>
      <c r="W2075" s="120"/>
      <c r="X2075" s="113"/>
      <c r="Y2075" s="113"/>
      <c r="Z2075" s="125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2"/>
      <c r="B2076" s="113"/>
      <c r="C2076" s="176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1"/>
      <c r="R2076" s="30"/>
      <c r="S2076" s="8"/>
      <c r="T2076" s="122"/>
      <c r="U2076" s="121"/>
      <c r="V2076" s="121"/>
      <c r="W2076" s="120"/>
      <c r="X2076" s="113"/>
      <c r="Y2076" s="113"/>
      <c r="Z2076" s="125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2"/>
      <c r="B2077" s="113"/>
      <c r="C2077" s="176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1"/>
      <c r="R2077" s="30"/>
      <c r="S2077" s="8"/>
      <c r="T2077" s="122"/>
      <c r="U2077" s="121"/>
      <c r="V2077" s="121"/>
      <c r="W2077" s="120"/>
      <c r="X2077" s="113"/>
      <c r="Y2077" s="113"/>
      <c r="Z2077" s="125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2"/>
      <c r="B2078" s="113"/>
      <c r="C2078" s="176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1"/>
      <c r="R2078" s="30"/>
      <c r="S2078" s="8"/>
      <c r="T2078" s="122"/>
      <c r="U2078" s="121"/>
      <c r="V2078" s="121"/>
      <c r="W2078" s="120"/>
      <c r="X2078" s="113"/>
      <c r="Y2078" s="113"/>
      <c r="Z2078" s="125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2"/>
      <c r="B2079" s="113"/>
      <c r="C2079" s="176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1"/>
      <c r="R2079" s="30"/>
      <c r="S2079" s="8"/>
      <c r="T2079" s="122"/>
      <c r="U2079" s="121"/>
      <c r="V2079" s="121"/>
      <c r="W2079" s="120"/>
      <c r="X2079" s="113"/>
      <c r="Y2079" s="113"/>
      <c r="Z2079" s="125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2"/>
      <c r="B2080" s="113"/>
      <c r="C2080" s="176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1"/>
      <c r="R2080" s="30"/>
      <c r="S2080" s="8"/>
      <c r="T2080" s="122"/>
      <c r="U2080" s="121"/>
      <c r="V2080" s="121"/>
      <c r="W2080" s="120"/>
      <c r="X2080" s="113"/>
      <c r="Y2080" s="113"/>
      <c r="Z2080" s="125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2"/>
      <c r="B2081" s="113"/>
      <c r="C2081" s="176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1"/>
      <c r="R2081" s="30"/>
      <c r="S2081" s="8"/>
      <c r="T2081" s="122"/>
      <c r="U2081" s="121"/>
      <c r="V2081" s="121"/>
      <c r="W2081" s="120"/>
      <c r="X2081" s="113"/>
      <c r="Y2081" s="113"/>
      <c r="Z2081" s="125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2"/>
      <c r="B2082" s="113"/>
      <c r="C2082" s="176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1"/>
      <c r="R2082" s="30"/>
      <c r="S2082" s="8"/>
      <c r="T2082" s="122"/>
      <c r="U2082" s="121"/>
      <c r="V2082" s="121"/>
      <c r="W2082" s="120"/>
      <c r="X2082" s="113"/>
      <c r="Y2082" s="113"/>
      <c r="Z2082" s="125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2"/>
      <c r="B2083" s="113"/>
      <c r="C2083" s="176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1"/>
      <c r="R2083" s="30"/>
      <c r="S2083" s="8"/>
      <c r="T2083" s="122"/>
      <c r="U2083" s="121"/>
      <c r="V2083" s="121"/>
      <c r="W2083" s="120"/>
      <c r="X2083" s="113"/>
      <c r="Y2083" s="113"/>
      <c r="Z2083" s="125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2"/>
      <c r="B2084" s="113"/>
      <c r="C2084" s="176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1"/>
      <c r="R2084" s="30"/>
      <c r="S2084" s="8"/>
      <c r="T2084" s="122"/>
      <c r="U2084" s="121"/>
      <c r="V2084" s="121"/>
      <c r="W2084" s="120"/>
      <c r="X2084" s="113"/>
      <c r="Y2084" s="113"/>
      <c r="Z2084" s="125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2"/>
      <c r="B2085" s="113"/>
      <c r="C2085" s="176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1"/>
      <c r="R2085" s="30"/>
      <c r="S2085" s="8"/>
      <c r="T2085" s="122"/>
      <c r="U2085" s="121"/>
      <c r="V2085" s="121"/>
      <c r="W2085" s="120"/>
      <c r="X2085" s="113"/>
      <c r="Y2085" s="113"/>
      <c r="Z2085" s="125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2"/>
      <c r="B2086" s="113"/>
      <c r="C2086" s="176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1"/>
      <c r="R2086" s="30"/>
      <c r="S2086" s="8"/>
      <c r="T2086" s="122"/>
      <c r="U2086" s="121"/>
      <c r="V2086" s="121"/>
      <c r="W2086" s="120"/>
      <c r="X2086" s="113"/>
      <c r="Y2086" s="113"/>
      <c r="Z2086" s="125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2"/>
      <c r="B2087" s="113"/>
      <c r="C2087" s="176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1"/>
      <c r="R2087" s="30"/>
      <c r="S2087" s="8"/>
      <c r="T2087" s="122"/>
      <c r="U2087" s="121"/>
      <c r="V2087" s="121"/>
      <c r="W2087" s="120"/>
      <c r="X2087" s="113"/>
      <c r="Y2087" s="113"/>
      <c r="Z2087" s="125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2"/>
      <c r="B2088" s="113"/>
      <c r="C2088" s="176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1"/>
      <c r="R2088" s="30"/>
      <c r="S2088" s="8"/>
      <c r="T2088" s="122"/>
      <c r="U2088" s="121"/>
      <c r="V2088" s="121"/>
      <c r="W2088" s="120"/>
      <c r="X2088" s="113"/>
      <c r="Y2088" s="113"/>
      <c r="Z2088" s="125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2"/>
      <c r="B2089" s="113"/>
      <c r="C2089" s="176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1"/>
      <c r="R2089" s="30"/>
      <c r="S2089" s="8"/>
      <c r="T2089" s="122"/>
      <c r="U2089" s="121"/>
      <c r="V2089" s="121"/>
      <c r="W2089" s="120"/>
      <c r="X2089" s="113"/>
      <c r="Y2089" s="113"/>
      <c r="Z2089" s="125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2"/>
      <c r="B2090" s="113"/>
      <c r="C2090" s="176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1"/>
      <c r="R2090" s="30"/>
      <c r="S2090" s="8"/>
      <c r="T2090" s="122"/>
      <c r="U2090" s="121"/>
      <c r="V2090" s="121"/>
      <c r="W2090" s="120"/>
      <c r="X2090" s="113"/>
      <c r="Y2090" s="113"/>
      <c r="Z2090" s="125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2"/>
      <c r="B2091" s="113"/>
      <c r="C2091" s="176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1"/>
      <c r="R2091" s="30"/>
      <c r="S2091" s="8"/>
      <c r="T2091" s="122"/>
      <c r="U2091" s="121"/>
      <c r="V2091" s="121"/>
      <c r="W2091" s="120"/>
      <c r="X2091" s="113"/>
      <c r="Y2091" s="113"/>
      <c r="Z2091" s="125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2"/>
      <c r="B2092" s="113"/>
      <c r="C2092" s="176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1"/>
      <c r="R2092" s="30"/>
      <c r="S2092" s="8"/>
      <c r="T2092" s="122"/>
      <c r="U2092" s="121"/>
      <c r="V2092" s="121"/>
      <c r="W2092" s="120"/>
      <c r="X2092" s="113"/>
      <c r="Y2092" s="113"/>
      <c r="Z2092" s="125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2"/>
      <c r="B2093" s="113"/>
      <c r="C2093" s="176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1"/>
      <c r="R2093" s="30"/>
      <c r="S2093" s="8"/>
      <c r="T2093" s="122"/>
      <c r="U2093" s="121"/>
      <c r="V2093" s="121"/>
      <c r="W2093" s="120"/>
      <c r="X2093" s="113"/>
      <c r="Y2093" s="113"/>
      <c r="Z2093" s="125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2"/>
      <c r="B2094" s="113"/>
      <c r="C2094" s="176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1"/>
      <c r="R2094" s="30"/>
      <c r="S2094" s="8"/>
      <c r="T2094" s="122"/>
      <c r="U2094" s="121"/>
      <c r="V2094" s="121"/>
      <c r="W2094" s="120"/>
      <c r="X2094" s="113"/>
      <c r="Y2094" s="113"/>
      <c r="Z2094" s="125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2"/>
      <c r="B2095" s="113"/>
      <c r="C2095" s="176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1"/>
      <c r="R2095" s="30"/>
      <c r="S2095" s="8"/>
      <c r="T2095" s="122"/>
      <c r="U2095" s="121"/>
      <c r="V2095" s="121"/>
      <c r="W2095" s="120"/>
      <c r="X2095" s="113"/>
      <c r="Y2095" s="113"/>
      <c r="Z2095" s="125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2"/>
      <c r="B2096" s="113"/>
      <c r="C2096" s="176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1"/>
      <c r="R2096" s="30"/>
      <c r="S2096" s="8"/>
      <c r="T2096" s="122"/>
      <c r="U2096" s="121"/>
      <c r="V2096" s="121"/>
      <c r="W2096" s="120"/>
      <c r="X2096" s="113"/>
      <c r="Y2096" s="113"/>
      <c r="Z2096" s="125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2"/>
      <c r="B2097" s="113"/>
      <c r="C2097" s="176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1"/>
      <c r="R2097" s="30"/>
      <c r="S2097" s="8"/>
      <c r="T2097" s="122"/>
      <c r="U2097" s="121"/>
      <c r="V2097" s="121"/>
      <c r="W2097" s="120"/>
      <c r="X2097" s="113"/>
      <c r="Y2097" s="113"/>
      <c r="Z2097" s="125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2"/>
      <c r="B2098" s="113"/>
      <c r="C2098" s="176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1"/>
      <c r="R2098" s="30"/>
      <c r="S2098" s="8"/>
      <c r="T2098" s="122"/>
      <c r="U2098" s="121"/>
      <c r="V2098" s="121"/>
      <c r="W2098" s="120"/>
      <c r="X2098" s="113"/>
      <c r="Y2098" s="113"/>
      <c r="Z2098" s="125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2"/>
      <c r="B2099" s="113"/>
      <c r="C2099" s="176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1"/>
      <c r="R2099" s="30"/>
      <c r="S2099" s="8"/>
      <c r="T2099" s="122"/>
      <c r="U2099" s="121"/>
      <c r="V2099" s="121"/>
      <c r="W2099" s="120"/>
      <c r="X2099" s="113"/>
      <c r="Y2099" s="113"/>
      <c r="Z2099" s="125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2"/>
      <c r="B2100" s="113"/>
      <c r="C2100" s="176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1"/>
      <c r="R2100" s="30"/>
      <c r="S2100" s="8"/>
      <c r="T2100" s="122"/>
      <c r="U2100" s="121"/>
      <c r="V2100" s="121"/>
      <c r="W2100" s="120"/>
      <c r="X2100" s="113"/>
      <c r="Y2100" s="113"/>
      <c r="Z2100" s="125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2"/>
      <c r="B2101" s="113"/>
      <c r="C2101" s="176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1"/>
      <c r="R2101" s="30"/>
      <c r="S2101" s="8"/>
      <c r="T2101" s="122"/>
      <c r="U2101" s="121"/>
      <c r="V2101" s="121"/>
      <c r="W2101" s="120"/>
      <c r="X2101" s="113"/>
      <c r="Y2101" s="113"/>
      <c r="Z2101" s="125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2"/>
      <c r="B2102" s="113"/>
      <c r="C2102" s="176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1"/>
      <c r="R2102" s="30"/>
      <c r="S2102" s="8"/>
      <c r="T2102" s="122"/>
      <c r="U2102" s="121"/>
      <c r="V2102" s="121"/>
      <c r="W2102" s="120"/>
      <c r="X2102" s="113"/>
      <c r="Y2102" s="113"/>
      <c r="Z2102" s="125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2"/>
      <c r="B2103" s="113"/>
      <c r="C2103" s="176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1"/>
      <c r="R2103" s="30"/>
      <c r="S2103" s="8"/>
      <c r="T2103" s="122"/>
      <c r="U2103" s="121"/>
      <c r="V2103" s="121"/>
      <c r="W2103" s="120"/>
      <c r="X2103" s="113"/>
      <c r="Y2103" s="113"/>
      <c r="Z2103" s="125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2"/>
      <c r="B2104" s="113"/>
      <c r="C2104" s="176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1"/>
      <c r="R2104" s="30"/>
      <c r="S2104" s="8"/>
      <c r="T2104" s="122"/>
      <c r="U2104" s="121"/>
      <c r="V2104" s="121"/>
      <c r="W2104" s="120"/>
      <c r="X2104" s="113"/>
      <c r="Y2104" s="113"/>
      <c r="Z2104" s="125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2"/>
      <c r="B2105" s="113"/>
      <c r="C2105" s="176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1"/>
      <c r="R2105" s="30"/>
      <c r="S2105" s="8"/>
      <c r="T2105" s="122"/>
      <c r="U2105" s="121"/>
      <c r="V2105" s="121"/>
      <c r="W2105" s="120"/>
      <c r="X2105" s="113"/>
      <c r="Y2105" s="113"/>
      <c r="Z2105" s="125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2"/>
      <c r="B2106" s="113"/>
      <c r="C2106" s="176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1"/>
      <c r="R2106" s="30"/>
      <c r="S2106" s="8"/>
      <c r="T2106" s="122"/>
      <c r="U2106" s="121"/>
      <c r="V2106" s="121"/>
      <c r="W2106" s="120"/>
      <c r="X2106" s="113"/>
      <c r="Y2106" s="113"/>
      <c r="Z2106" s="125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2"/>
      <c r="B2107" s="113"/>
      <c r="C2107" s="176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1"/>
      <c r="R2107" s="30"/>
      <c r="S2107" s="8"/>
      <c r="T2107" s="122"/>
      <c r="U2107" s="121"/>
      <c r="V2107" s="121"/>
      <c r="W2107" s="120"/>
      <c r="X2107" s="113"/>
      <c r="Y2107" s="113"/>
      <c r="Z2107" s="125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2"/>
      <c r="B2108" s="113"/>
      <c r="C2108" s="176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1"/>
      <c r="R2108" s="30"/>
      <c r="S2108" s="8"/>
      <c r="T2108" s="122"/>
      <c r="U2108" s="121"/>
      <c r="V2108" s="121"/>
      <c r="W2108" s="120"/>
      <c r="X2108" s="113"/>
      <c r="Y2108" s="113"/>
      <c r="Z2108" s="125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2"/>
      <c r="B2109" s="113"/>
      <c r="C2109" s="176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1"/>
      <c r="R2109" s="30"/>
      <c r="S2109" s="8"/>
      <c r="T2109" s="122"/>
      <c r="U2109" s="121"/>
      <c r="V2109" s="121"/>
      <c r="W2109" s="120"/>
      <c r="X2109" s="113"/>
      <c r="Y2109" s="113"/>
      <c r="Z2109" s="125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2"/>
      <c r="B2110" s="113"/>
      <c r="C2110" s="176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1"/>
      <c r="R2110" s="30"/>
      <c r="S2110" s="8"/>
      <c r="T2110" s="122"/>
      <c r="U2110" s="121"/>
      <c r="V2110" s="121"/>
      <c r="W2110" s="120"/>
      <c r="X2110" s="113"/>
      <c r="Y2110" s="113"/>
      <c r="Z2110" s="125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2"/>
      <c r="B2111" s="113"/>
      <c r="C2111" s="176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1"/>
      <c r="R2111" s="30"/>
      <c r="S2111" s="8"/>
      <c r="T2111" s="122"/>
      <c r="U2111" s="121"/>
      <c r="V2111" s="121"/>
      <c r="W2111" s="120"/>
      <c r="X2111" s="113"/>
      <c r="Y2111" s="113"/>
      <c r="Z2111" s="125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2"/>
      <c r="B2112" s="113"/>
      <c r="C2112" s="176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1"/>
      <c r="R2112" s="30"/>
      <c r="S2112" s="8"/>
      <c r="T2112" s="122"/>
      <c r="U2112" s="121"/>
      <c r="V2112" s="121"/>
      <c r="W2112" s="120"/>
      <c r="X2112" s="113"/>
      <c r="Y2112" s="113"/>
      <c r="Z2112" s="125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2"/>
      <c r="B2113" s="113"/>
      <c r="C2113" s="176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1"/>
      <c r="R2113" s="30"/>
      <c r="S2113" s="8"/>
      <c r="T2113" s="122"/>
      <c r="U2113" s="121"/>
      <c r="V2113" s="121"/>
      <c r="W2113" s="120"/>
      <c r="X2113" s="113"/>
      <c r="Y2113" s="113"/>
      <c r="Z2113" s="125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2"/>
      <c r="B2114" s="113"/>
      <c r="C2114" s="176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1"/>
      <c r="R2114" s="30"/>
      <c r="S2114" s="8"/>
      <c r="T2114" s="122"/>
      <c r="U2114" s="121"/>
      <c r="V2114" s="121"/>
      <c r="W2114" s="120"/>
      <c r="X2114" s="113"/>
      <c r="Y2114" s="113"/>
      <c r="Z2114" s="125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2"/>
      <c r="B2115" s="113"/>
      <c r="C2115" s="176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1"/>
      <c r="R2115" s="30"/>
      <c r="S2115" s="8"/>
      <c r="T2115" s="122"/>
      <c r="U2115" s="121"/>
      <c r="V2115" s="121"/>
      <c r="W2115" s="120"/>
      <c r="X2115" s="113"/>
      <c r="Y2115" s="113"/>
      <c r="Z2115" s="125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2"/>
      <c r="B2116" s="113"/>
      <c r="C2116" s="176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1"/>
      <c r="R2116" s="30"/>
      <c r="S2116" s="8"/>
      <c r="T2116" s="122"/>
      <c r="U2116" s="121"/>
      <c r="V2116" s="121"/>
      <c r="W2116" s="120"/>
      <c r="X2116" s="113"/>
      <c r="Y2116" s="113"/>
      <c r="Z2116" s="125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2"/>
      <c r="B2117" s="113"/>
      <c r="C2117" s="176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1"/>
      <c r="R2117" s="30"/>
      <c r="S2117" s="8"/>
      <c r="T2117" s="122"/>
      <c r="U2117" s="121"/>
      <c r="V2117" s="121"/>
      <c r="W2117" s="120"/>
      <c r="X2117" s="113"/>
      <c r="Y2117" s="113"/>
      <c r="Z2117" s="125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2"/>
      <c r="B2118" s="113"/>
      <c r="C2118" s="176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1"/>
      <c r="R2118" s="30"/>
      <c r="S2118" s="8"/>
      <c r="T2118" s="122"/>
      <c r="U2118" s="121"/>
      <c r="V2118" s="121"/>
      <c r="W2118" s="120"/>
      <c r="X2118" s="113"/>
      <c r="Y2118" s="113"/>
      <c r="Z2118" s="125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2"/>
      <c r="B2119" s="113"/>
      <c r="C2119" s="176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1"/>
      <c r="R2119" s="30"/>
      <c r="S2119" s="8"/>
      <c r="T2119" s="122"/>
      <c r="U2119" s="121"/>
      <c r="V2119" s="121"/>
      <c r="W2119" s="120"/>
      <c r="X2119" s="113"/>
      <c r="Y2119" s="113"/>
      <c r="Z2119" s="125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2"/>
      <c r="B2120" s="113"/>
      <c r="C2120" s="176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1"/>
      <c r="R2120" s="30"/>
      <c r="S2120" s="8"/>
      <c r="T2120" s="122"/>
      <c r="U2120" s="121"/>
      <c r="V2120" s="121"/>
      <c r="W2120" s="120"/>
      <c r="X2120" s="113"/>
      <c r="Y2120" s="113"/>
      <c r="Z2120" s="125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2"/>
      <c r="B2121" s="113"/>
      <c r="C2121" s="176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1"/>
      <c r="R2121" s="30"/>
      <c r="S2121" s="8"/>
      <c r="T2121" s="122"/>
      <c r="U2121" s="121"/>
      <c r="V2121" s="121"/>
      <c r="W2121" s="120"/>
      <c r="X2121" s="113"/>
      <c r="Y2121" s="113"/>
      <c r="Z2121" s="125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2"/>
      <c r="B2122" s="113"/>
      <c r="C2122" s="176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1"/>
      <c r="R2122" s="30"/>
      <c r="S2122" s="8"/>
      <c r="T2122" s="122"/>
      <c r="U2122" s="121"/>
      <c r="V2122" s="121"/>
      <c r="W2122" s="120"/>
      <c r="X2122" s="113"/>
      <c r="Y2122" s="113"/>
      <c r="Z2122" s="125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2"/>
      <c r="B2123" s="113"/>
      <c r="C2123" s="176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1"/>
      <c r="R2123" s="30"/>
      <c r="S2123" s="8"/>
      <c r="T2123" s="122"/>
      <c r="U2123" s="121"/>
      <c r="V2123" s="121"/>
      <c r="W2123" s="120"/>
      <c r="X2123" s="113"/>
      <c r="Y2123" s="113"/>
      <c r="Z2123" s="125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2"/>
      <c r="B2124" s="113"/>
      <c r="C2124" s="176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1"/>
      <c r="R2124" s="30"/>
      <c r="S2124" s="8"/>
      <c r="T2124" s="122"/>
      <c r="U2124" s="121"/>
      <c r="V2124" s="121"/>
      <c r="W2124" s="120"/>
      <c r="X2124" s="113"/>
      <c r="Y2124" s="113"/>
      <c r="Z2124" s="125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2"/>
      <c r="B2125" s="113"/>
      <c r="C2125" s="176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1"/>
      <c r="R2125" s="30"/>
      <c r="S2125" s="8"/>
      <c r="T2125" s="122"/>
      <c r="U2125" s="121"/>
      <c r="V2125" s="121"/>
      <c r="W2125" s="120"/>
      <c r="X2125" s="113"/>
      <c r="Y2125" s="113"/>
      <c r="Z2125" s="125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2"/>
      <c r="B2126" s="113"/>
      <c r="C2126" s="176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1"/>
      <c r="R2126" s="30"/>
      <c r="S2126" s="8"/>
      <c r="T2126" s="122"/>
      <c r="U2126" s="121"/>
      <c r="V2126" s="121"/>
      <c r="W2126" s="120"/>
      <c r="X2126" s="113"/>
      <c r="Y2126" s="113"/>
      <c r="Z2126" s="125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2"/>
      <c r="B2127" s="113"/>
      <c r="C2127" s="176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1"/>
      <c r="R2127" s="30"/>
      <c r="S2127" s="8"/>
      <c r="T2127" s="122"/>
      <c r="U2127" s="121"/>
      <c r="V2127" s="121"/>
      <c r="W2127" s="120"/>
      <c r="X2127" s="113"/>
      <c r="Y2127" s="113"/>
      <c r="Z2127" s="125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2"/>
      <c r="B2128" s="113"/>
      <c r="C2128" s="176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1"/>
      <c r="R2128" s="30"/>
      <c r="S2128" s="8"/>
      <c r="T2128" s="122"/>
      <c r="U2128" s="121"/>
      <c r="V2128" s="121"/>
      <c r="W2128" s="120"/>
      <c r="X2128" s="113"/>
      <c r="Y2128" s="113"/>
      <c r="Z2128" s="125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2"/>
      <c r="B2129" s="113"/>
      <c r="C2129" s="176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1"/>
      <c r="R2129" s="30"/>
      <c r="S2129" s="8"/>
      <c r="T2129" s="122"/>
      <c r="U2129" s="121"/>
      <c r="V2129" s="121"/>
      <c r="W2129" s="120"/>
      <c r="X2129" s="113"/>
      <c r="Y2129" s="113"/>
      <c r="Z2129" s="125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2"/>
      <c r="B2130" s="113"/>
      <c r="C2130" s="176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1"/>
      <c r="R2130" s="30"/>
      <c r="S2130" s="8"/>
      <c r="T2130" s="122"/>
      <c r="U2130" s="121"/>
      <c r="V2130" s="121"/>
      <c r="W2130" s="120"/>
      <c r="X2130" s="113"/>
      <c r="Y2130" s="113"/>
      <c r="Z2130" s="125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2"/>
      <c r="B2131" s="113"/>
      <c r="C2131" s="176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1"/>
      <c r="R2131" s="30"/>
      <c r="S2131" s="8"/>
      <c r="T2131" s="122"/>
      <c r="U2131" s="121"/>
      <c r="V2131" s="121"/>
      <c r="W2131" s="120"/>
      <c r="X2131" s="113"/>
      <c r="Y2131" s="113"/>
      <c r="Z2131" s="125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2"/>
      <c r="B2132" s="113"/>
      <c r="C2132" s="176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1"/>
      <c r="R2132" s="30"/>
      <c r="S2132" s="8"/>
      <c r="T2132" s="122"/>
      <c r="U2132" s="121"/>
      <c r="V2132" s="121"/>
      <c r="W2132" s="120"/>
      <c r="X2132" s="113"/>
      <c r="Y2132" s="113"/>
      <c r="Z2132" s="125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2"/>
      <c r="B2133" s="113"/>
      <c r="C2133" s="176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1"/>
      <c r="R2133" s="30"/>
      <c r="S2133" s="8"/>
      <c r="T2133" s="122"/>
      <c r="U2133" s="121"/>
      <c r="V2133" s="121"/>
      <c r="W2133" s="120"/>
      <c r="X2133" s="113"/>
      <c r="Y2133" s="113"/>
      <c r="Z2133" s="125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2"/>
      <c r="B2134" s="113"/>
      <c r="C2134" s="176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1"/>
      <c r="R2134" s="30"/>
      <c r="S2134" s="8"/>
      <c r="T2134" s="122"/>
      <c r="U2134" s="121"/>
      <c r="V2134" s="121"/>
      <c r="W2134" s="120"/>
      <c r="X2134" s="113"/>
      <c r="Y2134" s="113"/>
      <c r="Z2134" s="125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2"/>
      <c r="B2135" s="113"/>
      <c r="C2135" s="176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1"/>
      <c r="R2135" s="30"/>
      <c r="S2135" s="8"/>
      <c r="T2135" s="122"/>
      <c r="U2135" s="121"/>
      <c r="V2135" s="121"/>
      <c r="W2135" s="120"/>
      <c r="X2135" s="113"/>
      <c r="Y2135" s="113"/>
      <c r="Z2135" s="125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2"/>
      <c r="B2136" s="113"/>
      <c r="C2136" s="176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1"/>
      <c r="R2136" s="30"/>
      <c r="S2136" s="8"/>
      <c r="T2136" s="122"/>
      <c r="U2136" s="121"/>
      <c r="V2136" s="121"/>
      <c r="W2136" s="120"/>
      <c r="X2136" s="113"/>
      <c r="Y2136" s="113"/>
      <c r="Z2136" s="125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2"/>
      <c r="B2137" s="113"/>
      <c r="C2137" s="176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1"/>
      <c r="R2137" s="30"/>
      <c r="S2137" s="8"/>
      <c r="T2137" s="122"/>
      <c r="U2137" s="121"/>
      <c r="V2137" s="121"/>
      <c r="W2137" s="120"/>
      <c r="X2137" s="113"/>
      <c r="Y2137" s="113"/>
      <c r="Z2137" s="125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2"/>
      <c r="B2138" s="113"/>
      <c r="C2138" s="176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1"/>
      <c r="R2138" s="30"/>
      <c r="S2138" s="8"/>
      <c r="T2138" s="122"/>
      <c r="U2138" s="121"/>
      <c r="V2138" s="121"/>
      <c r="W2138" s="120"/>
      <c r="X2138" s="113"/>
      <c r="Y2138" s="113"/>
      <c r="Z2138" s="125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2"/>
      <c r="B2139" s="113"/>
      <c r="C2139" s="176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1"/>
      <c r="R2139" s="30"/>
      <c r="S2139" s="8"/>
      <c r="T2139" s="122"/>
      <c r="U2139" s="121"/>
      <c r="V2139" s="121"/>
      <c r="W2139" s="120"/>
      <c r="X2139" s="113"/>
      <c r="Y2139" s="113"/>
      <c r="Z2139" s="125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2"/>
      <c r="B2140" s="113"/>
      <c r="C2140" s="176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1"/>
      <c r="R2140" s="30"/>
      <c r="S2140" s="8"/>
      <c r="T2140" s="122"/>
      <c r="U2140" s="121"/>
      <c r="V2140" s="121"/>
      <c r="W2140" s="120"/>
      <c r="X2140" s="113"/>
      <c r="Y2140" s="113"/>
      <c r="Z2140" s="125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2"/>
      <c r="B2141" s="113"/>
      <c r="C2141" s="176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1"/>
      <c r="R2141" s="30"/>
      <c r="S2141" s="8"/>
      <c r="T2141" s="122"/>
      <c r="U2141" s="121"/>
      <c r="V2141" s="121"/>
      <c r="W2141" s="120"/>
      <c r="X2141" s="113"/>
      <c r="Y2141" s="113"/>
      <c r="Z2141" s="125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2"/>
      <c r="B2142" s="113"/>
      <c r="C2142" s="176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1"/>
      <c r="R2142" s="30"/>
      <c r="S2142" s="8"/>
      <c r="T2142" s="122"/>
      <c r="U2142" s="121"/>
      <c r="V2142" s="121"/>
      <c r="W2142" s="120"/>
      <c r="X2142" s="113"/>
      <c r="Y2142" s="113"/>
      <c r="Z2142" s="125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2"/>
      <c r="B2143" s="113"/>
      <c r="C2143" s="176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1"/>
      <c r="R2143" s="30"/>
      <c r="S2143" s="8"/>
      <c r="T2143" s="122"/>
      <c r="U2143" s="121"/>
      <c r="V2143" s="121"/>
      <c r="W2143" s="120"/>
      <c r="X2143" s="113"/>
      <c r="Y2143" s="113"/>
      <c r="Z2143" s="125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2"/>
      <c r="B2144" s="113"/>
      <c r="C2144" s="176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1"/>
      <c r="R2144" s="30"/>
      <c r="S2144" s="8"/>
      <c r="T2144" s="122"/>
      <c r="U2144" s="121"/>
      <c r="V2144" s="121"/>
      <c r="W2144" s="120"/>
      <c r="X2144" s="113"/>
      <c r="Y2144" s="113"/>
      <c r="Z2144" s="125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2"/>
      <c r="B2145" s="113"/>
      <c r="C2145" s="176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1"/>
      <c r="R2145" s="30"/>
      <c r="S2145" s="8"/>
      <c r="T2145" s="122"/>
      <c r="U2145" s="121"/>
      <c r="V2145" s="121"/>
      <c r="W2145" s="120"/>
      <c r="X2145" s="113"/>
      <c r="Y2145" s="113"/>
      <c r="Z2145" s="125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2"/>
      <c r="B2146" s="113"/>
      <c r="C2146" s="176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1"/>
      <c r="R2146" s="30"/>
      <c r="S2146" s="8"/>
      <c r="T2146" s="122"/>
      <c r="U2146" s="121"/>
      <c r="V2146" s="121"/>
      <c r="W2146" s="120"/>
      <c r="X2146" s="113"/>
      <c r="Y2146" s="113"/>
      <c r="Z2146" s="125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2"/>
      <c r="B2147" s="113"/>
      <c r="C2147" s="176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1"/>
      <c r="R2147" s="30"/>
      <c r="S2147" s="8"/>
      <c r="T2147" s="122"/>
      <c r="U2147" s="121"/>
      <c r="V2147" s="121"/>
      <c r="W2147" s="120"/>
      <c r="X2147" s="113"/>
      <c r="Y2147" s="113"/>
      <c r="Z2147" s="125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2"/>
      <c r="B2148" s="113"/>
      <c r="C2148" s="176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1"/>
      <c r="R2148" s="30"/>
      <c r="S2148" s="8"/>
      <c r="T2148" s="122"/>
      <c r="U2148" s="121"/>
      <c r="V2148" s="121"/>
      <c r="W2148" s="120"/>
      <c r="X2148" s="113"/>
      <c r="Y2148" s="113"/>
      <c r="Z2148" s="125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2"/>
      <c r="B2149" s="113"/>
      <c r="C2149" s="176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1"/>
      <c r="R2149" s="30"/>
      <c r="S2149" s="8"/>
      <c r="T2149" s="122"/>
      <c r="U2149" s="121"/>
      <c r="V2149" s="121"/>
      <c r="W2149" s="120"/>
      <c r="X2149" s="113"/>
      <c r="Y2149" s="113"/>
      <c r="Z2149" s="125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2"/>
      <c r="B2150" s="113"/>
      <c r="C2150" s="176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1"/>
      <c r="R2150" s="30"/>
      <c r="S2150" s="8"/>
      <c r="T2150" s="122"/>
      <c r="U2150" s="121"/>
      <c r="V2150" s="121"/>
      <c r="W2150" s="120"/>
      <c r="X2150" s="113"/>
      <c r="Y2150" s="113"/>
      <c r="Z2150" s="125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2"/>
      <c r="B2151" s="113"/>
      <c r="C2151" s="176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1"/>
      <c r="R2151" s="30"/>
      <c r="S2151" s="8"/>
      <c r="T2151" s="122"/>
      <c r="U2151" s="121"/>
      <c r="V2151" s="121"/>
      <c r="W2151" s="120"/>
      <c r="X2151" s="113"/>
      <c r="Y2151" s="113"/>
      <c r="Z2151" s="125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2"/>
      <c r="B2152" s="113"/>
      <c r="C2152" s="176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1"/>
      <c r="R2152" s="30"/>
      <c r="S2152" s="8"/>
      <c r="T2152" s="122"/>
      <c r="U2152" s="121"/>
      <c r="V2152" s="121"/>
      <c r="W2152" s="120"/>
      <c r="X2152" s="113"/>
      <c r="Y2152" s="113"/>
      <c r="Z2152" s="125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2"/>
      <c r="B2153" s="113"/>
      <c r="C2153" s="176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1"/>
      <c r="R2153" s="30"/>
      <c r="S2153" s="8"/>
      <c r="T2153" s="122"/>
      <c r="U2153" s="121"/>
      <c r="V2153" s="121"/>
      <c r="W2153" s="120"/>
      <c r="X2153" s="113"/>
      <c r="Y2153" s="113"/>
      <c r="Z2153" s="125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2"/>
      <c r="B2154" s="113"/>
      <c r="C2154" s="176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1"/>
      <c r="R2154" s="30"/>
      <c r="S2154" s="8"/>
      <c r="T2154" s="122"/>
      <c r="U2154" s="121"/>
      <c r="V2154" s="121"/>
      <c r="W2154" s="120"/>
      <c r="X2154" s="113"/>
      <c r="Y2154" s="113"/>
      <c r="Z2154" s="125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2"/>
      <c r="B2155" s="113"/>
      <c r="C2155" s="176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1"/>
      <c r="R2155" s="30"/>
      <c r="S2155" s="8"/>
      <c r="T2155" s="122"/>
      <c r="U2155" s="121"/>
      <c r="V2155" s="121"/>
      <c r="W2155" s="120"/>
      <c r="X2155" s="113"/>
      <c r="Y2155" s="113"/>
      <c r="Z2155" s="125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2"/>
      <c r="B2156" s="113"/>
      <c r="C2156" s="176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1"/>
      <c r="R2156" s="30"/>
      <c r="S2156" s="8"/>
      <c r="T2156" s="122"/>
      <c r="U2156" s="121"/>
      <c r="V2156" s="121"/>
      <c r="W2156" s="120"/>
      <c r="X2156" s="113"/>
      <c r="Y2156" s="113"/>
      <c r="Z2156" s="125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2"/>
      <c r="B2157" s="113"/>
      <c r="C2157" s="176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1"/>
      <c r="R2157" s="30"/>
      <c r="S2157" s="8"/>
      <c r="T2157" s="122"/>
      <c r="U2157" s="121"/>
      <c r="V2157" s="121"/>
      <c r="W2157" s="120"/>
      <c r="X2157" s="113"/>
      <c r="Y2157" s="113"/>
      <c r="Z2157" s="125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2"/>
      <c r="B2158" s="113"/>
      <c r="C2158" s="176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1"/>
      <c r="R2158" s="30"/>
      <c r="S2158" s="8"/>
      <c r="T2158" s="122"/>
      <c r="U2158" s="121"/>
      <c r="V2158" s="121"/>
      <c r="W2158" s="120"/>
      <c r="X2158" s="113"/>
      <c r="Y2158" s="113"/>
      <c r="Z2158" s="125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2"/>
      <c r="B2159" s="113"/>
      <c r="C2159" s="176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1"/>
      <c r="R2159" s="30"/>
      <c r="S2159" s="8"/>
      <c r="T2159" s="122"/>
      <c r="U2159" s="121"/>
      <c r="V2159" s="121"/>
      <c r="W2159" s="120"/>
      <c r="X2159" s="113"/>
      <c r="Y2159" s="113"/>
      <c r="Z2159" s="125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2"/>
      <c r="B2160" s="113"/>
      <c r="C2160" s="176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1"/>
      <c r="R2160" s="30"/>
      <c r="S2160" s="8"/>
      <c r="T2160" s="122"/>
      <c r="U2160" s="121"/>
      <c r="V2160" s="121"/>
      <c r="W2160" s="120"/>
      <c r="X2160" s="113"/>
      <c r="Y2160" s="113"/>
      <c r="Z2160" s="125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2"/>
      <c r="B2161" s="113"/>
      <c r="C2161" s="176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1"/>
      <c r="R2161" s="30"/>
      <c r="S2161" s="8"/>
      <c r="T2161" s="122"/>
      <c r="U2161" s="121"/>
      <c r="V2161" s="121"/>
      <c r="W2161" s="120"/>
      <c r="X2161" s="113"/>
      <c r="Y2161" s="113"/>
      <c r="Z2161" s="125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2"/>
      <c r="B2162" s="113"/>
      <c r="C2162" s="176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1"/>
      <c r="R2162" s="30"/>
      <c r="S2162" s="8"/>
      <c r="T2162" s="122"/>
      <c r="U2162" s="121"/>
      <c r="V2162" s="121"/>
      <c r="W2162" s="120"/>
      <c r="X2162" s="113"/>
      <c r="Y2162" s="113"/>
      <c r="Z2162" s="125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2"/>
      <c r="B2163" s="113"/>
      <c r="C2163" s="176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1"/>
      <c r="R2163" s="30"/>
      <c r="S2163" s="8"/>
      <c r="T2163" s="122"/>
      <c r="U2163" s="121"/>
      <c r="V2163" s="121"/>
      <c r="W2163" s="120"/>
      <c r="X2163" s="113"/>
      <c r="Y2163" s="113"/>
      <c r="Z2163" s="125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2"/>
      <c r="B2164" s="113"/>
      <c r="C2164" s="176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1"/>
      <c r="R2164" s="30"/>
      <c r="S2164" s="8"/>
      <c r="T2164" s="122"/>
      <c r="U2164" s="121"/>
      <c r="V2164" s="121"/>
      <c r="W2164" s="120"/>
      <c r="X2164" s="113"/>
      <c r="Y2164" s="113"/>
      <c r="Z2164" s="125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2"/>
      <c r="B2165" s="113"/>
      <c r="C2165" s="176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1"/>
      <c r="R2165" s="30"/>
      <c r="S2165" s="8"/>
      <c r="T2165" s="122"/>
      <c r="U2165" s="121"/>
      <c r="V2165" s="121"/>
      <c r="W2165" s="120"/>
      <c r="X2165" s="113"/>
      <c r="Y2165" s="113"/>
      <c r="Z2165" s="125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2"/>
      <c r="B2166" s="113"/>
      <c r="C2166" s="176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1"/>
      <c r="R2166" s="30"/>
      <c r="S2166" s="8"/>
      <c r="T2166" s="122"/>
      <c r="U2166" s="121"/>
      <c r="V2166" s="121"/>
      <c r="W2166" s="120"/>
      <c r="X2166" s="113"/>
      <c r="Y2166" s="113"/>
      <c r="Z2166" s="125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2"/>
      <c r="B2167" s="113"/>
      <c r="C2167" s="176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1"/>
      <c r="R2167" s="30"/>
      <c r="S2167" s="8"/>
      <c r="T2167" s="122"/>
      <c r="U2167" s="121"/>
      <c r="V2167" s="121"/>
      <c r="W2167" s="120"/>
      <c r="X2167" s="113"/>
      <c r="Y2167" s="113"/>
      <c r="Z2167" s="125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2"/>
      <c r="B2168" s="113"/>
      <c r="C2168" s="176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1"/>
      <c r="R2168" s="30"/>
      <c r="S2168" s="8"/>
      <c r="T2168" s="122"/>
      <c r="U2168" s="121"/>
      <c r="V2168" s="121"/>
      <c r="W2168" s="120"/>
      <c r="X2168" s="113"/>
      <c r="Y2168" s="113"/>
      <c r="Z2168" s="125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2"/>
      <c r="B2169" s="113"/>
      <c r="C2169" s="176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1"/>
      <c r="R2169" s="30"/>
      <c r="S2169" s="8"/>
      <c r="T2169" s="122"/>
      <c r="U2169" s="121"/>
      <c r="V2169" s="121"/>
      <c r="W2169" s="120"/>
      <c r="X2169" s="113"/>
      <c r="Y2169" s="113"/>
      <c r="Z2169" s="125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2"/>
      <c r="B2170" s="113"/>
      <c r="C2170" s="176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1"/>
      <c r="R2170" s="30"/>
      <c r="S2170" s="8"/>
      <c r="T2170" s="122"/>
      <c r="U2170" s="121"/>
      <c r="V2170" s="121"/>
      <c r="W2170" s="120"/>
      <c r="X2170" s="113"/>
      <c r="Y2170" s="113"/>
      <c r="Z2170" s="125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2"/>
      <c r="B2171" s="113"/>
      <c r="C2171" s="176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1"/>
      <c r="R2171" s="30"/>
      <c r="S2171" s="8"/>
      <c r="T2171" s="122"/>
      <c r="U2171" s="121"/>
      <c r="V2171" s="121"/>
      <c r="W2171" s="120"/>
      <c r="X2171" s="113"/>
      <c r="Y2171" s="113"/>
      <c r="Z2171" s="125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2"/>
      <c r="B2172" s="113"/>
      <c r="C2172" s="176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1"/>
      <c r="R2172" s="30"/>
      <c r="S2172" s="8"/>
      <c r="T2172" s="122"/>
      <c r="U2172" s="121"/>
      <c r="V2172" s="121"/>
      <c r="W2172" s="120"/>
      <c r="X2172" s="113"/>
      <c r="Y2172" s="113"/>
      <c r="Z2172" s="125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2"/>
      <c r="B2173" s="113"/>
      <c r="C2173" s="176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1"/>
      <c r="R2173" s="30"/>
      <c r="S2173" s="8"/>
      <c r="T2173" s="122"/>
      <c r="U2173" s="121"/>
      <c r="V2173" s="121"/>
      <c r="W2173" s="120"/>
      <c r="X2173" s="113"/>
      <c r="Y2173" s="113"/>
      <c r="Z2173" s="125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2"/>
      <c r="B2174" s="113"/>
      <c r="C2174" s="176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1"/>
      <c r="R2174" s="30"/>
      <c r="S2174" s="8"/>
      <c r="T2174" s="122"/>
      <c r="U2174" s="121"/>
      <c r="V2174" s="121"/>
      <c r="W2174" s="120"/>
      <c r="X2174" s="113"/>
      <c r="Y2174" s="113"/>
      <c r="Z2174" s="125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2"/>
      <c r="B2175" s="113"/>
      <c r="C2175" s="176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1"/>
      <c r="R2175" s="30"/>
      <c r="S2175" s="8"/>
      <c r="T2175" s="122"/>
      <c r="U2175" s="121"/>
      <c r="V2175" s="121"/>
      <c r="W2175" s="120"/>
      <c r="X2175" s="113"/>
      <c r="Y2175" s="113"/>
      <c r="Z2175" s="125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2"/>
      <c r="B2176" s="113"/>
      <c r="C2176" s="176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1"/>
      <c r="R2176" s="30"/>
      <c r="S2176" s="8"/>
      <c r="T2176" s="122"/>
      <c r="U2176" s="121"/>
      <c r="V2176" s="121"/>
      <c r="W2176" s="120"/>
      <c r="X2176" s="113"/>
      <c r="Y2176" s="113"/>
      <c r="Z2176" s="125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2"/>
      <c r="B2177" s="113"/>
      <c r="C2177" s="176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1"/>
      <c r="R2177" s="30"/>
      <c r="S2177" s="8"/>
      <c r="T2177" s="122"/>
      <c r="U2177" s="121"/>
      <c r="V2177" s="121"/>
      <c r="W2177" s="120"/>
      <c r="X2177" s="113"/>
      <c r="Y2177" s="113"/>
      <c r="Z2177" s="125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2"/>
      <c r="B2178" s="113"/>
      <c r="C2178" s="176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1"/>
      <c r="R2178" s="30"/>
      <c r="S2178" s="8"/>
      <c r="T2178" s="122"/>
      <c r="U2178" s="121"/>
      <c r="V2178" s="121"/>
      <c r="W2178" s="120"/>
      <c r="X2178" s="113"/>
      <c r="Y2178" s="113"/>
      <c r="Z2178" s="125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2"/>
      <c r="B2179" s="113"/>
      <c r="C2179" s="176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1"/>
      <c r="R2179" s="30"/>
      <c r="S2179" s="8"/>
      <c r="T2179" s="122"/>
      <c r="U2179" s="121"/>
      <c r="V2179" s="121"/>
      <c r="W2179" s="120"/>
      <c r="X2179" s="113"/>
      <c r="Y2179" s="113"/>
      <c r="Z2179" s="125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2"/>
      <c r="B2180" s="113"/>
      <c r="C2180" s="176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1"/>
      <c r="R2180" s="30"/>
      <c r="S2180" s="8"/>
      <c r="T2180" s="122"/>
      <c r="U2180" s="121"/>
      <c r="V2180" s="121"/>
      <c r="W2180" s="120"/>
      <c r="X2180" s="113"/>
      <c r="Y2180" s="113"/>
      <c r="Z2180" s="125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2"/>
      <c r="B2181" s="113"/>
      <c r="C2181" s="176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1"/>
      <c r="R2181" s="30"/>
      <c r="S2181" s="8"/>
      <c r="T2181" s="122"/>
      <c r="U2181" s="121"/>
      <c r="V2181" s="121"/>
      <c r="W2181" s="120"/>
      <c r="X2181" s="113"/>
      <c r="Y2181" s="113"/>
      <c r="Z2181" s="125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2"/>
      <c r="B2182" s="113"/>
      <c r="C2182" s="176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1"/>
      <c r="R2182" s="30"/>
      <c r="S2182" s="8"/>
      <c r="T2182" s="122"/>
      <c r="U2182" s="121"/>
      <c r="V2182" s="121"/>
      <c r="W2182" s="120"/>
      <c r="X2182" s="113"/>
      <c r="Y2182" s="113"/>
      <c r="Z2182" s="125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2"/>
      <c r="B2183" s="113"/>
      <c r="C2183" s="176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1"/>
      <c r="R2183" s="30"/>
      <c r="S2183" s="8"/>
      <c r="T2183" s="122"/>
      <c r="U2183" s="121"/>
      <c r="V2183" s="121"/>
      <c r="W2183" s="120"/>
      <c r="X2183" s="113"/>
      <c r="Y2183" s="113"/>
      <c r="Z2183" s="125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2"/>
      <c r="B2184" s="113"/>
      <c r="C2184" s="176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1"/>
      <c r="R2184" s="30"/>
      <c r="S2184" s="8"/>
      <c r="T2184" s="122"/>
      <c r="U2184" s="121"/>
      <c r="V2184" s="121"/>
      <c r="W2184" s="120"/>
      <c r="X2184" s="113"/>
      <c r="Y2184" s="113"/>
      <c r="Z2184" s="125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2"/>
      <c r="B2185" s="113"/>
      <c r="C2185" s="176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1"/>
      <c r="R2185" s="30"/>
      <c r="S2185" s="8"/>
      <c r="T2185" s="122"/>
      <c r="U2185" s="121"/>
      <c r="V2185" s="121"/>
      <c r="W2185" s="120"/>
      <c r="X2185" s="113"/>
      <c r="Y2185" s="113"/>
      <c r="Z2185" s="125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2"/>
      <c r="B2186" s="113"/>
      <c r="C2186" s="176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1"/>
      <c r="R2186" s="30"/>
      <c r="S2186" s="8"/>
      <c r="T2186" s="122"/>
      <c r="U2186" s="121"/>
      <c r="V2186" s="121"/>
      <c r="W2186" s="120"/>
      <c r="X2186" s="113"/>
      <c r="Y2186" s="113"/>
      <c r="Z2186" s="125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2"/>
      <c r="B2187" s="113"/>
      <c r="C2187" s="176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1"/>
      <c r="R2187" s="30"/>
      <c r="S2187" s="8"/>
      <c r="T2187" s="122"/>
      <c r="U2187" s="121"/>
      <c r="V2187" s="121"/>
      <c r="W2187" s="120"/>
      <c r="X2187" s="113"/>
      <c r="Y2187" s="113"/>
      <c r="Z2187" s="125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2"/>
      <c r="B2188" s="113"/>
      <c r="C2188" s="176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1"/>
      <c r="R2188" s="30"/>
      <c r="S2188" s="8"/>
      <c r="T2188" s="122"/>
      <c r="U2188" s="121"/>
      <c r="V2188" s="121"/>
      <c r="W2188" s="120"/>
      <c r="X2188" s="113"/>
      <c r="Y2188" s="113"/>
      <c r="Z2188" s="125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2"/>
      <c r="B2189" s="113"/>
      <c r="C2189" s="176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1"/>
      <c r="R2189" s="30"/>
      <c r="S2189" s="8"/>
      <c r="T2189" s="122"/>
      <c r="U2189" s="121"/>
      <c r="V2189" s="121"/>
      <c r="W2189" s="120"/>
      <c r="X2189" s="113"/>
      <c r="Y2189" s="113"/>
      <c r="Z2189" s="125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2"/>
      <c r="B2190" s="113"/>
      <c r="C2190" s="176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1"/>
      <c r="R2190" s="30"/>
      <c r="S2190" s="8"/>
      <c r="T2190" s="122"/>
      <c r="U2190" s="121"/>
      <c r="V2190" s="121"/>
      <c r="W2190" s="120"/>
      <c r="X2190" s="113"/>
      <c r="Y2190" s="113"/>
      <c r="Z2190" s="125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2"/>
      <c r="B2191" s="113"/>
      <c r="C2191" s="176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1"/>
      <c r="R2191" s="30"/>
      <c r="S2191" s="8"/>
      <c r="T2191" s="122"/>
      <c r="U2191" s="121"/>
      <c r="V2191" s="121"/>
      <c r="W2191" s="120"/>
      <c r="X2191" s="113"/>
      <c r="Y2191" s="113"/>
      <c r="Z2191" s="125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2"/>
      <c r="B2192" s="113"/>
      <c r="C2192" s="176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1"/>
      <c r="R2192" s="30"/>
      <c r="S2192" s="8"/>
      <c r="T2192" s="122"/>
      <c r="U2192" s="121"/>
      <c r="V2192" s="121"/>
      <c r="W2192" s="120"/>
      <c r="X2192" s="113"/>
      <c r="Y2192" s="113"/>
      <c r="Z2192" s="125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2"/>
      <c r="B2193" s="113"/>
      <c r="C2193" s="176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1"/>
      <c r="R2193" s="30"/>
      <c r="S2193" s="8"/>
      <c r="T2193" s="122"/>
      <c r="U2193" s="121"/>
      <c r="V2193" s="121"/>
      <c r="W2193" s="120"/>
      <c r="X2193" s="113"/>
      <c r="Y2193" s="113"/>
      <c r="Z2193" s="125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2"/>
      <c r="B2194" s="113"/>
      <c r="C2194" s="176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1"/>
      <c r="R2194" s="30"/>
      <c r="S2194" s="8"/>
      <c r="T2194" s="122"/>
      <c r="U2194" s="121"/>
      <c r="V2194" s="121"/>
      <c r="W2194" s="120"/>
      <c r="X2194" s="113"/>
      <c r="Y2194" s="113"/>
      <c r="Z2194" s="125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2"/>
      <c r="B2195" s="113"/>
      <c r="C2195" s="176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1"/>
      <c r="R2195" s="30"/>
      <c r="S2195" s="8"/>
      <c r="T2195" s="122"/>
      <c r="U2195" s="121"/>
      <c r="V2195" s="121"/>
      <c r="W2195" s="120"/>
      <c r="X2195" s="113"/>
      <c r="Y2195" s="113"/>
      <c r="Z2195" s="125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2"/>
      <c r="B2196" s="113"/>
      <c r="C2196" s="176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1"/>
      <c r="R2196" s="30"/>
      <c r="S2196" s="8"/>
      <c r="T2196" s="122"/>
      <c r="U2196" s="121"/>
      <c r="V2196" s="121"/>
      <c r="W2196" s="120"/>
      <c r="X2196" s="113"/>
      <c r="Y2196" s="113"/>
      <c r="Z2196" s="125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2"/>
      <c r="B2197" s="113"/>
      <c r="C2197" s="176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1"/>
      <c r="R2197" s="30"/>
      <c r="S2197" s="8"/>
      <c r="T2197" s="122"/>
      <c r="U2197" s="121"/>
      <c r="V2197" s="121"/>
      <c r="W2197" s="120"/>
      <c r="X2197" s="113"/>
      <c r="Y2197" s="113"/>
      <c r="Z2197" s="125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2"/>
      <c r="B2198" s="113"/>
      <c r="C2198" s="176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1"/>
      <c r="R2198" s="30"/>
      <c r="S2198" s="8"/>
      <c r="T2198" s="122"/>
      <c r="U2198" s="121"/>
      <c r="V2198" s="121"/>
      <c r="W2198" s="120"/>
      <c r="X2198" s="113"/>
      <c r="Y2198" s="113"/>
      <c r="Z2198" s="125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2"/>
      <c r="B2199" s="113"/>
      <c r="C2199" s="176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1"/>
      <c r="R2199" s="30"/>
      <c r="S2199" s="8"/>
      <c r="T2199" s="122"/>
      <c r="U2199" s="121"/>
      <c r="V2199" s="121"/>
      <c r="W2199" s="120"/>
      <c r="X2199" s="113"/>
      <c r="Y2199" s="113"/>
      <c r="Z2199" s="125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2"/>
      <c r="B2200" s="113"/>
      <c r="C2200" s="176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1"/>
      <c r="R2200" s="30"/>
      <c r="S2200" s="8"/>
      <c r="T2200" s="122"/>
      <c r="U2200" s="121"/>
      <c r="V2200" s="121"/>
      <c r="W2200" s="120"/>
      <c r="X2200" s="113"/>
      <c r="Y2200" s="113"/>
      <c r="Z2200" s="125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2"/>
      <c r="B2201" s="113"/>
      <c r="C2201" s="176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1"/>
      <c r="R2201" s="30"/>
      <c r="S2201" s="8"/>
      <c r="T2201" s="122"/>
      <c r="U2201" s="121"/>
      <c r="V2201" s="121"/>
      <c r="W2201" s="120"/>
      <c r="X2201" s="113"/>
      <c r="Y2201" s="113"/>
      <c r="Z2201" s="125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2"/>
      <c r="B2202" s="113"/>
      <c r="C2202" s="176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1"/>
      <c r="R2202" s="30"/>
      <c r="S2202" s="8"/>
      <c r="T2202" s="122"/>
      <c r="U2202" s="121"/>
      <c r="V2202" s="121"/>
      <c r="W2202" s="120"/>
      <c r="X2202" s="113"/>
      <c r="Y2202" s="113"/>
      <c r="Z2202" s="125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2"/>
      <c r="B2203" s="113"/>
      <c r="C2203" s="176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1"/>
      <c r="R2203" s="30"/>
      <c r="S2203" s="8"/>
      <c r="T2203" s="122"/>
      <c r="U2203" s="121"/>
      <c r="V2203" s="121"/>
      <c r="W2203" s="120"/>
      <c r="X2203" s="113"/>
      <c r="Y2203" s="113"/>
      <c r="Z2203" s="125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2"/>
      <c r="B2204" s="113"/>
      <c r="C2204" s="176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1"/>
      <c r="R2204" s="30"/>
      <c r="S2204" s="8"/>
      <c r="T2204" s="122"/>
      <c r="U2204" s="121"/>
      <c r="V2204" s="121"/>
      <c r="W2204" s="120"/>
      <c r="X2204" s="113"/>
      <c r="Y2204" s="113"/>
      <c r="Z2204" s="125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2"/>
      <c r="B2205" s="113"/>
      <c r="C2205" s="176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1"/>
      <c r="R2205" s="30"/>
      <c r="S2205" s="8"/>
      <c r="T2205" s="122"/>
      <c r="U2205" s="121"/>
      <c r="V2205" s="121"/>
      <c r="W2205" s="120"/>
      <c r="X2205" s="113"/>
      <c r="Y2205" s="113"/>
      <c r="Z2205" s="125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2"/>
      <c r="B2206" s="113"/>
      <c r="C2206" s="176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1"/>
      <c r="R2206" s="30"/>
      <c r="S2206" s="8"/>
      <c r="T2206" s="122"/>
      <c r="U2206" s="121"/>
      <c r="V2206" s="121"/>
      <c r="W2206" s="120"/>
      <c r="X2206" s="113"/>
      <c r="Y2206" s="113"/>
      <c r="Z2206" s="125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2"/>
      <c r="B2207" s="113"/>
      <c r="C2207" s="176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1"/>
      <c r="R2207" s="30"/>
      <c r="S2207" s="8"/>
      <c r="T2207" s="122"/>
      <c r="U2207" s="121"/>
      <c r="V2207" s="121"/>
      <c r="W2207" s="120"/>
      <c r="X2207" s="113"/>
      <c r="Y2207" s="113"/>
      <c r="Z2207" s="125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2"/>
      <c r="B2208" s="113"/>
      <c r="C2208" s="176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1"/>
      <c r="R2208" s="30"/>
      <c r="S2208" s="8"/>
      <c r="T2208" s="122"/>
      <c r="U2208" s="121"/>
      <c r="V2208" s="121"/>
      <c r="W2208" s="120"/>
      <c r="X2208" s="113"/>
      <c r="Y2208" s="113"/>
      <c r="Z2208" s="125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2"/>
      <c r="B2209" s="113"/>
      <c r="C2209" s="176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1"/>
      <c r="R2209" s="30"/>
      <c r="S2209" s="8"/>
      <c r="T2209" s="122"/>
      <c r="U2209" s="121"/>
      <c r="V2209" s="121"/>
      <c r="W2209" s="120"/>
      <c r="X2209" s="113"/>
      <c r="Y2209" s="113"/>
      <c r="Z2209" s="125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2"/>
      <c r="B2210" s="113"/>
      <c r="C2210" s="176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1"/>
      <c r="R2210" s="30"/>
      <c r="S2210" s="8"/>
      <c r="T2210" s="122"/>
      <c r="U2210" s="121"/>
      <c r="V2210" s="121"/>
      <c r="W2210" s="120"/>
      <c r="X2210" s="113"/>
      <c r="Y2210" s="113"/>
      <c r="Z2210" s="125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2"/>
      <c r="B2211" s="113"/>
      <c r="C2211" s="176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1"/>
      <c r="R2211" s="30"/>
      <c r="S2211" s="8"/>
      <c r="T2211" s="122"/>
      <c r="U2211" s="121"/>
      <c r="V2211" s="121"/>
      <c r="W2211" s="120"/>
      <c r="X2211" s="113"/>
      <c r="Y2211" s="113"/>
      <c r="Z2211" s="125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2"/>
      <c r="B2212" s="113"/>
      <c r="C2212" s="176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1"/>
      <c r="R2212" s="30"/>
      <c r="S2212" s="8"/>
      <c r="T2212" s="122"/>
      <c r="U2212" s="121"/>
      <c r="V2212" s="121"/>
      <c r="W2212" s="120"/>
      <c r="X2212" s="113"/>
      <c r="Y2212" s="113"/>
      <c r="Z2212" s="125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2"/>
      <c r="B2213" s="113"/>
      <c r="C2213" s="176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1"/>
      <c r="R2213" s="30"/>
      <c r="S2213" s="8"/>
      <c r="T2213" s="122"/>
      <c r="U2213" s="121"/>
      <c r="V2213" s="121"/>
      <c r="W2213" s="120"/>
      <c r="X2213" s="113"/>
      <c r="Y2213" s="113"/>
      <c r="Z2213" s="125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2"/>
      <c r="B2214" s="113"/>
      <c r="C2214" s="176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1"/>
      <c r="R2214" s="30"/>
      <c r="S2214" s="8"/>
      <c r="T2214" s="122"/>
      <c r="U2214" s="121"/>
      <c r="V2214" s="121"/>
      <c r="W2214" s="120"/>
      <c r="X2214" s="113"/>
      <c r="Y2214" s="113"/>
      <c r="Z2214" s="125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2"/>
      <c r="B2215" s="113"/>
      <c r="C2215" s="176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1"/>
      <c r="R2215" s="30"/>
      <c r="S2215" s="8"/>
      <c r="T2215" s="122"/>
      <c r="U2215" s="121"/>
      <c r="V2215" s="121"/>
      <c r="W2215" s="120"/>
      <c r="X2215" s="113"/>
      <c r="Y2215" s="113"/>
      <c r="Z2215" s="125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2"/>
      <c r="B2216" s="113"/>
      <c r="C2216" s="176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1"/>
      <c r="R2216" s="30"/>
      <c r="S2216" s="8"/>
      <c r="T2216" s="122"/>
      <c r="U2216" s="121"/>
      <c r="V2216" s="121"/>
      <c r="W2216" s="120"/>
      <c r="X2216" s="113"/>
      <c r="Y2216" s="113"/>
      <c r="Z2216" s="125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2"/>
      <c r="B2217" s="113"/>
      <c r="C2217" s="176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1"/>
      <c r="R2217" s="30"/>
      <c r="S2217" s="8"/>
      <c r="T2217" s="122"/>
      <c r="U2217" s="121"/>
      <c r="V2217" s="121"/>
      <c r="W2217" s="120"/>
      <c r="X2217" s="113"/>
      <c r="Y2217" s="113"/>
      <c r="Z2217" s="125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2"/>
      <c r="B2218" s="113"/>
      <c r="C2218" s="176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1"/>
      <c r="R2218" s="30"/>
      <c r="S2218" s="8"/>
      <c r="T2218" s="122"/>
      <c r="U2218" s="121"/>
      <c r="V2218" s="121"/>
      <c r="W2218" s="120"/>
      <c r="X2218" s="113"/>
      <c r="Y2218" s="113"/>
      <c r="Z2218" s="125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2"/>
      <c r="B2219" s="113"/>
      <c r="C2219" s="176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1"/>
      <c r="R2219" s="30"/>
      <c r="S2219" s="8"/>
      <c r="T2219" s="122"/>
      <c r="U2219" s="121"/>
      <c r="V2219" s="121"/>
      <c r="W2219" s="120"/>
      <c r="X2219" s="113"/>
      <c r="Y2219" s="113"/>
      <c r="Z2219" s="125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2"/>
      <c r="B2220" s="113"/>
      <c r="C2220" s="176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1"/>
      <c r="R2220" s="30"/>
      <c r="S2220" s="8"/>
      <c r="T2220" s="122"/>
      <c r="U2220" s="121"/>
      <c r="V2220" s="121"/>
      <c r="W2220" s="120"/>
      <c r="X2220" s="113"/>
      <c r="Y2220" s="113"/>
      <c r="Z2220" s="125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2"/>
      <c r="B2221" s="113"/>
      <c r="C2221" s="176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1"/>
      <c r="R2221" s="30"/>
      <c r="S2221" s="8"/>
      <c r="T2221" s="122"/>
      <c r="U2221" s="121"/>
      <c r="V2221" s="121"/>
      <c r="W2221" s="120"/>
      <c r="X2221" s="113"/>
      <c r="Y2221" s="113"/>
      <c r="Z2221" s="125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2"/>
      <c r="B2222" s="113"/>
      <c r="C2222" s="176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1"/>
      <c r="R2222" s="30"/>
      <c r="S2222" s="8"/>
      <c r="T2222" s="122"/>
      <c r="U2222" s="121"/>
      <c r="V2222" s="121"/>
      <c r="W2222" s="120"/>
      <c r="X2222" s="113"/>
      <c r="Y2222" s="113"/>
      <c r="Z2222" s="125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2"/>
      <c r="B2223" s="113"/>
      <c r="C2223" s="176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1"/>
      <c r="R2223" s="30"/>
      <c r="S2223" s="8"/>
      <c r="T2223" s="122"/>
      <c r="U2223" s="121"/>
      <c r="V2223" s="121"/>
      <c r="W2223" s="120"/>
      <c r="X2223" s="113"/>
      <c r="Y2223" s="113"/>
      <c r="Z2223" s="125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2"/>
      <c r="B2224" s="113"/>
      <c r="C2224" s="176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1"/>
      <c r="R2224" s="30"/>
      <c r="S2224" s="8"/>
      <c r="T2224" s="122"/>
      <c r="U2224" s="121"/>
      <c r="V2224" s="121"/>
      <c r="W2224" s="120"/>
      <c r="X2224" s="113"/>
      <c r="Y2224" s="113"/>
      <c r="Z2224" s="125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2"/>
      <c r="B2225" s="113"/>
      <c r="C2225" s="176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1"/>
      <c r="R2225" s="30"/>
      <c r="S2225" s="8"/>
      <c r="T2225" s="122"/>
      <c r="U2225" s="121"/>
      <c r="V2225" s="121"/>
      <c r="W2225" s="120"/>
      <c r="X2225" s="113"/>
      <c r="Y2225" s="113"/>
      <c r="Z2225" s="125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2"/>
      <c r="B2226" s="113"/>
      <c r="C2226" s="176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1"/>
      <c r="R2226" s="30"/>
      <c r="S2226" s="8"/>
      <c r="T2226" s="122"/>
      <c r="U2226" s="121"/>
      <c r="V2226" s="121"/>
      <c r="W2226" s="120"/>
      <c r="X2226" s="113"/>
      <c r="Y2226" s="113"/>
      <c r="Z2226" s="125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2"/>
      <c r="B2227" s="113"/>
      <c r="C2227" s="176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1"/>
      <c r="R2227" s="30"/>
      <c r="S2227" s="8"/>
      <c r="T2227" s="122"/>
      <c r="U2227" s="121"/>
      <c r="V2227" s="121"/>
      <c r="W2227" s="120"/>
      <c r="X2227" s="113"/>
      <c r="Y2227" s="113"/>
      <c r="Z2227" s="125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2"/>
      <c r="B2228" s="113"/>
      <c r="C2228" s="176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1"/>
      <c r="R2228" s="30"/>
      <c r="S2228" s="8"/>
      <c r="T2228" s="122"/>
      <c r="U2228" s="121"/>
      <c r="V2228" s="121"/>
      <c r="W2228" s="120"/>
      <c r="X2228" s="113"/>
      <c r="Y2228" s="113"/>
      <c r="Z2228" s="125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2"/>
      <c r="B2229" s="113"/>
      <c r="C2229" s="176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1"/>
      <c r="R2229" s="30"/>
      <c r="S2229" s="8"/>
      <c r="T2229" s="122"/>
      <c r="U2229" s="121"/>
      <c r="V2229" s="121"/>
      <c r="W2229" s="120"/>
      <c r="X2229" s="113"/>
      <c r="Y2229" s="113"/>
      <c r="Z2229" s="125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2"/>
      <c r="B2230" s="113"/>
      <c r="C2230" s="176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1"/>
      <c r="R2230" s="30"/>
      <c r="S2230" s="8"/>
      <c r="T2230" s="122"/>
      <c r="U2230" s="121"/>
      <c r="V2230" s="121"/>
      <c r="W2230" s="120"/>
      <c r="X2230" s="113"/>
      <c r="Y2230" s="113"/>
      <c r="Z2230" s="125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2"/>
      <c r="B2231" s="113"/>
      <c r="C2231" s="176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1"/>
      <c r="R2231" s="30"/>
      <c r="S2231" s="8"/>
      <c r="T2231" s="122"/>
      <c r="U2231" s="121"/>
      <c r="V2231" s="121"/>
      <c r="W2231" s="120"/>
      <c r="X2231" s="113"/>
      <c r="Y2231" s="113"/>
      <c r="Z2231" s="125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2"/>
      <c r="B2232" s="113"/>
      <c r="C2232" s="176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1"/>
      <c r="R2232" s="30"/>
      <c r="S2232" s="8"/>
      <c r="T2232" s="122"/>
      <c r="U2232" s="121"/>
      <c r="V2232" s="121"/>
      <c r="W2232" s="120"/>
      <c r="X2232" s="113"/>
      <c r="Y2232" s="113"/>
      <c r="Z2232" s="125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2"/>
      <c r="B2233" s="113"/>
      <c r="C2233" s="176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1"/>
      <c r="R2233" s="30"/>
      <c r="S2233" s="8"/>
      <c r="T2233" s="122"/>
      <c r="U2233" s="121"/>
      <c r="V2233" s="121"/>
      <c r="W2233" s="120"/>
      <c r="X2233" s="113"/>
      <c r="Y2233" s="113"/>
      <c r="Z2233" s="125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2"/>
      <c r="B2234" s="113"/>
      <c r="C2234" s="176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1"/>
      <c r="R2234" s="30"/>
      <c r="S2234" s="8"/>
      <c r="T2234" s="122"/>
      <c r="U2234" s="121"/>
      <c r="V2234" s="121"/>
      <c r="W2234" s="120"/>
      <c r="X2234" s="113"/>
      <c r="Y2234" s="113"/>
      <c r="Z2234" s="125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2"/>
      <c r="B2235" s="113"/>
      <c r="C2235" s="176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1"/>
      <c r="R2235" s="30"/>
      <c r="S2235" s="8"/>
      <c r="T2235" s="122"/>
      <c r="U2235" s="121"/>
      <c r="V2235" s="121"/>
      <c r="W2235" s="120"/>
      <c r="X2235" s="113"/>
      <c r="Y2235" s="113"/>
      <c r="Z2235" s="125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2"/>
      <c r="B2236" s="113"/>
      <c r="C2236" s="176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1"/>
      <c r="R2236" s="30"/>
      <c r="S2236" s="8"/>
      <c r="T2236" s="122"/>
      <c r="U2236" s="121"/>
      <c r="V2236" s="121"/>
      <c r="W2236" s="120"/>
      <c r="X2236" s="113"/>
      <c r="Y2236" s="113"/>
      <c r="Z2236" s="125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2"/>
      <c r="B2237" s="113"/>
      <c r="C2237" s="176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1"/>
      <c r="R2237" s="30"/>
      <c r="S2237" s="8"/>
      <c r="T2237" s="122"/>
      <c r="U2237" s="121"/>
      <c r="V2237" s="121"/>
      <c r="W2237" s="120"/>
      <c r="X2237" s="113"/>
      <c r="Y2237" s="113"/>
      <c r="Z2237" s="125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2"/>
      <c r="B2238" s="113"/>
      <c r="C2238" s="176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1"/>
      <c r="R2238" s="30"/>
      <c r="S2238" s="8"/>
      <c r="T2238" s="122"/>
      <c r="U2238" s="121"/>
      <c r="V2238" s="121"/>
      <c r="W2238" s="120"/>
      <c r="X2238" s="113"/>
      <c r="Y2238" s="113"/>
      <c r="Z2238" s="125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2"/>
      <c r="B2239" s="113"/>
      <c r="C2239" s="176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1"/>
      <c r="R2239" s="30"/>
      <c r="S2239" s="8"/>
      <c r="T2239" s="122"/>
      <c r="U2239" s="121"/>
      <c r="V2239" s="121"/>
      <c r="W2239" s="120"/>
      <c r="X2239" s="113"/>
      <c r="Y2239" s="113"/>
      <c r="Z2239" s="125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2"/>
      <c r="B2240" s="113"/>
      <c r="C2240" s="176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1"/>
      <c r="R2240" s="30"/>
      <c r="S2240" s="8"/>
      <c r="T2240" s="122"/>
      <c r="U2240" s="121"/>
      <c r="V2240" s="121"/>
      <c r="W2240" s="120"/>
      <c r="X2240" s="113"/>
      <c r="Y2240" s="113"/>
      <c r="Z2240" s="125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2"/>
      <c r="B2241" s="113"/>
      <c r="C2241" s="176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1"/>
      <c r="R2241" s="30"/>
      <c r="S2241" s="8"/>
      <c r="T2241" s="122"/>
      <c r="U2241" s="121"/>
      <c r="V2241" s="121"/>
      <c r="W2241" s="120"/>
      <c r="X2241" s="113"/>
      <c r="Y2241" s="113"/>
      <c r="Z2241" s="125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2"/>
      <c r="B2242" s="113"/>
      <c r="C2242" s="176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1"/>
      <c r="R2242" s="30"/>
      <c r="S2242" s="8"/>
      <c r="T2242" s="122"/>
      <c r="U2242" s="121"/>
      <c r="V2242" s="121"/>
      <c r="W2242" s="120"/>
      <c r="X2242" s="113"/>
      <c r="Y2242" s="113"/>
      <c r="Z2242" s="125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2"/>
      <c r="B2243" s="113"/>
      <c r="C2243" s="176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1"/>
      <c r="R2243" s="30"/>
      <c r="S2243" s="8"/>
      <c r="T2243" s="122"/>
      <c r="U2243" s="121"/>
      <c r="V2243" s="121"/>
      <c r="W2243" s="120"/>
      <c r="X2243" s="113"/>
      <c r="Y2243" s="113"/>
      <c r="Z2243" s="125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2"/>
      <c r="B2244" s="113"/>
      <c r="C2244" s="176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1"/>
      <c r="R2244" s="30"/>
      <c r="S2244" s="8"/>
      <c r="T2244" s="122"/>
      <c r="U2244" s="121"/>
      <c r="V2244" s="121"/>
      <c r="W2244" s="120"/>
      <c r="X2244" s="113"/>
      <c r="Y2244" s="113"/>
      <c r="Z2244" s="125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2"/>
      <c r="B2245" s="113"/>
      <c r="C2245" s="176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1"/>
      <c r="R2245" s="30"/>
      <c r="S2245" s="8"/>
      <c r="T2245" s="122"/>
      <c r="U2245" s="121"/>
      <c r="V2245" s="121"/>
      <c r="W2245" s="120"/>
      <c r="X2245" s="113"/>
      <c r="Y2245" s="113"/>
      <c r="Z2245" s="125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2"/>
      <c r="B2246" s="113"/>
      <c r="C2246" s="176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1"/>
      <c r="R2246" s="30"/>
      <c r="S2246" s="8"/>
      <c r="T2246" s="122"/>
      <c r="U2246" s="121"/>
      <c r="V2246" s="121"/>
      <c r="W2246" s="120"/>
      <c r="X2246" s="113"/>
      <c r="Y2246" s="113"/>
      <c r="Z2246" s="125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2"/>
      <c r="B2247" s="113"/>
      <c r="C2247" s="176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1"/>
      <c r="R2247" s="30"/>
      <c r="S2247" s="8"/>
      <c r="T2247" s="122"/>
      <c r="U2247" s="121"/>
      <c r="V2247" s="121"/>
      <c r="W2247" s="120"/>
      <c r="X2247" s="113"/>
      <c r="Y2247" s="113"/>
      <c r="Z2247" s="125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2"/>
      <c r="B2248" s="113"/>
      <c r="C2248" s="176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1"/>
      <c r="R2248" s="30"/>
      <c r="S2248" s="8"/>
      <c r="T2248" s="122"/>
      <c r="U2248" s="121"/>
      <c r="V2248" s="121"/>
      <c r="W2248" s="120"/>
      <c r="X2248" s="113"/>
      <c r="Y2248" s="113"/>
      <c r="Z2248" s="125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2"/>
      <c r="B2249" s="113"/>
      <c r="C2249" s="176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1"/>
      <c r="R2249" s="30"/>
      <c r="S2249" s="8"/>
      <c r="T2249" s="122"/>
      <c r="U2249" s="121"/>
      <c r="V2249" s="121"/>
      <c r="W2249" s="120"/>
      <c r="X2249" s="113"/>
      <c r="Y2249" s="113"/>
      <c r="Z2249" s="125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2"/>
      <c r="B2250" s="113"/>
      <c r="C2250" s="176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1"/>
      <c r="R2250" s="30"/>
      <c r="S2250" s="8"/>
      <c r="T2250" s="122"/>
      <c r="U2250" s="121"/>
      <c r="V2250" s="121"/>
      <c r="W2250" s="120"/>
      <c r="X2250" s="113"/>
      <c r="Y2250" s="113"/>
      <c r="Z2250" s="125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2"/>
      <c r="B2251" s="113"/>
      <c r="C2251" s="176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1"/>
      <c r="R2251" s="30"/>
      <c r="S2251" s="8"/>
      <c r="T2251" s="122"/>
      <c r="U2251" s="121"/>
      <c r="V2251" s="121"/>
      <c r="W2251" s="120"/>
      <c r="X2251" s="113"/>
      <c r="Y2251" s="113"/>
      <c r="Z2251" s="125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2"/>
      <c r="B2252" s="113"/>
      <c r="C2252" s="176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1"/>
      <c r="R2252" s="30"/>
      <c r="S2252" s="8"/>
      <c r="T2252" s="122"/>
      <c r="U2252" s="121"/>
      <c r="V2252" s="121"/>
      <c r="W2252" s="120"/>
      <c r="X2252" s="113"/>
      <c r="Y2252" s="113"/>
      <c r="Z2252" s="125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2"/>
      <c r="B2253" s="113"/>
      <c r="C2253" s="176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1"/>
      <c r="R2253" s="30"/>
      <c r="S2253" s="8"/>
      <c r="T2253" s="122"/>
      <c r="U2253" s="121"/>
      <c r="V2253" s="121"/>
      <c r="W2253" s="120"/>
      <c r="X2253" s="113"/>
      <c r="Y2253" s="113"/>
      <c r="Z2253" s="125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2"/>
      <c r="B2254" s="113"/>
      <c r="C2254" s="176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1"/>
      <c r="R2254" s="30"/>
      <c r="S2254" s="8"/>
      <c r="T2254" s="122"/>
      <c r="U2254" s="121"/>
      <c r="V2254" s="121"/>
      <c r="W2254" s="120"/>
      <c r="X2254" s="113"/>
      <c r="Y2254" s="113"/>
      <c r="Z2254" s="125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2"/>
      <c r="B2255" s="113"/>
      <c r="C2255" s="176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1"/>
      <c r="R2255" s="30"/>
      <c r="S2255" s="8"/>
      <c r="T2255" s="122"/>
      <c r="U2255" s="121"/>
      <c r="V2255" s="121"/>
      <c r="W2255" s="120"/>
      <c r="X2255" s="113"/>
      <c r="Y2255" s="113"/>
      <c r="Z2255" s="125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2"/>
      <c r="B2256" s="113"/>
      <c r="C2256" s="176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1"/>
      <c r="R2256" s="30"/>
      <c r="S2256" s="8"/>
      <c r="T2256" s="122"/>
      <c r="U2256" s="121"/>
      <c r="V2256" s="121"/>
      <c r="W2256" s="120"/>
      <c r="X2256" s="113"/>
      <c r="Y2256" s="113"/>
      <c r="Z2256" s="125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2"/>
      <c r="B2257" s="113"/>
      <c r="C2257" s="176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1"/>
      <c r="R2257" s="30"/>
      <c r="S2257" s="8"/>
      <c r="T2257" s="122"/>
      <c r="U2257" s="121"/>
      <c r="V2257" s="121"/>
      <c r="W2257" s="120"/>
      <c r="X2257" s="113"/>
      <c r="Y2257" s="113"/>
      <c r="Z2257" s="125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2"/>
      <c r="B2258" s="113"/>
      <c r="C2258" s="176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1"/>
      <c r="R2258" s="30"/>
      <c r="S2258" s="8"/>
      <c r="T2258" s="122"/>
      <c r="U2258" s="121"/>
      <c r="V2258" s="121"/>
      <c r="W2258" s="120"/>
      <c r="X2258" s="113"/>
      <c r="Y2258" s="113"/>
      <c r="Z2258" s="125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2"/>
      <c r="B2259" s="113"/>
      <c r="C2259" s="176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1"/>
      <c r="R2259" s="30"/>
      <c r="S2259" s="8"/>
      <c r="T2259" s="122"/>
      <c r="U2259" s="121"/>
      <c r="V2259" s="121"/>
      <c r="W2259" s="120"/>
      <c r="X2259" s="113"/>
      <c r="Y2259" s="113"/>
      <c r="Z2259" s="125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2"/>
      <c r="B2260" s="113"/>
      <c r="C2260" s="176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1"/>
      <c r="R2260" s="30"/>
      <c r="S2260" s="8"/>
      <c r="T2260" s="122"/>
      <c r="U2260" s="121"/>
      <c r="V2260" s="121"/>
      <c r="W2260" s="120"/>
      <c r="X2260" s="113"/>
      <c r="Y2260" s="113"/>
      <c r="Z2260" s="125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2"/>
      <c r="B2261" s="113"/>
      <c r="C2261" s="176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1"/>
      <c r="R2261" s="30"/>
      <c r="S2261" s="8"/>
      <c r="T2261" s="122"/>
      <c r="U2261" s="121"/>
      <c r="V2261" s="121"/>
      <c r="W2261" s="120"/>
      <c r="X2261" s="113"/>
      <c r="Y2261" s="113"/>
      <c r="Z2261" s="125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2"/>
      <c r="B2262" s="113"/>
      <c r="C2262" s="176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1"/>
      <c r="R2262" s="30"/>
      <c r="S2262" s="8"/>
      <c r="T2262" s="122"/>
      <c r="U2262" s="121"/>
      <c r="V2262" s="121"/>
      <c r="W2262" s="120"/>
      <c r="X2262" s="113"/>
      <c r="Y2262" s="113"/>
      <c r="Z2262" s="125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2"/>
      <c r="B2263" s="113"/>
      <c r="C2263" s="176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1"/>
      <c r="R2263" s="30"/>
      <c r="S2263" s="8"/>
      <c r="T2263" s="122"/>
      <c r="U2263" s="121"/>
      <c r="V2263" s="121"/>
      <c r="W2263" s="120"/>
      <c r="X2263" s="113"/>
      <c r="Y2263" s="113"/>
      <c r="Z2263" s="125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2"/>
      <c r="B2264" s="113"/>
      <c r="C2264" s="176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1"/>
      <c r="R2264" s="30"/>
      <c r="S2264" s="8"/>
      <c r="T2264" s="122"/>
      <c r="U2264" s="121"/>
      <c r="V2264" s="121"/>
      <c r="W2264" s="120"/>
      <c r="X2264" s="113"/>
      <c r="Y2264" s="113"/>
      <c r="Z2264" s="125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2"/>
      <c r="B2265" s="113"/>
      <c r="C2265" s="176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1"/>
      <c r="R2265" s="30"/>
      <c r="S2265" s="8"/>
      <c r="T2265" s="122"/>
      <c r="U2265" s="121"/>
      <c r="V2265" s="121"/>
      <c r="W2265" s="120"/>
      <c r="X2265" s="113"/>
      <c r="Y2265" s="113"/>
      <c r="Z2265" s="125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2"/>
      <c r="B2266" s="113"/>
      <c r="C2266" s="176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1"/>
      <c r="R2266" s="30"/>
      <c r="S2266" s="8"/>
      <c r="T2266" s="122"/>
      <c r="U2266" s="121"/>
      <c r="V2266" s="121"/>
      <c r="W2266" s="120"/>
      <c r="X2266" s="113"/>
      <c r="Y2266" s="113"/>
      <c r="Z2266" s="125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2"/>
      <c r="B2267" s="113"/>
      <c r="C2267" s="176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1"/>
      <c r="R2267" s="30"/>
      <c r="S2267" s="8"/>
      <c r="T2267" s="122"/>
      <c r="U2267" s="121"/>
      <c r="V2267" s="121"/>
      <c r="W2267" s="120"/>
      <c r="X2267" s="113"/>
      <c r="Y2267" s="113"/>
      <c r="Z2267" s="125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2"/>
      <c r="B2268" s="113"/>
      <c r="C2268" s="176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1"/>
      <c r="R2268" s="30"/>
      <c r="S2268" s="8"/>
      <c r="T2268" s="122"/>
      <c r="U2268" s="121"/>
      <c r="V2268" s="121"/>
      <c r="W2268" s="120"/>
      <c r="X2268" s="113"/>
      <c r="Y2268" s="113"/>
      <c r="Z2268" s="125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2"/>
      <c r="B2269" s="113"/>
      <c r="C2269" s="176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1"/>
      <c r="R2269" s="30"/>
      <c r="S2269" s="8"/>
      <c r="T2269" s="122"/>
      <c r="U2269" s="121"/>
      <c r="V2269" s="121"/>
      <c r="W2269" s="120"/>
      <c r="X2269" s="113"/>
      <c r="Y2269" s="113"/>
      <c r="Z2269" s="125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2"/>
      <c r="B2270" s="113"/>
      <c r="C2270" s="176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1"/>
      <c r="R2270" s="30"/>
      <c r="S2270" s="8"/>
      <c r="T2270" s="122"/>
      <c r="U2270" s="121"/>
      <c r="V2270" s="121"/>
      <c r="W2270" s="120"/>
      <c r="X2270" s="113"/>
      <c r="Y2270" s="113"/>
      <c r="Z2270" s="125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2"/>
      <c r="B2271" s="113"/>
      <c r="C2271" s="176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1"/>
      <c r="R2271" s="30"/>
      <c r="S2271" s="8"/>
      <c r="T2271" s="122"/>
      <c r="U2271" s="121"/>
      <c r="V2271" s="121"/>
      <c r="W2271" s="120"/>
      <c r="X2271" s="113"/>
      <c r="Y2271" s="113"/>
      <c r="Z2271" s="125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2"/>
      <c r="B2272" s="113"/>
      <c r="C2272" s="176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1"/>
      <c r="R2272" s="30"/>
      <c r="S2272" s="8"/>
      <c r="T2272" s="122"/>
      <c r="U2272" s="121"/>
      <c r="V2272" s="121"/>
      <c r="W2272" s="120"/>
      <c r="X2272" s="113"/>
      <c r="Y2272" s="113"/>
      <c r="Z2272" s="125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2"/>
      <c r="B2273" s="113"/>
      <c r="C2273" s="176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1"/>
      <c r="R2273" s="30"/>
      <c r="S2273" s="8"/>
      <c r="T2273" s="122"/>
      <c r="U2273" s="121"/>
      <c r="V2273" s="121"/>
      <c r="W2273" s="120"/>
      <c r="X2273" s="113"/>
      <c r="Y2273" s="113"/>
      <c r="Z2273" s="125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2"/>
      <c r="B2274" s="113"/>
      <c r="C2274" s="176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1"/>
      <c r="R2274" s="30"/>
      <c r="S2274" s="8"/>
      <c r="T2274" s="122"/>
      <c r="U2274" s="121"/>
      <c r="V2274" s="121"/>
      <c r="W2274" s="120"/>
      <c r="X2274" s="113"/>
      <c r="Y2274" s="113"/>
      <c r="Z2274" s="125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2"/>
      <c r="B2275" s="113"/>
      <c r="C2275" s="176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1"/>
      <c r="R2275" s="30"/>
      <c r="S2275" s="8"/>
      <c r="T2275" s="122"/>
      <c r="U2275" s="121"/>
      <c r="V2275" s="121"/>
      <c r="W2275" s="120"/>
      <c r="X2275" s="113"/>
      <c r="Y2275" s="113"/>
      <c r="Z2275" s="125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2"/>
      <c r="B2276" s="113"/>
      <c r="C2276" s="176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1"/>
      <c r="R2276" s="30"/>
      <c r="S2276" s="8"/>
      <c r="T2276" s="122"/>
      <c r="U2276" s="121"/>
      <c r="V2276" s="121"/>
      <c r="W2276" s="120"/>
      <c r="X2276" s="113"/>
      <c r="Y2276" s="113"/>
      <c r="Z2276" s="125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2"/>
      <c r="B2277" s="113"/>
      <c r="C2277" s="176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1"/>
      <c r="R2277" s="30"/>
      <c r="S2277" s="8"/>
      <c r="T2277" s="122"/>
      <c r="U2277" s="121"/>
      <c r="V2277" s="121"/>
      <c r="W2277" s="120"/>
      <c r="X2277" s="113"/>
      <c r="Y2277" s="113"/>
      <c r="Z2277" s="125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2"/>
      <c r="B2278" s="113"/>
      <c r="C2278" s="176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1"/>
      <c r="R2278" s="30"/>
      <c r="S2278" s="8"/>
      <c r="T2278" s="122"/>
      <c r="U2278" s="121"/>
      <c r="V2278" s="121"/>
      <c r="W2278" s="120"/>
      <c r="X2278" s="113"/>
      <c r="Y2278" s="113"/>
      <c r="Z2278" s="125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2"/>
      <c r="B2279" s="113"/>
      <c r="C2279" s="176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1"/>
      <c r="R2279" s="30"/>
      <c r="S2279" s="8"/>
      <c r="T2279" s="122"/>
      <c r="U2279" s="121"/>
      <c r="V2279" s="121"/>
      <c r="W2279" s="120"/>
      <c r="X2279" s="113"/>
      <c r="Y2279" s="113"/>
      <c r="Z2279" s="125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2"/>
      <c r="B2280" s="113"/>
      <c r="C2280" s="176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1"/>
      <c r="R2280" s="30"/>
      <c r="S2280" s="8"/>
      <c r="T2280" s="122"/>
      <c r="U2280" s="121"/>
      <c r="V2280" s="121"/>
      <c r="W2280" s="120"/>
      <c r="X2280" s="113"/>
      <c r="Y2280" s="113"/>
      <c r="Z2280" s="125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2"/>
      <c r="B2281" s="113"/>
      <c r="C2281" s="176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1"/>
      <c r="R2281" s="30"/>
      <c r="S2281" s="8"/>
      <c r="T2281" s="122"/>
      <c r="U2281" s="121"/>
      <c r="V2281" s="121"/>
      <c r="W2281" s="120"/>
      <c r="X2281" s="113"/>
      <c r="Y2281" s="113"/>
      <c r="Z2281" s="125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2"/>
      <c r="B2282" s="113"/>
      <c r="C2282" s="176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1"/>
      <c r="R2282" s="30"/>
      <c r="S2282" s="8"/>
      <c r="T2282" s="122"/>
      <c r="U2282" s="121"/>
      <c r="V2282" s="121"/>
      <c r="W2282" s="120"/>
      <c r="X2282" s="113"/>
      <c r="Y2282" s="113"/>
      <c r="Z2282" s="125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2"/>
      <c r="B2283" s="113"/>
      <c r="C2283" s="176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1"/>
      <c r="R2283" s="30"/>
      <c r="S2283" s="8"/>
      <c r="T2283" s="122"/>
      <c r="U2283" s="121"/>
      <c r="V2283" s="121"/>
      <c r="W2283" s="120"/>
      <c r="X2283" s="113"/>
      <c r="Y2283" s="113"/>
      <c r="Z2283" s="125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2"/>
      <c r="B2284" s="113"/>
      <c r="C2284" s="176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1"/>
      <c r="R2284" s="30"/>
      <c r="S2284" s="8"/>
      <c r="T2284" s="122"/>
      <c r="U2284" s="121"/>
      <c r="V2284" s="121"/>
      <c r="W2284" s="120"/>
      <c r="X2284" s="113"/>
      <c r="Y2284" s="113"/>
      <c r="Z2284" s="125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2"/>
      <c r="B2285" s="113"/>
      <c r="C2285" s="176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1"/>
      <c r="R2285" s="30"/>
      <c r="S2285" s="8"/>
      <c r="T2285" s="122"/>
      <c r="U2285" s="121"/>
      <c r="V2285" s="121"/>
      <c r="W2285" s="120"/>
      <c r="X2285" s="113"/>
      <c r="Y2285" s="113"/>
      <c r="Z2285" s="125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2"/>
      <c r="B2286" s="113"/>
      <c r="C2286" s="176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1"/>
      <c r="R2286" s="30"/>
      <c r="S2286" s="8"/>
      <c r="T2286" s="122"/>
      <c r="U2286" s="121"/>
      <c r="V2286" s="121"/>
      <c r="W2286" s="120"/>
      <c r="X2286" s="113"/>
      <c r="Y2286" s="113"/>
      <c r="Z2286" s="125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2"/>
      <c r="B2287" s="113"/>
      <c r="C2287" s="176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1"/>
      <c r="R2287" s="30"/>
      <c r="S2287" s="8"/>
      <c r="T2287" s="122"/>
      <c r="U2287" s="121"/>
      <c r="V2287" s="121"/>
      <c r="W2287" s="120"/>
      <c r="X2287" s="113"/>
      <c r="Y2287" s="113"/>
      <c r="Z2287" s="125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2"/>
      <c r="B2288" s="113"/>
      <c r="C2288" s="176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1"/>
      <c r="R2288" s="30"/>
      <c r="S2288" s="8"/>
      <c r="T2288" s="122"/>
      <c r="U2288" s="121"/>
      <c r="V2288" s="121"/>
      <c r="W2288" s="120"/>
      <c r="X2288" s="113"/>
      <c r="Y2288" s="113"/>
      <c r="Z2288" s="125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2"/>
      <c r="B2289" s="113"/>
      <c r="C2289" s="176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1"/>
      <c r="R2289" s="30"/>
      <c r="S2289" s="8"/>
      <c r="T2289" s="122"/>
      <c r="U2289" s="121"/>
      <c r="V2289" s="121"/>
      <c r="W2289" s="120"/>
      <c r="X2289" s="113"/>
      <c r="Y2289" s="113"/>
      <c r="Z2289" s="125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2"/>
      <c r="B2290" s="113"/>
      <c r="C2290" s="176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1"/>
      <c r="R2290" s="30"/>
      <c r="S2290" s="8"/>
      <c r="T2290" s="122"/>
      <c r="U2290" s="121"/>
      <c r="V2290" s="121"/>
      <c r="W2290" s="120"/>
      <c r="X2290" s="113"/>
      <c r="Y2290" s="113"/>
      <c r="Z2290" s="125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2"/>
      <c r="B2291" s="113"/>
      <c r="C2291" s="176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1"/>
      <c r="R2291" s="30"/>
      <c r="S2291" s="8"/>
      <c r="T2291" s="122"/>
      <c r="U2291" s="121"/>
      <c r="V2291" s="121"/>
      <c r="W2291" s="120"/>
      <c r="X2291" s="113"/>
      <c r="Y2291" s="113"/>
      <c r="Z2291" s="125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2"/>
      <c r="B2292" s="113"/>
      <c r="C2292" s="176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1"/>
      <c r="R2292" s="30"/>
      <c r="S2292" s="8"/>
      <c r="T2292" s="122"/>
      <c r="U2292" s="121"/>
      <c r="V2292" s="121"/>
      <c r="W2292" s="120"/>
      <c r="X2292" s="113"/>
      <c r="Y2292" s="113"/>
      <c r="Z2292" s="125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2"/>
      <c r="B2293" s="113"/>
      <c r="C2293" s="176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1"/>
      <c r="R2293" s="30"/>
      <c r="S2293" s="8"/>
      <c r="T2293" s="122"/>
      <c r="U2293" s="121"/>
      <c r="V2293" s="121"/>
      <c r="W2293" s="120"/>
      <c r="X2293" s="113"/>
      <c r="Y2293" s="113"/>
      <c r="Z2293" s="125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2"/>
      <c r="B2294" s="113"/>
      <c r="C2294" s="176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1"/>
      <c r="R2294" s="30"/>
      <c r="S2294" s="8"/>
      <c r="T2294" s="122"/>
      <c r="U2294" s="121"/>
      <c r="V2294" s="121"/>
      <c r="W2294" s="120"/>
      <c r="X2294" s="113"/>
      <c r="Y2294" s="113"/>
      <c r="Z2294" s="125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2"/>
      <c r="B2295" s="113"/>
      <c r="C2295" s="176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1"/>
      <c r="R2295" s="30"/>
      <c r="S2295" s="8"/>
      <c r="T2295" s="122"/>
      <c r="U2295" s="121"/>
      <c r="V2295" s="121"/>
      <c r="W2295" s="120"/>
      <c r="X2295" s="113"/>
      <c r="Y2295" s="113"/>
      <c r="Z2295" s="125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2"/>
      <c r="B2296" s="113"/>
      <c r="C2296" s="176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1"/>
      <c r="R2296" s="30"/>
      <c r="S2296" s="8"/>
      <c r="T2296" s="122"/>
      <c r="U2296" s="121"/>
      <c r="V2296" s="121"/>
      <c r="W2296" s="120"/>
      <c r="X2296" s="113"/>
      <c r="Y2296" s="113"/>
      <c r="Z2296" s="125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2"/>
      <c r="B2297" s="113"/>
      <c r="C2297" s="176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1"/>
      <c r="R2297" s="30"/>
      <c r="S2297" s="8"/>
      <c r="T2297" s="122"/>
      <c r="U2297" s="121"/>
      <c r="V2297" s="121"/>
      <c r="W2297" s="120"/>
      <c r="X2297" s="113"/>
      <c r="Y2297" s="113"/>
      <c r="Z2297" s="125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2"/>
      <c r="B2298" s="113"/>
      <c r="C2298" s="176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1"/>
      <c r="R2298" s="30"/>
      <c r="S2298" s="8"/>
      <c r="T2298" s="122"/>
      <c r="U2298" s="121"/>
      <c r="V2298" s="121"/>
      <c r="W2298" s="120"/>
      <c r="X2298" s="113"/>
      <c r="Y2298" s="113"/>
      <c r="Z2298" s="125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2"/>
      <c r="B2299" s="113"/>
      <c r="C2299" s="176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1"/>
      <c r="R2299" s="30"/>
      <c r="S2299" s="8"/>
      <c r="T2299" s="122"/>
      <c r="U2299" s="121"/>
      <c r="V2299" s="121"/>
      <c r="W2299" s="120"/>
      <c r="X2299" s="113"/>
      <c r="Y2299" s="113"/>
      <c r="Z2299" s="125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2"/>
      <c r="B2300" s="113"/>
      <c r="C2300" s="176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1"/>
      <c r="R2300" s="30"/>
      <c r="S2300" s="8"/>
      <c r="T2300" s="122"/>
      <c r="U2300" s="121"/>
      <c r="V2300" s="121"/>
      <c r="W2300" s="120"/>
      <c r="X2300" s="113"/>
      <c r="Y2300" s="113"/>
      <c r="Z2300" s="125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2"/>
      <c r="B2301" s="113"/>
      <c r="C2301" s="176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1"/>
      <c r="R2301" s="30"/>
      <c r="S2301" s="8"/>
      <c r="T2301" s="122"/>
      <c r="U2301" s="121"/>
      <c r="V2301" s="121"/>
      <c r="W2301" s="120"/>
      <c r="X2301" s="113"/>
      <c r="Y2301" s="113"/>
      <c r="Z2301" s="125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2"/>
      <c r="B2302" s="113"/>
      <c r="C2302" s="176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1"/>
      <c r="R2302" s="30"/>
      <c r="S2302" s="8"/>
      <c r="T2302" s="122"/>
      <c r="U2302" s="121"/>
      <c r="V2302" s="121"/>
      <c r="W2302" s="120"/>
      <c r="X2302" s="113"/>
      <c r="Y2302" s="113"/>
      <c r="Z2302" s="125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2"/>
      <c r="B2303" s="113"/>
      <c r="C2303" s="176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1"/>
      <c r="R2303" s="30"/>
      <c r="S2303" s="8"/>
      <c r="T2303" s="122"/>
      <c r="U2303" s="121"/>
      <c r="V2303" s="121"/>
      <c r="W2303" s="120"/>
      <c r="X2303" s="113"/>
      <c r="Y2303" s="113"/>
      <c r="Z2303" s="125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2"/>
      <c r="B2304" s="113"/>
      <c r="C2304" s="176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1"/>
      <c r="R2304" s="30"/>
      <c r="S2304" s="8"/>
      <c r="T2304" s="122"/>
      <c r="U2304" s="121"/>
      <c r="V2304" s="121"/>
      <c r="W2304" s="120"/>
      <c r="X2304" s="113"/>
      <c r="Y2304" s="113"/>
      <c r="Z2304" s="125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2"/>
      <c r="B2305" s="113"/>
      <c r="C2305" s="176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1"/>
      <c r="R2305" s="30"/>
      <c r="S2305" s="8"/>
      <c r="T2305" s="122"/>
      <c r="U2305" s="121"/>
      <c r="V2305" s="121"/>
      <c r="W2305" s="120"/>
      <c r="X2305" s="113"/>
      <c r="Y2305" s="113"/>
      <c r="Z2305" s="125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2"/>
      <c r="B2306" s="113"/>
      <c r="C2306" s="176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1"/>
      <c r="R2306" s="30"/>
      <c r="S2306" s="8"/>
      <c r="T2306" s="122"/>
      <c r="U2306" s="121"/>
      <c r="V2306" s="121"/>
      <c r="W2306" s="120"/>
      <c r="X2306" s="113"/>
      <c r="Y2306" s="113"/>
      <c r="Z2306" s="125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2"/>
      <c r="B2307" s="113"/>
      <c r="C2307" s="176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1"/>
      <c r="R2307" s="30"/>
      <c r="S2307" s="8"/>
      <c r="T2307" s="122"/>
      <c r="U2307" s="121"/>
      <c r="V2307" s="121"/>
      <c r="W2307" s="120"/>
      <c r="X2307" s="113"/>
      <c r="Y2307" s="113"/>
      <c r="Z2307" s="125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2"/>
      <c r="B2308" s="113"/>
      <c r="C2308" s="176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1"/>
      <c r="R2308" s="30"/>
      <c r="S2308" s="8"/>
      <c r="T2308" s="122"/>
      <c r="U2308" s="121"/>
      <c r="V2308" s="121"/>
      <c r="W2308" s="120"/>
      <c r="X2308" s="113"/>
      <c r="Y2308" s="113"/>
      <c r="Z2308" s="125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2"/>
      <c r="B2309" s="113"/>
      <c r="C2309" s="176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1"/>
      <c r="R2309" s="30"/>
      <c r="S2309" s="8"/>
      <c r="T2309" s="122"/>
      <c r="U2309" s="121"/>
      <c r="V2309" s="121"/>
      <c r="W2309" s="120"/>
      <c r="X2309" s="113"/>
      <c r="Y2309" s="113"/>
      <c r="Z2309" s="125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2"/>
      <c r="B2310" s="113"/>
      <c r="C2310" s="176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1"/>
      <c r="R2310" s="30"/>
      <c r="S2310" s="8"/>
      <c r="T2310" s="122"/>
      <c r="U2310" s="121"/>
      <c r="V2310" s="121"/>
      <c r="W2310" s="120"/>
      <c r="X2310" s="113"/>
      <c r="Y2310" s="113"/>
      <c r="Z2310" s="125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2"/>
      <c r="B2311" s="113"/>
      <c r="C2311" s="176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1"/>
      <c r="R2311" s="30"/>
      <c r="S2311" s="8"/>
      <c r="T2311" s="122"/>
      <c r="U2311" s="121"/>
      <c r="V2311" s="121"/>
      <c r="W2311" s="120"/>
      <c r="X2311" s="113"/>
      <c r="Y2311" s="113"/>
      <c r="Z2311" s="125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2"/>
      <c r="B2312" s="113"/>
      <c r="C2312" s="176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1"/>
      <c r="R2312" s="30"/>
      <c r="S2312" s="8"/>
      <c r="T2312" s="122"/>
      <c r="U2312" s="121"/>
      <c r="V2312" s="121"/>
      <c r="W2312" s="120"/>
      <c r="X2312" s="113"/>
      <c r="Y2312" s="113"/>
      <c r="Z2312" s="125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2"/>
      <c r="B2313" s="113"/>
      <c r="C2313" s="176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1"/>
      <c r="R2313" s="30"/>
      <c r="S2313" s="8"/>
      <c r="T2313" s="122"/>
      <c r="U2313" s="121"/>
      <c r="V2313" s="121"/>
      <c r="W2313" s="120"/>
      <c r="X2313" s="113"/>
      <c r="Y2313" s="113"/>
      <c r="Z2313" s="125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2"/>
      <c r="B2314" s="113"/>
      <c r="C2314" s="176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1"/>
      <c r="R2314" s="30"/>
      <c r="S2314" s="8"/>
      <c r="T2314" s="122"/>
      <c r="U2314" s="121"/>
      <c r="V2314" s="121"/>
      <c r="W2314" s="120"/>
      <c r="X2314" s="113"/>
      <c r="Y2314" s="113"/>
      <c r="Z2314" s="125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2"/>
      <c r="B2315" s="113"/>
      <c r="C2315" s="176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1"/>
      <c r="R2315" s="30"/>
      <c r="S2315" s="8"/>
      <c r="T2315" s="122"/>
      <c r="U2315" s="121"/>
      <c r="V2315" s="121"/>
      <c r="W2315" s="120"/>
      <c r="X2315" s="113"/>
      <c r="Y2315" s="113"/>
      <c r="Z2315" s="125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2"/>
      <c r="B2316" s="113"/>
      <c r="C2316" s="176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1"/>
      <c r="R2316" s="30"/>
      <c r="S2316" s="8"/>
      <c r="T2316" s="122"/>
      <c r="U2316" s="121"/>
      <c r="V2316" s="121"/>
      <c r="W2316" s="120"/>
      <c r="X2316" s="113"/>
      <c r="Y2316" s="113"/>
      <c r="Z2316" s="125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2"/>
      <c r="B2317" s="113"/>
      <c r="C2317" s="176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1"/>
      <c r="R2317" s="30"/>
      <c r="S2317" s="8"/>
      <c r="T2317" s="122"/>
      <c r="U2317" s="121"/>
      <c r="V2317" s="121"/>
      <c r="W2317" s="120"/>
      <c r="X2317" s="113"/>
      <c r="Y2317" s="113"/>
      <c r="Z2317" s="125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2"/>
      <c r="B2318" s="113"/>
      <c r="C2318" s="176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1"/>
      <c r="R2318" s="30"/>
      <c r="S2318" s="8"/>
      <c r="T2318" s="122"/>
      <c r="U2318" s="121"/>
      <c r="V2318" s="121"/>
      <c r="W2318" s="120"/>
      <c r="X2318" s="113"/>
      <c r="Y2318" s="113"/>
      <c r="Z2318" s="125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2"/>
      <c r="B2319" s="113"/>
      <c r="C2319" s="176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1"/>
      <c r="R2319" s="30"/>
      <c r="S2319" s="8"/>
      <c r="T2319" s="122"/>
      <c r="U2319" s="121"/>
      <c r="V2319" s="121"/>
      <c r="W2319" s="120"/>
      <c r="X2319" s="113"/>
      <c r="Y2319" s="113"/>
      <c r="Z2319" s="125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2"/>
      <c r="B2320" s="113"/>
      <c r="C2320" s="176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1"/>
      <c r="R2320" s="30"/>
      <c r="S2320" s="8"/>
      <c r="T2320" s="122"/>
      <c r="U2320" s="121"/>
      <c r="V2320" s="121"/>
      <c r="W2320" s="120"/>
      <c r="X2320" s="113"/>
      <c r="Y2320" s="113"/>
      <c r="Z2320" s="125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2"/>
      <c r="B2321" s="113"/>
      <c r="C2321" s="176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1"/>
      <c r="R2321" s="30"/>
      <c r="S2321" s="8"/>
      <c r="T2321" s="122"/>
      <c r="U2321" s="121"/>
      <c r="V2321" s="121"/>
      <c r="W2321" s="120"/>
      <c r="X2321" s="113"/>
      <c r="Y2321" s="113"/>
      <c r="Z2321" s="125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2"/>
      <c r="B2322" s="113"/>
      <c r="C2322" s="176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1"/>
      <c r="R2322" s="30"/>
      <c r="S2322" s="8"/>
      <c r="T2322" s="122"/>
      <c r="U2322" s="121"/>
      <c r="V2322" s="121"/>
      <c r="W2322" s="120"/>
      <c r="X2322" s="113"/>
      <c r="Y2322" s="113"/>
      <c r="Z2322" s="125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2"/>
      <c r="B2323" s="113"/>
      <c r="C2323" s="176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1"/>
      <c r="R2323" s="30"/>
      <c r="S2323" s="8"/>
      <c r="T2323" s="122"/>
      <c r="U2323" s="121"/>
      <c r="V2323" s="121"/>
      <c r="W2323" s="120"/>
      <c r="X2323" s="113"/>
      <c r="Y2323" s="113"/>
      <c r="Z2323" s="125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2"/>
      <c r="B2324" s="113"/>
      <c r="C2324" s="176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1"/>
      <c r="R2324" s="30"/>
      <c r="S2324" s="8"/>
      <c r="T2324" s="122"/>
      <c r="U2324" s="121"/>
      <c r="V2324" s="121"/>
      <c r="W2324" s="120"/>
      <c r="X2324" s="113"/>
      <c r="Y2324" s="113"/>
      <c r="Z2324" s="125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2"/>
      <c r="B2325" s="113"/>
      <c r="C2325" s="176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1"/>
      <c r="R2325" s="30"/>
      <c r="S2325" s="8"/>
      <c r="T2325" s="122"/>
      <c r="U2325" s="121"/>
      <c r="V2325" s="121"/>
      <c r="W2325" s="120"/>
      <c r="X2325" s="113"/>
      <c r="Y2325" s="113"/>
      <c r="Z2325" s="125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2"/>
      <c r="B2326" s="113"/>
      <c r="C2326" s="176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1"/>
      <c r="R2326" s="30"/>
      <c r="S2326" s="8"/>
      <c r="T2326" s="122"/>
      <c r="U2326" s="121"/>
      <c r="V2326" s="121"/>
      <c r="W2326" s="120"/>
      <c r="X2326" s="113"/>
      <c r="Y2326" s="113"/>
      <c r="Z2326" s="125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2"/>
      <c r="B2327" s="113"/>
      <c r="C2327" s="176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1"/>
      <c r="R2327" s="30"/>
      <c r="S2327" s="8"/>
      <c r="T2327" s="122"/>
      <c r="U2327" s="121"/>
      <c r="V2327" s="121"/>
      <c r="W2327" s="120"/>
      <c r="X2327" s="113"/>
      <c r="Y2327" s="113"/>
      <c r="Z2327" s="125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2"/>
      <c r="B2328" s="113"/>
      <c r="C2328" s="176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1"/>
      <c r="R2328" s="30"/>
      <c r="S2328" s="8"/>
      <c r="T2328" s="122"/>
      <c r="U2328" s="121"/>
      <c r="V2328" s="121"/>
      <c r="W2328" s="120"/>
      <c r="X2328" s="113"/>
      <c r="Y2328" s="113"/>
      <c r="Z2328" s="125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2"/>
      <c r="B2329" s="113"/>
      <c r="C2329" s="176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1"/>
      <c r="R2329" s="30"/>
      <c r="S2329" s="8"/>
      <c r="T2329" s="122"/>
      <c r="U2329" s="121"/>
      <c r="V2329" s="121"/>
      <c r="W2329" s="120"/>
      <c r="X2329" s="113"/>
      <c r="Y2329" s="113"/>
      <c r="Z2329" s="125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2"/>
      <c r="B2330" s="113"/>
      <c r="C2330" s="176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1"/>
      <c r="R2330" s="30"/>
      <c r="S2330" s="8"/>
      <c r="T2330" s="122"/>
      <c r="U2330" s="121"/>
      <c r="V2330" s="121"/>
      <c r="W2330" s="120"/>
      <c r="X2330" s="113"/>
      <c r="Y2330" s="113"/>
      <c r="Z2330" s="125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2"/>
      <c r="B2331" s="113"/>
      <c r="C2331" s="176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1"/>
      <c r="R2331" s="30"/>
      <c r="S2331" s="8"/>
      <c r="T2331" s="122"/>
      <c r="U2331" s="121"/>
      <c r="V2331" s="121"/>
      <c r="W2331" s="120"/>
      <c r="X2331" s="113"/>
      <c r="Y2331" s="113"/>
      <c r="Z2331" s="125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2"/>
      <c r="B2332" s="113"/>
      <c r="C2332" s="176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1"/>
      <c r="R2332" s="30"/>
      <c r="S2332" s="8"/>
      <c r="T2332" s="122"/>
      <c r="U2332" s="121"/>
      <c r="V2332" s="121"/>
      <c r="W2332" s="120"/>
      <c r="X2332" s="113"/>
      <c r="Y2332" s="113"/>
      <c r="Z2332" s="125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2"/>
      <c r="B2333" s="113"/>
      <c r="C2333" s="176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1"/>
      <c r="R2333" s="30"/>
      <c r="S2333" s="8"/>
      <c r="T2333" s="122"/>
      <c r="U2333" s="121"/>
      <c r="V2333" s="121"/>
      <c r="W2333" s="120"/>
      <c r="X2333" s="113"/>
      <c r="Y2333" s="113"/>
      <c r="Z2333" s="125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2"/>
      <c r="B2334" s="113"/>
      <c r="C2334" s="176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1"/>
      <c r="R2334" s="30"/>
      <c r="S2334" s="8"/>
      <c r="T2334" s="122"/>
      <c r="U2334" s="121"/>
      <c r="V2334" s="121"/>
      <c r="W2334" s="120"/>
      <c r="X2334" s="113"/>
      <c r="Y2334" s="113"/>
      <c r="Z2334" s="125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2"/>
      <c r="B2335" s="113"/>
      <c r="C2335" s="176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1"/>
      <c r="R2335" s="30"/>
      <c r="S2335" s="8"/>
      <c r="T2335" s="122"/>
      <c r="U2335" s="121"/>
      <c r="V2335" s="121"/>
      <c r="W2335" s="120"/>
      <c r="X2335" s="113"/>
      <c r="Y2335" s="113"/>
      <c r="Z2335" s="125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2"/>
      <c r="B2336" s="113"/>
      <c r="C2336" s="176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1"/>
      <c r="R2336" s="30"/>
      <c r="S2336" s="8"/>
      <c r="T2336" s="122"/>
      <c r="U2336" s="121"/>
      <c r="V2336" s="121"/>
      <c r="W2336" s="120"/>
      <c r="X2336" s="113"/>
      <c r="Y2336" s="113"/>
      <c r="Z2336" s="125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2"/>
      <c r="B2337" s="113"/>
      <c r="C2337" s="176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1"/>
      <c r="R2337" s="30"/>
      <c r="S2337" s="8"/>
      <c r="T2337" s="122"/>
      <c r="U2337" s="121"/>
      <c r="V2337" s="121"/>
      <c r="W2337" s="120"/>
      <c r="X2337" s="113"/>
      <c r="Y2337" s="113"/>
      <c r="Z2337" s="125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2"/>
      <c r="B2338" s="113"/>
      <c r="C2338" s="176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1"/>
      <c r="R2338" s="30"/>
      <c r="S2338" s="8"/>
      <c r="T2338" s="122"/>
      <c r="U2338" s="121"/>
      <c r="V2338" s="121"/>
      <c r="W2338" s="120"/>
      <c r="X2338" s="113"/>
      <c r="Y2338" s="113"/>
      <c r="Z2338" s="125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2"/>
      <c r="B2339" s="113"/>
      <c r="C2339" s="176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1"/>
      <c r="R2339" s="30"/>
      <c r="S2339" s="8"/>
      <c r="T2339" s="122"/>
      <c r="U2339" s="121"/>
      <c r="V2339" s="121"/>
      <c r="W2339" s="120"/>
      <c r="X2339" s="113"/>
      <c r="Y2339" s="113"/>
      <c r="Z2339" s="125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2"/>
      <c r="B2340" s="113"/>
      <c r="C2340" s="176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1"/>
      <c r="R2340" s="30"/>
      <c r="S2340" s="8"/>
      <c r="T2340" s="122"/>
      <c r="U2340" s="121"/>
      <c r="V2340" s="121"/>
      <c r="W2340" s="120"/>
      <c r="X2340" s="113"/>
      <c r="Y2340" s="113"/>
      <c r="Z2340" s="125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2"/>
      <c r="B2341" s="113"/>
      <c r="C2341" s="176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1"/>
      <c r="R2341" s="30"/>
      <c r="S2341" s="8"/>
      <c r="T2341" s="122"/>
      <c r="U2341" s="121"/>
      <c r="V2341" s="121"/>
      <c r="W2341" s="120"/>
      <c r="X2341" s="113"/>
      <c r="Y2341" s="113"/>
      <c r="Z2341" s="125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2"/>
      <c r="B2342" s="113"/>
      <c r="C2342" s="176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1"/>
      <c r="R2342" s="30"/>
      <c r="S2342" s="8"/>
      <c r="T2342" s="122"/>
      <c r="U2342" s="121"/>
      <c r="V2342" s="121"/>
      <c r="W2342" s="120"/>
      <c r="X2342" s="113"/>
      <c r="Y2342" s="113"/>
      <c r="Z2342" s="125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2"/>
      <c r="B2343" s="113"/>
      <c r="C2343" s="176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1"/>
      <c r="R2343" s="30"/>
      <c r="S2343" s="8"/>
      <c r="T2343" s="122"/>
      <c r="U2343" s="121"/>
      <c r="V2343" s="121"/>
      <c r="W2343" s="120"/>
      <c r="X2343" s="113"/>
      <c r="Y2343" s="113"/>
      <c r="Z2343" s="125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2"/>
      <c r="B2344" s="113"/>
      <c r="C2344" s="176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1"/>
      <c r="R2344" s="30"/>
      <c r="S2344" s="8"/>
      <c r="T2344" s="122"/>
      <c r="U2344" s="121"/>
      <c r="V2344" s="121"/>
      <c r="W2344" s="120"/>
      <c r="X2344" s="113"/>
      <c r="Y2344" s="113"/>
      <c r="Z2344" s="125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2"/>
      <c r="B2345" s="113"/>
      <c r="C2345" s="176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1"/>
      <c r="R2345" s="30"/>
      <c r="S2345" s="8"/>
      <c r="T2345" s="122"/>
      <c r="U2345" s="121"/>
      <c r="V2345" s="121"/>
      <c r="W2345" s="120"/>
      <c r="X2345" s="113"/>
      <c r="Y2345" s="113"/>
      <c r="Z2345" s="125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2"/>
      <c r="B2346" s="113"/>
      <c r="C2346" s="176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1"/>
      <c r="R2346" s="30"/>
      <c r="S2346" s="8"/>
      <c r="T2346" s="122"/>
      <c r="U2346" s="121"/>
      <c r="V2346" s="121"/>
      <c r="W2346" s="120"/>
      <c r="X2346" s="113"/>
      <c r="Y2346" s="113"/>
      <c r="Z2346" s="125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2"/>
      <c r="B2347" s="113"/>
      <c r="C2347" s="176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1"/>
      <c r="R2347" s="30"/>
      <c r="S2347" s="8"/>
      <c r="T2347" s="122"/>
      <c r="U2347" s="121"/>
      <c r="V2347" s="121"/>
      <c r="W2347" s="120"/>
      <c r="X2347" s="113"/>
      <c r="Y2347" s="113"/>
      <c r="Z2347" s="125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2"/>
      <c r="B2348" s="113"/>
      <c r="C2348" s="176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1"/>
      <c r="R2348" s="30"/>
      <c r="S2348" s="8"/>
      <c r="T2348" s="122"/>
      <c r="U2348" s="121"/>
      <c r="V2348" s="121"/>
      <c r="W2348" s="120"/>
      <c r="X2348" s="113"/>
      <c r="Y2348" s="113"/>
      <c r="Z2348" s="125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2"/>
      <c r="B2349" s="113"/>
      <c r="C2349" s="176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1"/>
      <c r="R2349" s="30"/>
      <c r="S2349" s="8"/>
      <c r="T2349" s="122"/>
      <c r="U2349" s="121"/>
      <c r="V2349" s="121"/>
      <c r="W2349" s="120"/>
      <c r="X2349" s="113"/>
      <c r="Y2349" s="113"/>
      <c r="Z2349" s="125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2"/>
      <c r="B2350" s="113"/>
      <c r="C2350" s="176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1"/>
      <c r="R2350" s="30"/>
      <c r="S2350" s="8"/>
      <c r="T2350" s="122"/>
      <c r="U2350" s="121"/>
      <c r="V2350" s="121"/>
      <c r="W2350" s="120"/>
      <c r="X2350" s="113"/>
      <c r="Y2350" s="113"/>
      <c r="Z2350" s="125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2"/>
      <c r="B2351" s="113"/>
      <c r="C2351" s="176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1"/>
      <c r="R2351" s="30"/>
      <c r="S2351" s="8"/>
      <c r="T2351" s="122"/>
      <c r="U2351" s="121"/>
      <c r="V2351" s="121"/>
      <c r="W2351" s="120"/>
      <c r="X2351" s="113"/>
      <c r="Y2351" s="113"/>
      <c r="Z2351" s="125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2"/>
      <c r="B2352" s="113"/>
      <c r="C2352" s="176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1"/>
      <c r="R2352" s="30"/>
      <c r="S2352" s="8"/>
      <c r="T2352" s="122"/>
      <c r="U2352" s="121"/>
      <c r="V2352" s="121"/>
      <c r="W2352" s="120"/>
      <c r="X2352" s="113"/>
      <c r="Y2352" s="113"/>
      <c r="Z2352" s="125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2"/>
      <c r="B2353" s="113"/>
      <c r="C2353" s="176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1"/>
      <c r="R2353" s="30"/>
      <c r="S2353" s="8"/>
      <c r="T2353" s="122"/>
      <c r="U2353" s="121"/>
      <c r="V2353" s="121"/>
      <c r="W2353" s="120"/>
      <c r="X2353" s="113"/>
      <c r="Y2353" s="113"/>
      <c r="Z2353" s="125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2"/>
      <c r="B2354" s="113"/>
      <c r="C2354" s="176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1"/>
      <c r="R2354" s="30"/>
      <c r="S2354" s="8"/>
      <c r="T2354" s="122"/>
      <c r="U2354" s="121"/>
      <c r="V2354" s="121"/>
      <c r="W2354" s="120"/>
      <c r="X2354" s="113"/>
      <c r="Y2354" s="113"/>
      <c r="Z2354" s="125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2"/>
      <c r="B2355" s="113"/>
      <c r="C2355" s="176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1"/>
      <c r="R2355" s="30"/>
      <c r="S2355" s="8"/>
      <c r="T2355" s="122"/>
      <c r="U2355" s="121"/>
      <c r="V2355" s="121"/>
      <c r="W2355" s="120"/>
      <c r="X2355" s="113"/>
      <c r="Y2355" s="113"/>
      <c r="Z2355" s="125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2"/>
      <c r="B2356" s="113"/>
      <c r="C2356" s="176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1"/>
      <c r="R2356" s="30"/>
      <c r="S2356" s="8"/>
      <c r="T2356" s="122"/>
      <c r="U2356" s="121"/>
      <c r="V2356" s="121"/>
      <c r="W2356" s="120"/>
      <c r="X2356" s="113"/>
      <c r="Y2356" s="113"/>
      <c r="Z2356" s="125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2"/>
      <c r="B2357" s="113"/>
      <c r="C2357" s="176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1"/>
      <c r="R2357" s="30"/>
      <c r="S2357" s="8"/>
      <c r="T2357" s="122"/>
      <c r="U2357" s="121"/>
      <c r="V2357" s="121"/>
      <c r="W2357" s="120"/>
      <c r="X2357" s="113"/>
      <c r="Y2357" s="113"/>
      <c r="Z2357" s="125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2"/>
      <c r="B2358" s="113"/>
      <c r="C2358" s="176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1"/>
      <c r="R2358" s="30"/>
      <c r="S2358" s="8"/>
      <c r="T2358" s="122"/>
      <c r="U2358" s="121"/>
      <c r="V2358" s="121"/>
      <c r="W2358" s="120"/>
      <c r="X2358" s="113"/>
      <c r="Y2358" s="113"/>
      <c r="Z2358" s="125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2"/>
      <c r="B2359" s="113"/>
      <c r="C2359" s="176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1"/>
      <c r="R2359" s="30"/>
      <c r="S2359" s="8"/>
      <c r="T2359" s="122"/>
      <c r="U2359" s="121"/>
      <c r="V2359" s="121"/>
      <c r="W2359" s="120"/>
      <c r="X2359" s="113"/>
      <c r="Y2359" s="113"/>
      <c r="Z2359" s="125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2"/>
      <c r="B2360" s="113"/>
      <c r="C2360" s="176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1"/>
      <c r="R2360" s="30"/>
      <c r="S2360" s="8"/>
      <c r="T2360" s="122"/>
      <c r="U2360" s="121"/>
      <c r="V2360" s="121"/>
      <c r="W2360" s="120"/>
      <c r="X2360" s="113"/>
      <c r="Y2360" s="113"/>
      <c r="Z2360" s="125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2"/>
      <c r="B2361" s="113"/>
      <c r="C2361" s="176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1"/>
      <c r="R2361" s="30"/>
      <c r="S2361" s="8"/>
      <c r="T2361" s="122"/>
      <c r="U2361" s="121"/>
      <c r="V2361" s="121"/>
      <c r="W2361" s="120"/>
      <c r="X2361" s="113"/>
      <c r="Y2361" s="113"/>
      <c r="Z2361" s="125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2"/>
      <c r="B2362" s="113"/>
      <c r="C2362" s="176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1"/>
      <c r="R2362" s="30"/>
      <c r="S2362" s="8"/>
      <c r="T2362" s="122"/>
      <c r="U2362" s="121"/>
      <c r="V2362" s="121"/>
      <c r="W2362" s="120"/>
      <c r="X2362" s="113"/>
      <c r="Y2362" s="113"/>
      <c r="Z2362" s="125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2"/>
      <c r="B2363" s="113"/>
      <c r="C2363" s="176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1"/>
      <c r="R2363" s="30"/>
      <c r="S2363" s="8"/>
      <c r="T2363" s="122"/>
      <c r="U2363" s="121"/>
      <c r="V2363" s="121"/>
      <c r="W2363" s="120"/>
      <c r="X2363" s="113"/>
      <c r="Y2363" s="113"/>
      <c r="Z2363" s="125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2"/>
      <c r="B2364" s="113"/>
      <c r="C2364" s="176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1"/>
      <c r="R2364" s="30"/>
      <c r="S2364" s="8"/>
      <c r="T2364" s="122"/>
      <c r="U2364" s="121"/>
      <c r="V2364" s="121"/>
      <c r="W2364" s="120"/>
      <c r="X2364" s="113"/>
      <c r="Y2364" s="113"/>
      <c r="Z2364" s="125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2"/>
      <c r="B2365" s="113"/>
      <c r="C2365" s="176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1"/>
      <c r="R2365" s="30"/>
      <c r="S2365" s="8"/>
      <c r="T2365" s="122"/>
      <c r="U2365" s="121"/>
      <c r="V2365" s="121"/>
      <c r="W2365" s="120"/>
      <c r="X2365" s="113"/>
      <c r="Y2365" s="113"/>
      <c r="Z2365" s="125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2"/>
      <c r="B2366" s="113"/>
      <c r="C2366" s="176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1"/>
      <c r="R2366" s="30"/>
      <c r="S2366" s="8"/>
      <c r="T2366" s="122"/>
      <c r="U2366" s="121"/>
      <c r="V2366" s="121"/>
      <c r="W2366" s="120"/>
      <c r="X2366" s="113"/>
      <c r="Y2366" s="113"/>
      <c r="Z2366" s="125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2"/>
      <c r="B2367" s="113"/>
      <c r="C2367" s="176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1"/>
      <c r="R2367" s="30"/>
      <c r="S2367" s="8"/>
      <c r="T2367" s="122"/>
      <c r="U2367" s="121"/>
      <c r="V2367" s="121"/>
      <c r="W2367" s="120"/>
      <c r="X2367" s="113"/>
      <c r="Y2367" s="113"/>
      <c r="Z2367" s="125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2"/>
      <c r="B2368" s="113"/>
      <c r="C2368" s="176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1"/>
      <c r="R2368" s="30"/>
      <c r="S2368" s="8"/>
      <c r="T2368" s="122"/>
      <c r="U2368" s="121"/>
      <c r="V2368" s="121"/>
      <c r="W2368" s="120"/>
      <c r="X2368" s="113"/>
      <c r="Y2368" s="113"/>
      <c r="Z2368" s="125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2"/>
      <c r="B2369" s="113"/>
      <c r="C2369" s="176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1"/>
      <c r="R2369" s="30"/>
      <c r="S2369" s="8"/>
      <c r="T2369" s="122"/>
      <c r="U2369" s="121"/>
      <c r="V2369" s="121"/>
      <c r="W2369" s="120"/>
      <c r="X2369" s="113"/>
      <c r="Y2369" s="113"/>
      <c r="Z2369" s="125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2"/>
      <c r="B2370" s="113"/>
      <c r="C2370" s="176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1"/>
      <c r="R2370" s="30"/>
      <c r="S2370" s="8"/>
      <c r="T2370" s="122"/>
      <c r="U2370" s="121"/>
      <c r="V2370" s="121"/>
      <c r="W2370" s="120"/>
      <c r="X2370" s="113"/>
      <c r="Y2370" s="113"/>
      <c r="Z2370" s="125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2"/>
      <c r="B2371" s="113"/>
      <c r="C2371" s="176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1"/>
      <c r="R2371" s="30"/>
      <c r="S2371" s="8"/>
      <c r="T2371" s="122"/>
      <c r="U2371" s="121"/>
      <c r="V2371" s="121"/>
      <c r="W2371" s="120"/>
      <c r="X2371" s="113"/>
      <c r="Y2371" s="113"/>
      <c r="Z2371" s="125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2"/>
      <c r="B2372" s="113"/>
      <c r="C2372" s="176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1"/>
      <c r="R2372" s="30"/>
      <c r="S2372" s="8"/>
      <c r="T2372" s="122"/>
      <c r="U2372" s="121"/>
      <c r="V2372" s="121"/>
      <c r="W2372" s="120"/>
      <c r="X2372" s="113"/>
      <c r="Y2372" s="113"/>
      <c r="Z2372" s="125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2"/>
      <c r="B2373" s="113"/>
      <c r="C2373" s="176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1"/>
      <c r="R2373" s="30"/>
      <c r="S2373" s="8"/>
      <c r="T2373" s="122"/>
      <c r="U2373" s="121"/>
      <c r="V2373" s="121"/>
      <c r="W2373" s="120"/>
      <c r="X2373" s="113"/>
      <c r="Y2373" s="113"/>
      <c r="Z2373" s="125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2"/>
      <c r="B2374" s="113"/>
      <c r="C2374" s="176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1"/>
      <c r="R2374" s="30"/>
      <c r="S2374" s="8"/>
      <c r="T2374" s="122"/>
      <c r="U2374" s="121"/>
      <c r="V2374" s="121"/>
      <c r="W2374" s="120"/>
      <c r="X2374" s="113"/>
      <c r="Y2374" s="113"/>
      <c r="Z2374" s="125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2"/>
      <c r="B2375" s="113"/>
      <c r="C2375" s="176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1"/>
      <c r="R2375" s="30"/>
      <c r="S2375" s="8"/>
      <c r="T2375" s="122"/>
      <c r="U2375" s="121"/>
      <c r="V2375" s="121"/>
      <c r="W2375" s="120"/>
      <c r="X2375" s="113"/>
      <c r="Y2375" s="113"/>
      <c r="Z2375" s="125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2"/>
      <c r="B2376" s="113"/>
      <c r="C2376" s="176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1"/>
      <c r="R2376" s="30"/>
      <c r="S2376" s="8"/>
      <c r="T2376" s="122"/>
      <c r="U2376" s="121"/>
      <c r="V2376" s="121"/>
      <c r="W2376" s="120"/>
      <c r="X2376" s="113"/>
      <c r="Y2376" s="113"/>
      <c r="Z2376" s="125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2"/>
      <c r="B2377" s="113"/>
      <c r="C2377" s="176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1"/>
      <c r="R2377" s="30"/>
      <c r="S2377" s="8"/>
      <c r="T2377" s="122"/>
      <c r="U2377" s="121"/>
      <c r="V2377" s="121"/>
      <c r="W2377" s="120"/>
      <c r="X2377" s="113"/>
      <c r="Y2377" s="113"/>
      <c r="Z2377" s="125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2"/>
      <c r="B2378" s="113"/>
      <c r="C2378" s="176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1"/>
      <c r="R2378" s="30"/>
      <c r="S2378" s="8"/>
      <c r="T2378" s="122"/>
      <c r="U2378" s="121"/>
      <c r="V2378" s="121"/>
      <c r="W2378" s="120"/>
      <c r="X2378" s="113"/>
      <c r="Y2378" s="113"/>
      <c r="Z2378" s="125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2"/>
      <c r="B2379" s="113"/>
      <c r="C2379" s="176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1"/>
      <c r="R2379" s="30"/>
      <c r="S2379" s="8"/>
      <c r="T2379" s="122"/>
      <c r="U2379" s="121"/>
      <c r="V2379" s="121"/>
      <c r="W2379" s="120"/>
      <c r="X2379" s="113"/>
      <c r="Y2379" s="113"/>
      <c r="Z2379" s="125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2"/>
      <c r="B2380" s="113"/>
      <c r="C2380" s="176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1"/>
      <c r="R2380" s="30"/>
      <c r="S2380" s="8"/>
      <c r="T2380" s="122"/>
      <c r="U2380" s="121"/>
      <c r="V2380" s="121"/>
      <c r="W2380" s="120"/>
      <c r="X2380" s="113"/>
      <c r="Y2380" s="113"/>
      <c r="Z2380" s="125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2"/>
      <c r="B2381" s="113"/>
      <c r="C2381" s="176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1"/>
      <c r="R2381" s="30"/>
      <c r="S2381" s="8"/>
      <c r="T2381" s="122"/>
      <c r="U2381" s="121"/>
      <c r="V2381" s="121"/>
      <c r="W2381" s="120"/>
      <c r="X2381" s="113"/>
      <c r="Y2381" s="113"/>
      <c r="Z2381" s="125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2"/>
      <c r="B2382" s="113"/>
      <c r="C2382" s="176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1"/>
      <c r="R2382" s="30"/>
      <c r="S2382" s="8"/>
      <c r="T2382" s="122"/>
      <c r="U2382" s="121"/>
      <c r="V2382" s="121"/>
      <c r="W2382" s="120"/>
      <c r="X2382" s="113"/>
      <c r="Y2382" s="113"/>
      <c r="Z2382" s="125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2"/>
      <c r="B2383" s="113"/>
      <c r="C2383" s="176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1"/>
      <c r="R2383" s="30"/>
      <c r="S2383" s="8"/>
      <c r="T2383" s="122"/>
      <c r="U2383" s="121"/>
      <c r="V2383" s="121"/>
      <c r="W2383" s="120"/>
      <c r="X2383" s="113"/>
      <c r="Y2383" s="113"/>
      <c r="Z2383" s="125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2"/>
      <c r="B2384" s="113"/>
      <c r="C2384" s="176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1"/>
      <c r="R2384" s="30"/>
      <c r="S2384" s="8"/>
      <c r="T2384" s="122"/>
      <c r="U2384" s="121"/>
      <c r="V2384" s="121"/>
      <c r="W2384" s="120"/>
      <c r="X2384" s="113"/>
      <c r="Y2384" s="113"/>
      <c r="Z2384" s="125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2"/>
      <c r="B2385" s="113"/>
      <c r="C2385" s="176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1"/>
      <c r="R2385" s="30"/>
      <c r="S2385" s="8"/>
      <c r="T2385" s="122"/>
      <c r="U2385" s="121"/>
      <c r="V2385" s="121"/>
      <c r="W2385" s="120"/>
      <c r="X2385" s="113"/>
      <c r="Y2385" s="113"/>
      <c r="Z2385" s="125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2"/>
      <c r="B2386" s="113"/>
      <c r="C2386" s="176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1"/>
      <c r="R2386" s="30"/>
      <c r="S2386" s="8"/>
      <c r="T2386" s="122"/>
      <c r="U2386" s="121"/>
      <c r="V2386" s="121"/>
      <c r="W2386" s="120"/>
      <c r="X2386" s="113"/>
      <c r="Y2386" s="113"/>
      <c r="Z2386" s="125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2"/>
      <c r="B2387" s="113"/>
      <c r="C2387" s="176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1"/>
      <c r="R2387" s="30"/>
      <c r="S2387" s="8"/>
      <c r="T2387" s="122"/>
      <c r="U2387" s="121"/>
      <c r="V2387" s="121"/>
      <c r="W2387" s="120"/>
      <c r="X2387" s="113"/>
      <c r="Y2387" s="113"/>
      <c r="Z2387" s="125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2"/>
      <c r="B2388" s="113"/>
      <c r="C2388" s="176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1"/>
      <c r="R2388" s="30"/>
      <c r="S2388" s="8"/>
      <c r="T2388" s="122"/>
      <c r="U2388" s="121"/>
      <c r="V2388" s="121"/>
      <c r="W2388" s="120"/>
      <c r="X2388" s="113"/>
      <c r="Y2388" s="113"/>
      <c r="Z2388" s="125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2"/>
      <c r="B2389" s="113"/>
      <c r="C2389" s="176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1"/>
      <c r="R2389" s="30"/>
      <c r="S2389" s="8"/>
      <c r="T2389" s="122"/>
      <c r="U2389" s="121"/>
      <c r="V2389" s="121"/>
      <c r="W2389" s="120"/>
      <c r="X2389" s="113"/>
      <c r="Y2389" s="113"/>
      <c r="Z2389" s="125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2"/>
      <c r="B2390" s="113"/>
      <c r="C2390" s="176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1"/>
      <c r="R2390" s="30"/>
      <c r="S2390" s="8"/>
      <c r="T2390" s="122"/>
      <c r="U2390" s="121"/>
      <c r="V2390" s="121"/>
      <c r="W2390" s="120"/>
      <c r="X2390" s="113"/>
      <c r="Y2390" s="113"/>
      <c r="Z2390" s="125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2"/>
      <c r="B2391" s="113"/>
      <c r="C2391" s="176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1"/>
      <c r="R2391" s="30"/>
      <c r="S2391" s="8"/>
      <c r="T2391" s="122"/>
      <c r="U2391" s="121"/>
      <c r="V2391" s="121"/>
      <c r="W2391" s="120"/>
      <c r="X2391" s="113"/>
      <c r="Y2391" s="113"/>
      <c r="Z2391" s="125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2"/>
      <c r="B2392" s="113"/>
      <c r="C2392" s="176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1"/>
      <c r="R2392" s="30"/>
      <c r="S2392" s="8"/>
      <c r="T2392" s="122"/>
      <c r="U2392" s="121"/>
      <c r="V2392" s="121"/>
      <c r="W2392" s="120"/>
      <c r="X2392" s="113"/>
      <c r="Y2392" s="113"/>
      <c r="Z2392" s="125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2"/>
      <c r="B2393" s="113"/>
      <c r="C2393" s="176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1"/>
      <c r="R2393" s="30"/>
      <c r="S2393" s="8"/>
      <c r="T2393" s="122"/>
      <c r="U2393" s="121"/>
      <c r="V2393" s="121"/>
      <c r="W2393" s="120"/>
      <c r="X2393" s="113"/>
      <c r="Y2393" s="113"/>
      <c r="Z2393" s="125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2"/>
      <c r="B2394" s="113"/>
      <c r="C2394" s="176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1"/>
      <c r="R2394" s="30"/>
      <c r="S2394" s="8"/>
      <c r="T2394" s="122"/>
      <c r="U2394" s="121"/>
      <c r="V2394" s="121"/>
      <c r="W2394" s="120"/>
      <c r="X2394" s="113"/>
      <c r="Y2394" s="113"/>
      <c r="Z2394" s="125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2"/>
      <c r="B2395" s="113"/>
      <c r="C2395" s="176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1"/>
      <c r="R2395" s="30"/>
      <c r="S2395" s="8"/>
      <c r="T2395" s="122"/>
      <c r="U2395" s="121"/>
      <c r="V2395" s="121"/>
      <c r="W2395" s="120"/>
      <c r="X2395" s="113"/>
      <c r="Y2395" s="113"/>
      <c r="Z2395" s="125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2"/>
      <c r="B2396" s="113"/>
      <c r="C2396" s="176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1"/>
      <c r="R2396" s="30"/>
      <c r="S2396" s="8"/>
      <c r="T2396" s="122"/>
      <c r="U2396" s="121"/>
      <c r="V2396" s="121"/>
      <c r="W2396" s="120"/>
      <c r="X2396" s="113"/>
      <c r="Y2396" s="113"/>
      <c r="Z2396" s="125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2"/>
      <c r="B2397" s="113"/>
      <c r="C2397" s="176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1"/>
      <c r="R2397" s="30"/>
      <c r="S2397" s="8"/>
      <c r="T2397" s="122"/>
      <c r="U2397" s="121"/>
      <c r="V2397" s="121"/>
      <c r="W2397" s="120"/>
      <c r="X2397" s="113"/>
      <c r="Y2397" s="113"/>
      <c r="Z2397" s="125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2"/>
      <c r="B2398" s="113"/>
      <c r="C2398" s="176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1"/>
      <c r="R2398" s="30"/>
      <c r="S2398" s="8"/>
      <c r="T2398" s="122"/>
      <c r="U2398" s="121"/>
      <c r="V2398" s="121"/>
      <c r="W2398" s="120"/>
      <c r="X2398" s="113"/>
      <c r="Y2398" s="113"/>
      <c r="Z2398" s="125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2"/>
      <c r="B2399" s="113"/>
      <c r="C2399" s="176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1"/>
      <c r="R2399" s="30"/>
      <c r="S2399" s="8"/>
      <c r="T2399" s="122"/>
      <c r="U2399" s="121"/>
      <c r="V2399" s="121"/>
      <c r="W2399" s="120"/>
      <c r="X2399" s="113"/>
      <c r="Y2399" s="113"/>
      <c r="Z2399" s="125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2"/>
      <c r="B2400" s="113"/>
      <c r="C2400" s="176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1"/>
      <c r="R2400" s="30"/>
      <c r="S2400" s="8"/>
      <c r="T2400" s="122"/>
      <c r="U2400" s="121"/>
      <c r="V2400" s="121"/>
      <c r="W2400" s="120"/>
      <c r="X2400" s="113"/>
      <c r="Y2400" s="113"/>
      <c r="Z2400" s="125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2"/>
      <c r="B2401" s="113"/>
      <c r="C2401" s="176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1"/>
      <c r="R2401" s="30"/>
      <c r="S2401" s="8"/>
      <c r="T2401" s="122"/>
      <c r="U2401" s="121"/>
      <c r="V2401" s="121"/>
      <c r="W2401" s="120"/>
      <c r="X2401" s="113"/>
      <c r="Y2401" s="113"/>
      <c r="Z2401" s="125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2"/>
      <c r="B2402" s="113"/>
      <c r="C2402" s="176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1"/>
      <c r="R2402" s="30"/>
      <c r="S2402" s="8"/>
      <c r="T2402" s="122"/>
      <c r="U2402" s="121"/>
      <c r="V2402" s="121"/>
      <c r="W2402" s="120"/>
      <c r="X2402" s="113"/>
      <c r="Y2402" s="113"/>
      <c r="Z2402" s="125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2"/>
      <c r="B2403" s="113"/>
      <c r="C2403" s="176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1"/>
      <c r="R2403" s="30"/>
      <c r="S2403" s="8"/>
      <c r="T2403" s="122"/>
      <c r="U2403" s="121"/>
      <c r="V2403" s="121"/>
      <c r="W2403" s="120"/>
      <c r="X2403" s="113"/>
      <c r="Y2403" s="113"/>
      <c r="Z2403" s="125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2"/>
      <c r="B2404" s="113"/>
      <c r="C2404" s="176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1"/>
      <c r="R2404" s="30"/>
      <c r="S2404" s="8"/>
      <c r="T2404" s="122"/>
      <c r="U2404" s="121"/>
      <c r="V2404" s="121"/>
      <c r="W2404" s="120"/>
      <c r="X2404" s="113"/>
      <c r="Y2404" s="113"/>
      <c r="Z2404" s="125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2"/>
      <c r="B2405" s="113"/>
      <c r="C2405" s="176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1"/>
      <c r="R2405" s="30"/>
      <c r="S2405" s="8"/>
      <c r="T2405" s="122"/>
      <c r="U2405" s="121"/>
      <c r="V2405" s="121"/>
      <c r="W2405" s="120"/>
      <c r="X2405" s="113"/>
      <c r="Y2405" s="113"/>
      <c r="Z2405" s="125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2"/>
      <c r="B2406" s="113"/>
      <c r="C2406" s="176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1"/>
      <c r="R2406" s="30"/>
      <c r="S2406" s="8"/>
      <c r="T2406" s="122"/>
      <c r="U2406" s="121"/>
      <c r="V2406" s="121"/>
      <c r="W2406" s="120"/>
      <c r="X2406" s="113"/>
      <c r="Y2406" s="113"/>
      <c r="Z2406" s="125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2"/>
      <c r="B2407" s="113"/>
      <c r="C2407" s="176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1"/>
      <c r="R2407" s="30"/>
      <c r="S2407" s="8"/>
      <c r="T2407" s="122"/>
      <c r="U2407" s="121"/>
      <c r="V2407" s="121"/>
      <c r="W2407" s="120"/>
      <c r="X2407" s="113"/>
      <c r="Y2407" s="113"/>
      <c r="Z2407" s="125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2"/>
      <c r="B2408" s="113"/>
      <c r="C2408" s="176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1"/>
      <c r="R2408" s="30"/>
      <c r="S2408" s="8"/>
      <c r="T2408" s="122"/>
      <c r="U2408" s="121"/>
      <c r="V2408" s="121"/>
      <c r="W2408" s="120"/>
      <c r="X2408" s="113"/>
      <c r="Y2408" s="113"/>
      <c r="Z2408" s="125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2"/>
      <c r="B2409" s="113"/>
      <c r="C2409" s="176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1"/>
      <c r="R2409" s="30"/>
      <c r="S2409" s="8"/>
      <c r="T2409" s="122"/>
      <c r="U2409" s="121"/>
      <c r="V2409" s="121"/>
      <c r="W2409" s="120"/>
      <c r="X2409" s="113"/>
      <c r="Y2409" s="113"/>
      <c r="Z2409" s="125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2"/>
      <c r="B2410" s="113"/>
      <c r="C2410" s="176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1"/>
      <c r="R2410" s="30"/>
      <c r="S2410" s="8"/>
      <c r="T2410" s="122"/>
      <c r="U2410" s="121"/>
      <c r="V2410" s="121"/>
      <c r="W2410" s="120"/>
      <c r="X2410" s="113"/>
      <c r="Y2410" s="113"/>
      <c r="Z2410" s="125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2"/>
      <c r="B2411" s="113"/>
      <c r="C2411" s="176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1"/>
      <c r="R2411" s="30"/>
      <c r="S2411" s="8"/>
      <c r="T2411" s="122"/>
      <c r="U2411" s="121"/>
      <c r="V2411" s="121"/>
      <c r="W2411" s="120"/>
      <c r="X2411" s="113"/>
      <c r="Y2411" s="113"/>
      <c r="Z2411" s="125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2"/>
      <c r="B2412" s="113"/>
      <c r="C2412" s="176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1"/>
      <c r="R2412" s="30"/>
      <c r="S2412" s="8"/>
      <c r="T2412" s="122"/>
      <c r="U2412" s="121"/>
      <c r="V2412" s="121"/>
      <c r="W2412" s="120"/>
      <c r="X2412" s="113"/>
      <c r="Y2412" s="113"/>
      <c r="Z2412" s="125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2"/>
      <c r="B2413" s="113"/>
      <c r="C2413" s="176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1"/>
      <c r="R2413" s="30"/>
      <c r="S2413" s="8"/>
      <c r="T2413" s="122"/>
      <c r="U2413" s="121"/>
      <c r="V2413" s="121"/>
      <c r="W2413" s="120"/>
      <c r="X2413" s="113"/>
      <c r="Y2413" s="113"/>
      <c r="Z2413" s="125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2"/>
      <c r="B2414" s="113"/>
      <c r="C2414" s="176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1"/>
      <c r="R2414" s="30"/>
      <c r="S2414" s="8"/>
      <c r="T2414" s="122"/>
      <c r="U2414" s="121"/>
      <c r="V2414" s="121"/>
      <c r="W2414" s="120"/>
      <c r="X2414" s="113"/>
      <c r="Y2414" s="113"/>
      <c r="Z2414" s="125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2"/>
      <c r="B2415" s="113"/>
      <c r="C2415" s="176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1"/>
      <c r="R2415" s="30"/>
      <c r="S2415" s="8"/>
      <c r="T2415" s="122"/>
      <c r="U2415" s="121"/>
      <c r="V2415" s="121"/>
      <c r="W2415" s="120"/>
      <c r="X2415" s="113"/>
      <c r="Y2415" s="113"/>
      <c r="Z2415" s="125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2"/>
      <c r="B2416" s="113"/>
      <c r="C2416" s="176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1"/>
      <c r="R2416" s="30"/>
      <c r="S2416" s="8"/>
      <c r="T2416" s="122"/>
      <c r="U2416" s="121"/>
      <c r="V2416" s="121"/>
      <c r="W2416" s="120"/>
      <c r="X2416" s="113"/>
      <c r="Y2416" s="113"/>
      <c r="Z2416" s="125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2"/>
      <c r="B2417" s="113"/>
      <c r="C2417" s="176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1"/>
      <c r="R2417" s="30"/>
      <c r="S2417" s="8"/>
      <c r="T2417" s="122"/>
      <c r="U2417" s="121"/>
      <c r="V2417" s="121"/>
      <c r="W2417" s="120"/>
      <c r="X2417" s="113"/>
      <c r="Y2417" s="113"/>
      <c r="Z2417" s="125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2"/>
      <c r="B2418" s="113"/>
      <c r="C2418" s="176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1"/>
      <c r="R2418" s="30"/>
      <c r="S2418" s="8"/>
      <c r="T2418" s="122"/>
      <c r="U2418" s="121"/>
      <c r="V2418" s="121"/>
      <c r="W2418" s="120"/>
      <c r="X2418" s="113"/>
      <c r="Y2418" s="113"/>
      <c r="Z2418" s="125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2"/>
      <c r="B2419" s="113"/>
      <c r="C2419" s="176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1"/>
      <c r="R2419" s="30"/>
      <c r="S2419" s="8"/>
      <c r="T2419" s="122"/>
      <c r="U2419" s="121"/>
      <c r="V2419" s="121"/>
      <c r="W2419" s="120"/>
      <c r="X2419" s="113"/>
      <c r="Y2419" s="113"/>
      <c r="Z2419" s="125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2"/>
      <c r="B2420" s="113"/>
      <c r="C2420" s="176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1"/>
      <c r="R2420" s="30"/>
      <c r="S2420" s="8"/>
      <c r="T2420" s="122"/>
      <c r="U2420" s="121"/>
      <c r="V2420" s="121"/>
      <c r="W2420" s="120"/>
      <c r="X2420" s="113"/>
      <c r="Y2420" s="113"/>
      <c r="Z2420" s="125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2"/>
      <c r="B2421" s="113"/>
      <c r="C2421" s="176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1"/>
      <c r="R2421" s="30"/>
      <c r="S2421" s="8"/>
      <c r="T2421" s="122"/>
      <c r="U2421" s="121"/>
      <c r="V2421" s="121"/>
      <c r="W2421" s="120"/>
      <c r="X2421" s="113"/>
      <c r="Y2421" s="113"/>
      <c r="Z2421" s="125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2"/>
      <c r="B2422" s="113"/>
      <c r="C2422" s="176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1"/>
      <c r="R2422" s="30"/>
      <c r="S2422" s="8"/>
      <c r="T2422" s="122"/>
      <c r="U2422" s="121"/>
      <c r="V2422" s="121"/>
      <c r="W2422" s="120"/>
      <c r="X2422" s="113"/>
      <c r="Y2422" s="113"/>
      <c r="Z2422" s="125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2"/>
      <c r="B2423" s="113"/>
      <c r="C2423" s="176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1"/>
      <c r="R2423" s="30"/>
      <c r="S2423" s="8"/>
      <c r="T2423" s="122"/>
      <c r="U2423" s="121"/>
      <c r="V2423" s="121"/>
      <c r="W2423" s="120"/>
      <c r="X2423" s="113"/>
      <c r="Y2423" s="113"/>
      <c r="Z2423" s="125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2"/>
      <c r="B2424" s="113"/>
      <c r="C2424" s="176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1"/>
      <c r="R2424" s="30"/>
      <c r="S2424" s="8"/>
      <c r="T2424" s="122"/>
      <c r="U2424" s="121"/>
      <c r="V2424" s="121"/>
      <c r="W2424" s="120"/>
      <c r="X2424" s="113"/>
      <c r="Y2424" s="113"/>
      <c r="Z2424" s="125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2"/>
      <c r="B2425" s="113"/>
      <c r="C2425" s="176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1"/>
      <c r="R2425" s="30"/>
      <c r="S2425" s="8"/>
      <c r="T2425" s="122"/>
      <c r="U2425" s="121"/>
      <c r="V2425" s="121"/>
      <c r="W2425" s="120"/>
      <c r="X2425" s="113"/>
      <c r="Y2425" s="113"/>
      <c r="Z2425" s="125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2"/>
      <c r="B2426" s="113"/>
      <c r="C2426" s="176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1"/>
      <c r="R2426" s="30"/>
      <c r="S2426" s="8"/>
      <c r="T2426" s="122"/>
      <c r="U2426" s="121"/>
      <c r="V2426" s="121"/>
      <c r="W2426" s="120"/>
      <c r="X2426" s="113"/>
      <c r="Y2426" s="113"/>
      <c r="Z2426" s="125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2"/>
      <c r="B2427" s="113"/>
      <c r="C2427" s="176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1"/>
      <c r="R2427" s="30"/>
      <c r="S2427" s="8"/>
      <c r="T2427" s="122"/>
      <c r="U2427" s="121"/>
      <c r="V2427" s="121"/>
      <c r="W2427" s="120"/>
      <c r="X2427" s="113"/>
      <c r="Y2427" s="113"/>
      <c r="Z2427" s="125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2"/>
      <c r="B2428" s="113"/>
      <c r="C2428" s="176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1"/>
      <c r="R2428" s="30"/>
      <c r="S2428" s="8"/>
      <c r="T2428" s="122"/>
      <c r="U2428" s="121"/>
      <c r="V2428" s="121"/>
      <c r="W2428" s="120"/>
      <c r="X2428" s="113"/>
      <c r="Y2428" s="113"/>
      <c r="Z2428" s="125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2"/>
      <c r="B2429" s="113"/>
      <c r="C2429" s="176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1"/>
      <c r="R2429" s="30"/>
      <c r="S2429" s="8"/>
      <c r="T2429" s="122"/>
      <c r="U2429" s="121"/>
      <c r="V2429" s="121"/>
      <c r="W2429" s="120"/>
      <c r="X2429" s="113"/>
      <c r="Y2429" s="113"/>
      <c r="Z2429" s="125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2"/>
      <c r="B2430" s="113"/>
      <c r="C2430" s="176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1"/>
      <c r="R2430" s="30"/>
      <c r="S2430" s="8"/>
      <c r="T2430" s="122"/>
      <c r="U2430" s="121"/>
      <c r="V2430" s="121"/>
      <c r="W2430" s="120"/>
      <c r="X2430" s="113"/>
      <c r="Y2430" s="113"/>
      <c r="Z2430" s="125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2"/>
      <c r="B2431" s="113"/>
      <c r="C2431" s="176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1"/>
      <c r="R2431" s="30"/>
      <c r="S2431" s="8"/>
      <c r="T2431" s="122"/>
      <c r="U2431" s="121"/>
      <c r="V2431" s="121"/>
      <c r="W2431" s="120"/>
      <c r="X2431" s="113"/>
      <c r="Y2431" s="113"/>
      <c r="Z2431" s="125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2"/>
      <c r="B2432" s="113"/>
      <c r="C2432" s="176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1"/>
      <c r="R2432" s="30"/>
      <c r="S2432" s="8"/>
      <c r="T2432" s="122"/>
      <c r="U2432" s="121"/>
      <c r="V2432" s="121"/>
      <c r="W2432" s="120"/>
      <c r="X2432" s="113"/>
      <c r="Y2432" s="113"/>
      <c r="Z2432" s="125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2"/>
      <c r="B2433" s="113"/>
      <c r="C2433" s="176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1"/>
      <c r="R2433" s="30"/>
      <c r="S2433" s="8"/>
      <c r="T2433" s="122"/>
      <c r="U2433" s="121"/>
      <c r="V2433" s="121"/>
      <c r="W2433" s="120"/>
      <c r="X2433" s="113"/>
      <c r="Y2433" s="113"/>
      <c r="Z2433" s="125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2"/>
      <c r="B2434" s="113"/>
      <c r="C2434" s="176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1"/>
      <c r="R2434" s="30"/>
      <c r="S2434" s="8"/>
      <c r="T2434" s="122"/>
      <c r="U2434" s="121"/>
      <c r="V2434" s="121"/>
      <c r="W2434" s="120"/>
      <c r="X2434" s="113"/>
      <c r="Y2434" s="113"/>
      <c r="Z2434" s="125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2"/>
      <c r="B2435" s="113"/>
      <c r="C2435" s="176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1"/>
      <c r="R2435" s="30"/>
      <c r="S2435" s="8"/>
      <c r="T2435" s="122"/>
      <c r="U2435" s="121"/>
      <c r="V2435" s="121"/>
      <c r="W2435" s="120"/>
      <c r="X2435" s="113"/>
      <c r="Y2435" s="113"/>
      <c r="Z2435" s="125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2"/>
      <c r="B2436" s="113"/>
      <c r="C2436" s="176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1"/>
      <c r="R2436" s="30"/>
      <c r="S2436" s="8"/>
      <c r="T2436" s="122"/>
      <c r="U2436" s="121"/>
      <c r="V2436" s="121"/>
      <c r="W2436" s="120"/>
      <c r="X2436" s="113"/>
      <c r="Y2436" s="113"/>
      <c r="Z2436" s="125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2"/>
      <c r="B2437" s="113"/>
      <c r="C2437" s="176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1"/>
      <c r="R2437" s="30"/>
      <c r="S2437" s="8"/>
      <c r="T2437" s="122"/>
      <c r="U2437" s="121"/>
      <c r="V2437" s="121"/>
      <c r="W2437" s="120"/>
      <c r="X2437" s="113"/>
      <c r="Y2437" s="113"/>
      <c r="Z2437" s="125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2"/>
      <c r="B2438" s="113"/>
      <c r="C2438" s="176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1"/>
      <c r="R2438" s="30"/>
      <c r="S2438" s="8"/>
      <c r="T2438" s="122"/>
      <c r="U2438" s="121"/>
      <c r="V2438" s="121"/>
      <c r="W2438" s="120"/>
      <c r="X2438" s="113"/>
      <c r="Y2438" s="113"/>
      <c r="Z2438" s="125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2"/>
      <c r="B2439" s="113"/>
      <c r="C2439" s="176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1"/>
      <c r="R2439" s="30"/>
      <c r="S2439" s="8"/>
      <c r="T2439" s="122"/>
      <c r="U2439" s="121"/>
      <c r="V2439" s="121"/>
      <c r="W2439" s="120"/>
      <c r="X2439" s="113"/>
      <c r="Y2439" s="113"/>
      <c r="Z2439" s="125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2"/>
      <c r="B2440" s="113"/>
      <c r="C2440" s="176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1"/>
      <c r="R2440" s="30"/>
      <c r="S2440" s="8"/>
      <c r="T2440" s="122"/>
      <c r="U2440" s="121"/>
      <c r="V2440" s="121"/>
      <c r="W2440" s="120"/>
      <c r="X2440" s="113"/>
      <c r="Y2440" s="113"/>
      <c r="Z2440" s="125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2"/>
      <c r="B2441" s="113"/>
      <c r="C2441" s="176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1"/>
      <c r="R2441" s="30"/>
      <c r="S2441" s="8"/>
      <c r="T2441" s="122"/>
      <c r="U2441" s="121"/>
      <c r="V2441" s="121"/>
      <c r="W2441" s="120"/>
      <c r="X2441" s="113"/>
      <c r="Y2441" s="113"/>
      <c r="Z2441" s="125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2"/>
      <c r="B2442" s="113"/>
      <c r="C2442" s="176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1"/>
      <c r="R2442" s="30"/>
      <c r="S2442" s="8"/>
      <c r="T2442" s="122"/>
      <c r="U2442" s="121"/>
      <c r="V2442" s="121"/>
      <c r="W2442" s="120"/>
      <c r="X2442" s="113"/>
      <c r="Y2442" s="113"/>
      <c r="Z2442" s="125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2"/>
      <c r="B2443" s="113"/>
      <c r="C2443" s="176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1"/>
      <c r="R2443" s="30"/>
      <c r="S2443" s="8"/>
      <c r="T2443" s="122"/>
      <c r="U2443" s="121"/>
      <c r="V2443" s="121"/>
      <c r="W2443" s="120"/>
      <c r="X2443" s="113"/>
      <c r="Y2443" s="113"/>
      <c r="Z2443" s="125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2"/>
      <c r="B2444" s="113"/>
      <c r="C2444" s="176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1"/>
      <c r="R2444" s="30"/>
      <c r="S2444" s="8"/>
      <c r="T2444" s="122"/>
      <c r="U2444" s="121"/>
      <c r="V2444" s="121"/>
      <c r="W2444" s="120"/>
      <c r="X2444" s="113"/>
      <c r="Y2444" s="113"/>
      <c r="Z2444" s="125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2"/>
      <c r="B2445" s="113"/>
      <c r="C2445" s="176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1"/>
      <c r="R2445" s="30"/>
      <c r="S2445" s="8"/>
      <c r="T2445" s="122"/>
      <c r="U2445" s="121"/>
      <c r="V2445" s="121"/>
      <c r="W2445" s="120"/>
      <c r="X2445" s="113"/>
      <c r="Y2445" s="113"/>
      <c r="Z2445" s="125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2"/>
      <c r="B2446" s="113"/>
      <c r="C2446" s="176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1"/>
      <c r="R2446" s="30"/>
      <c r="S2446" s="8"/>
      <c r="T2446" s="122"/>
      <c r="U2446" s="121"/>
      <c r="V2446" s="121"/>
      <c r="W2446" s="120"/>
      <c r="X2446" s="113"/>
      <c r="Y2446" s="113"/>
      <c r="Z2446" s="125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2"/>
      <c r="B2447" s="113"/>
      <c r="C2447" s="176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1"/>
      <c r="R2447" s="30"/>
      <c r="S2447" s="8"/>
      <c r="T2447" s="122"/>
      <c r="U2447" s="121"/>
      <c r="V2447" s="121"/>
      <c r="W2447" s="120"/>
      <c r="X2447" s="113"/>
      <c r="Y2447" s="113"/>
      <c r="Z2447" s="125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2"/>
      <c r="B2448" s="113"/>
      <c r="C2448" s="176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1"/>
      <c r="R2448" s="30"/>
      <c r="S2448" s="8"/>
      <c r="T2448" s="122"/>
      <c r="U2448" s="121"/>
      <c r="V2448" s="121"/>
      <c r="W2448" s="120"/>
      <c r="X2448" s="113"/>
      <c r="Y2448" s="113"/>
      <c r="Z2448" s="125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2"/>
      <c r="B2449" s="113"/>
      <c r="C2449" s="176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1"/>
      <c r="R2449" s="30"/>
      <c r="S2449" s="8"/>
      <c r="T2449" s="122"/>
      <c r="U2449" s="121"/>
      <c r="V2449" s="121"/>
      <c r="W2449" s="120"/>
      <c r="X2449" s="113"/>
      <c r="Y2449" s="113"/>
      <c r="Z2449" s="125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2"/>
      <c r="B2450" s="113"/>
      <c r="C2450" s="176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1"/>
      <c r="R2450" s="30"/>
      <c r="S2450" s="8"/>
      <c r="T2450" s="122"/>
      <c r="U2450" s="121"/>
      <c r="V2450" s="121"/>
      <c r="W2450" s="120"/>
      <c r="X2450" s="113"/>
      <c r="Y2450" s="113"/>
      <c r="Z2450" s="125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2"/>
      <c r="B2451" s="113"/>
      <c r="C2451" s="176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1"/>
      <c r="R2451" s="30"/>
      <c r="S2451" s="8"/>
      <c r="T2451" s="122"/>
      <c r="U2451" s="121"/>
      <c r="V2451" s="121"/>
      <c r="W2451" s="120"/>
      <c r="X2451" s="113"/>
      <c r="Y2451" s="113"/>
      <c r="Z2451" s="125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2"/>
      <c r="B2452" s="113"/>
      <c r="C2452" s="176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1"/>
      <c r="R2452" s="30"/>
      <c r="S2452" s="8"/>
      <c r="T2452" s="122"/>
      <c r="U2452" s="121"/>
      <c r="V2452" s="121"/>
      <c r="W2452" s="120"/>
      <c r="X2452" s="113"/>
      <c r="Y2452" s="113"/>
      <c r="Z2452" s="125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2"/>
      <c r="B2453" s="113"/>
      <c r="C2453" s="176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1"/>
      <c r="R2453" s="30"/>
      <c r="S2453" s="8"/>
      <c r="T2453" s="122"/>
      <c r="U2453" s="121"/>
      <c r="V2453" s="121"/>
      <c r="W2453" s="120"/>
      <c r="X2453" s="113"/>
      <c r="Y2453" s="113"/>
      <c r="Z2453" s="125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2"/>
      <c r="B2454" s="113"/>
      <c r="C2454" s="176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1"/>
      <c r="R2454" s="30"/>
      <c r="S2454" s="8"/>
      <c r="T2454" s="122"/>
      <c r="U2454" s="121"/>
      <c r="V2454" s="121"/>
      <c r="W2454" s="120"/>
      <c r="X2454" s="113"/>
      <c r="Y2454" s="113"/>
      <c r="Z2454" s="125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2"/>
      <c r="B2455" s="113"/>
      <c r="C2455" s="176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1"/>
      <c r="R2455" s="30"/>
      <c r="S2455" s="8"/>
      <c r="T2455" s="122"/>
      <c r="U2455" s="121"/>
      <c r="V2455" s="121"/>
      <c r="W2455" s="120"/>
      <c r="X2455" s="113"/>
      <c r="Y2455" s="113"/>
      <c r="Z2455" s="125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2"/>
      <c r="B2456" s="113"/>
      <c r="C2456" s="176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1"/>
      <c r="R2456" s="30"/>
      <c r="S2456" s="8"/>
      <c r="T2456" s="122"/>
      <c r="U2456" s="121"/>
      <c r="V2456" s="121"/>
      <c r="W2456" s="120"/>
      <c r="X2456" s="113"/>
      <c r="Y2456" s="113"/>
      <c r="Z2456" s="125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2"/>
      <c r="B2457" s="113"/>
      <c r="C2457" s="176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1"/>
      <c r="R2457" s="30"/>
      <c r="S2457" s="8"/>
      <c r="T2457" s="122"/>
      <c r="U2457" s="121"/>
      <c r="V2457" s="121"/>
      <c r="W2457" s="120"/>
      <c r="X2457" s="113"/>
      <c r="Y2457" s="113"/>
      <c r="Z2457" s="125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2"/>
      <c r="B2458" s="113"/>
      <c r="C2458" s="176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1"/>
      <c r="R2458" s="30"/>
      <c r="S2458" s="8"/>
      <c r="T2458" s="122"/>
      <c r="U2458" s="121"/>
      <c r="V2458" s="121"/>
      <c r="W2458" s="120"/>
      <c r="X2458" s="113"/>
      <c r="Y2458" s="113"/>
      <c r="Z2458" s="125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2"/>
      <c r="B2459" s="113"/>
      <c r="C2459" s="176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1"/>
      <c r="R2459" s="30"/>
      <c r="S2459" s="8"/>
      <c r="T2459" s="122"/>
      <c r="U2459" s="121"/>
      <c r="V2459" s="121"/>
      <c r="W2459" s="120"/>
      <c r="X2459" s="113"/>
      <c r="Y2459" s="113"/>
      <c r="Z2459" s="125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2"/>
      <c r="B2460" s="113"/>
      <c r="C2460" s="176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1"/>
      <c r="R2460" s="30"/>
      <c r="S2460" s="8"/>
      <c r="T2460" s="122"/>
      <c r="U2460" s="121"/>
      <c r="V2460" s="121"/>
      <c r="W2460" s="120"/>
      <c r="X2460" s="113"/>
      <c r="Y2460" s="113"/>
      <c r="Z2460" s="125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2"/>
      <c r="B2461" s="113"/>
      <c r="C2461" s="176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1"/>
      <c r="R2461" s="30"/>
      <c r="S2461" s="8"/>
      <c r="T2461" s="122"/>
      <c r="U2461" s="121"/>
      <c r="V2461" s="121"/>
      <c r="W2461" s="120"/>
      <c r="X2461" s="113"/>
      <c r="Y2461" s="113"/>
      <c r="Z2461" s="125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2"/>
      <c r="B2462" s="113"/>
      <c r="C2462" s="176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1"/>
      <c r="R2462" s="30"/>
      <c r="S2462" s="8"/>
      <c r="T2462" s="122"/>
      <c r="U2462" s="121"/>
      <c r="V2462" s="121"/>
      <c r="W2462" s="120"/>
      <c r="X2462" s="113"/>
      <c r="Y2462" s="113"/>
      <c r="Z2462" s="125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2"/>
      <c r="B2463" s="113"/>
      <c r="C2463" s="176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1"/>
      <c r="R2463" s="30"/>
      <c r="S2463" s="8"/>
      <c r="T2463" s="122"/>
      <c r="U2463" s="121"/>
      <c r="V2463" s="121"/>
      <c r="W2463" s="120"/>
      <c r="X2463" s="113"/>
      <c r="Y2463" s="113"/>
      <c r="Z2463" s="125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2"/>
      <c r="B2464" s="113"/>
      <c r="C2464" s="176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1"/>
      <c r="R2464" s="30"/>
      <c r="S2464" s="8"/>
      <c r="T2464" s="122"/>
      <c r="U2464" s="121"/>
      <c r="V2464" s="121"/>
      <c r="W2464" s="120"/>
      <c r="X2464" s="113"/>
      <c r="Y2464" s="113"/>
      <c r="Z2464" s="125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2"/>
      <c r="B2465" s="113"/>
      <c r="C2465" s="176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1"/>
      <c r="R2465" s="30"/>
      <c r="S2465" s="8"/>
      <c r="T2465" s="122"/>
      <c r="U2465" s="121"/>
      <c r="V2465" s="121"/>
      <c r="W2465" s="120"/>
      <c r="X2465" s="113"/>
      <c r="Y2465" s="113"/>
      <c r="Z2465" s="125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2"/>
      <c r="B2466" s="113"/>
      <c r="C2466" s="176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1"/>
      <c r="R2466" s="30"/>
      <c r="S2466" s="8"/>
      <c r="T2466" s="122"/>
      <c r="U2466" s="121"/>
      <c r="V2466" s="121"/>
      <c r="W2466" s="120"/>
      <c r="X2466" s="113"/>
      <c r="Y2466" s="113"/>
      <c r="Z2466" s="125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2"/>
      <c r="B2467" s="113"/>
      <c r="C2467" s="176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1"/>
      <c r="R2467" s="30"/>
      <c r="S2467" s="8"/>
      <c r="T2467" s="122"/>
      <c r="U2467" s="121"/>
      <c r="V2467" s="121"/>
      <c r="W2467" s="120"/>
      <c r="X2467" s="113"/>
      <c r="Y2467" s="113"/>
      <c r="Z2467" s="125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2"/>
      <c r="B2468" s="113"/>
      <c r="C2468" s="176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1"/>
      <c r="R2468" s="30"/>
      <c r="S2468" s="8"/>
      <c r="T2468" s="122"/>
      <c r="U2468" s="121"/>
      <c r="V2468" s="121"/>
      <c r="W2468" s="120"/>
      <c r="X2468" s="113"/>
      <c r="Y2468" s="113"/>
      <c r="Z2468" s="125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2"/>
      <c r="B2469" s="113"/>
      <c r="C2469" s="176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1"/>
      <c r="R2469" s="30"/>
      <c r="S2469" s="8"/>
      <c r="T2469" s="122"/>
      <c r="U2469" s="121"/>
      <c r="V2469" s="121"/>
      <c r="W2469" s="120"/>
      <c r="X2469" s="113"/>
      <c r="Y2469" s="113"/>
      <c r="Z2469" s="125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2"/>
      <c r="B2470" s="113"/>
      <c r="C2470" s="176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1"/>
      <c r="R2470" s="30"/>
      <c r="S2470" s="8"/>
      <c r="T2470" s="122"/>
      <c r="U2470" s="121"/>
      <c r="V2470" s="121"/>
      <c r="W2470" s="120"/>
      <c r="X2470" s="113"/>
      <c r="Y2470" s="113"/>
      <c r="Z2470" s="125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2"/>
      <c r="B2471" s="113"/>
      <c r="C2471" s="176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1"/>
      <c r="R2471" s="30"/>
      <c r="S2471" s="8"/>
      <c r="T2471" s="122"/>
      <c r="U2471" s="121"/>
      <c r="V2471" s="121"/>
      <c r="W2471" s="120"/>
      <c r="X2471" s="113"/>
      <c r="Y2471" s="113"/>
      <c r="Z2471" s="125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2"/>
      <c r="B2472" s="113"/>
      <c r="C2472" s="176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1"/>
      <c r="R2472" s="30"/>
      <c r="S2472" s="8"/>
      <c r="T2472" s="122"/>
      <c r="U2472" s="121"/>
      <c r="V2472" s="121"/>
      <c r="W2472" s="120"/>
      <c r="X2472" s="113"/>
      <c r="Y2472" s="113"/>
      <c r="Z2472" s="125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2"/>
      <c r="B2473" s="113"/>
      <c r="C2473" s="176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1"/>
      <c r="R2473" s="30"/>
      <c r="S2473" s="8"/>
      <c r="T2473" s="122"/>
      <c r="U2473" s="121"/>
      <c r="V2473" s="121"/>
      <c r="W2473" s="120"/>
      <c r="X2473" s="113"/>
      <c r="Y2473" s="113"/>
      <c r="Z2473" s="125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2"/>
      <c r="B2474" s="113"/>
      <c r="C2474" s="176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1"/>
      <c r="R2474" s="30"/>
      <c r="S2474" s="8"/>
      <c r="T2474" s="122"/>
      <c r="U2474" s="121"/>
      <c r="V2474" s="121"/>
      <c r="W2474" s="120"/>
      <c r="X2474" s="113"/>
      <c r="Y2474" s="113"/>
      <c r="Z2474" s="125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2"/>
      <c r="B2475" s="113"/>
      <c r="C2475" s="176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1"/>
      <c r="R2475" s="30"/>
      <c r="S2475" s="8"/>
      <c r="T2475" s="122"/>
      <c r="U2475" s="121"/>
      <c r="V2475" s="121"/>
      <c r="W2475" s="120"/>
      <c r="X2475" s="113"/>
      <c r="Y2475" s="113"/>
      <c r="Z2475" s="125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2"/>
      <c r="B2476" s="113"/>
      <c r="C2476" s="176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1"/>
      <c r="R2476" s="30"/>
      <c r="S2476" s="8"/>
      <c r="T2476" s="122"/>
      <c r="U2476" s="121"/>
      <c r="V2476" s="121"/>
      <c r="W2476" s="120"/>
      <c r="X2476" s="113"/>
      <c r="Y2476" s="113"/>
      <c r="Z2476" s="125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2"/>
      <c r="B2477" s="113"/>
      <c r="C2477" s="176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1"/>
      <c r="R2477" s="30"/>
      <c r="S2477" s="8"/>
      <c r="T2477" s="122"/>
      <c r="U2477" s="121"/>
      <c r="V2477" s="121"/>
      <c r="W2477" s="120"/>
      <c r="X2477" s="113"/>
      <c r="Y2477" s="113"/>
      <c r="Z2477" s="125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2"/>
      <c r="B2478" s="113"/>
      <c r="C2478" s="176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1"/>
      <c r="R2478" s="30"/>
      <c r="S2478" s="8"/>
      <c r="T2478" s="122"/>
      <c r="U2478" s="121"/>
      <c r="V2478" s="121"/>
      <c r="W2478" s="120"/>
      <c r="X2478" s="113"/>
      <c r="Y2478" s="113"/>
      <c r="Z2478" s="125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2"/>
      <c r="B2479" s="113"/>
      <c r="C2479" s="176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1"/>
      <c r="R2479" s="30"/>
      <c r="S2479" s="8"/>
      <c r="T2479" s="122"/>
      <c r="U2479" s="121"/>
      <c r="V2479" s="121"/>
      <c r="W2479" s="120"/>
      <c r="X2479" s="113"/>
      <c r="Y2479" s="113"/>
      <c r="Z2479" s="125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2"/>
      <c r="B2480" s="113"/>
      <c r="C2480" s="176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1"/>
      <c r="R2480" s="30"/>
      <c r="S2480" s="8"/>
      <c r="T2480" s="122"/>
      <c r="U2480" s="121"/>
      <c r="V2480" s="121"/>
      <c r="W2480" s="120"/>
      <c r="X2480" s="113"/>
      <c r="Y2480" s="113"/>
      <c r="Z2480" s="125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2"/>
      <c r="B2481" s="113"/>
      <c r="C2481" s="176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1"/>
      <c r="R2481" s="30"/>
      <c r="S2481" s="8"/>
      <c r="T2481" s="122"/>
      <c r="U2481" s="121"/>
      <c r="V2481" s="121"/>
      <c r="W2481" s="120"/>
      <c r="X2481" s="113"/>
      <c r="Y2481" s="113"/>
      <c r="Z2481" s="125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2"/>
      <c r="B2482" s="113"/>
      <c r="C2482" s="176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1"/>
      <c r="R2482" s="30"/>
      <c r="S2482" s="8"/>
      <c r="T2482" s="122"/>
      <c r="U2482" s="121"/>
      <c r="V2482" s="121"/>
      <c r="W2482" s="120"/>
      <c r="X2482" s="113"/>
      <c r="Y2482" s="113"/>
      <c r="Z2482" s="125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2"/>
      <c r="B2483" s="113"/>
      <c r="C2483" s="176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1"/>
      <c r="R2483" s="30"/>
      <c r="S2483" s="8"/>
      <c r="T2483" s="122"/>
      <c r="U2483" s="121"/>
      <c r="V2483" s="121"/>
      <c r="W2483" s="120"/>
      <c r="X2483" s="113"/>
      <c r="Y2483" s="113"/>
      <c r="Z2483" s="125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2"/>
      <c r="B2484" s="113"/>
      <c r="C2484" s="176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1"/>
      <c r="R2484" s="30"/>
      <c r="S2484" s="8"/>
      <c r="T2484" s="122"/>
      <c r="U2484" s="121"/>
      <c r="V2484" s="121"/>
      <c r="W2484" s="120"/>
      <c r="X2484" s="113"/>
      <c r="Y2484" s="113"/>
      <c r="Z2484" s="125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2"/>
      <c r="B2485" s="113"/>
      <c r="C2485" s="176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1"/>
      <c r="R2485" s="30"/>
      <c r="S2485" s="8"/>
      <c r="T2485" s="122"/>
      <c r="U2485" s="121"/>
      <c r="V2485" s="121"/>
      <c r="W2485" s="120"/>
      <c r="X2485" s="113"/>
      <c r="Y2485" s="113"/>
      <c r="Z2485" s="125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2"/>
      <c r="B2486" s="113"/>
      <c r="C2486" s="176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1"/>
      <c r="R2486" s="30"/>
      <c r="S2486" s="8"/>
      <c r="T2486" s="122"/>
      <c r="U2486" s="121"/>
      <c r="V2486" s="121"/>
      <c r="W2486" s="120"/>
      <c r="X2486" s="113"/>
      <c r="Y2486" s="113"/>
      <c r="Z2486" s="125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2"/>
      <c r="B2487" s="113"/>
      <c r="C2487" s="176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1"/>
      <c r="R2487" s="30"/>
      <c r="S2487" s="8"/>
      <c r="T2487" s="122"/>
      <c r="U2487" s="121"/>
      <c r="V2487" s="121"/>
      <c r="W2487" s="120"/>
      <c r="X2487" s="113"/>
      <c r="Y2487" s="113"/>
      <c r="Z2487" s="125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2"/>
      <c r="B2488" s="113"/>
      <c r="C2488" s="176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1"/>
      <c r="R2488" s="30"/>
      <c r="S2488" s="8"/>
      <c r="T2488" s="122"/>
      <c r="U2488" s="121"/>
      <c r="V2488" s="121"/>
      <c r="W2488" s="120"/>
      <c r="X2488" s="113"/>
      <c r="Y2488" s="113"/>
      <c r="Z2488" s="125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2"/>
      <c r="B2489" s="113"/>
      <c r="C2489" s="176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1"/>
      <c r="R2489" s="30"/>
      <c r="S2489" s="8"/>
      <c r="T2489" s="122"/>
      <c r="U2489" s="121"/>
      <c r="V2489" s="121"/>
      <c r="W2489" s="120"/>
      <c r="X2489" s="113"/>
      <c r="Y2489" s="113"/>
      <c r="Z2489" s="125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2"/>
      <c r="B2490" s="113"/>
      <c r="C2490" s="176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1"/>
      <c r="R2490" s="30"/>
      <c r="S2490" s="8"/>
      <c r="T2490" s="122"/>
      <c r="U2490" s="121"/>
      <c r="V2490" s="121"/>
      <c r="W2490" s="120"/>
      <c r="X2490" s="113"/>
      <c r="Y2490" s="113"/>
      <c r="Z2490" s="125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2"/>
      <c r="B2491" s="113"/>
      <c r="C2491" s="176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1"/>
      <c r="R2491" s="30"/>
      <c r="S2491" s="8"/>
      <c r="T2491" s="122"/>
      <c r="U2491" s="121"/>
      <c r="V2491" s="121"/>
      <c r="W2491" s="120"/>
      <c r="X2491" s="113"/>
      <c r="Y2491" s="113"/>
      <c r="Z2491" s="125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2"/>
      <c r="B2492" s="113"/>
      <c r="C2492" s="176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1"/>
      <c r="R2492" s="30"/>
      <c r="S2492" s="8"/>
      <c r="T2492" s="122"/>
      <c r="U2492" s="121"/>
      <c r="V2492" s="121"/>
      <c r="W2492" s="120"/>
      <c r="X2492" s="113"/>
      <c r="Y2492" s="113"/>
      <c r="Z2492" s="125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2"/>
      <c r="B2493" s="113"/>
      <c r="C2493" s="176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1"/>
      <c r="R2493" s="30"/>
      <c r="S2493" s="8"/>
      <c r="T2493" s="122"/>
      <c r="U2493" s="121"/>
      <c r="V2493" s="121"/>
      <c r="W2493" s="120"/>
      <c r="X2493" s="113"/>
      <c r="Y2493" s="113"/>
      <c r="Z2493" s="125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2"/>
      <c r="B2494" s="113"/>
      <c r="C2494" s="176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1"/>
      <c r="R2494" s="30"/>
      <c r="S2494" s="8"/>
      <c r="T2494" s="122"/>
      <c r="U2494" s="121"/>
      <c r="V2494" s="121"/>
      <c r="W2494" s="120"/>
      <c r="X2494" s="113"/>
      <c r="Y2494" s="113"/>
      <c r="Z2494" s="125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2"/>
      <c r="B2495" s="113"/>
      <c r="C2495" s="176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1"/>
      <c r="R2495" s="30"/>
      <c r="S2495" s="8"/>
      <c r="T2495" s="122"/>
      <c r="U2495" s="121"/>
      <c r="V2495" s="121"/>
      <c r="W2495" s="120"/>
      <c r="X2495" s="113"/>
      <c r="Y2495" s="113"/>
      <c r="Z2495" s="125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2"/>
      <c r="B2496" s="113"/>
      <c r="C2496" s="176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1"/>
      <c r="R2496" s="30"/>
      <c r="S2496" s="8"/>
      <c r="T2496" s="122"/>
      <c r="U2496" s="121"/>
      <c r="V2496" s="121"/>
      <c r="W2496" s="120"/>
      <c r="X2496" s="113"/>
      <c r="Y2496" s="113"/>
      <c r="Z2496" s="125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2"/>
      <c r="B2497" s="113"/>
      <c r="C2497" s="176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1"/>
      <c r="R2497" s="30"/>
      <c r="S2497" s="8"/>
      <c r="T2497" s="122"/>
      <c r="U2497" s="121"/>
      <c r="V2497" s="121"/>
      <c r="W2497" s="120"/>
      <c r="X2497" s="113"/>
      <c r="Y2497" s="113"/>
      <c r="Z2497" s="125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2"/>
      <c r="B2498" s="113"/>
      <c r="C2498" s="176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1"/>
      <c r="R2498" s="30"/>
      <c r="S2498" s="8"/>
      <c r="T2498" s="122"/>
      <c r="U2498" s="121"/>
      <c r="V2498" s="121"/>
      <c r="W2498" s="120"/>
      <c r="X2498" s="113"/>
      <c r="Y2498" s="113"/>
      <c r="Z2498" s="125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2"/>
      <c r="B2499" s="113"/>
      <c r="C2499" s="176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1"/>
      <c r="R2499" s="30"/>
      <c r="S2499" s="8"/>
      <c r="T2499" s="122"/>
      <c r="U2499" s="121"/>
      <c r="V2499" s="121"/>
      <c r="W2499" s="120"/>
      <c r="X2499" s="113"/>
      <c r="Y2499" s="113"/>
      <c r="Z2499" s="125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2"/>
      <c r="B2500" s="113"/>
      <c r="C2500" s="176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1"/>
      <c r="R2500" s="30"/>
      <c r="S2500" s="8"/>
      <c r="T2500" s="122"/>
      <c r="U2500" s="121"/>
      <c r="V2500" s="121"/>
      <c r="W2500" s="120"/>
      <c r="X2500" s="113"/>
      <c r="Y2500" s="113"/>
      <c r="Z2500" s="125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2"/>
      <c r="B2501" s="113"/>
      <c r="C2501" s="176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1"/>
      <c r="R2501" s="30"/>
      <c r="S2501" s="8"/>
      <c r="T2501" s="122"/>
      <c r="U2501" s="121"/>
      <c r="V2501" s="121"/>
      <c r="W2501" s="120"/>
      <c r="X2501" s="113"/>
      <c r="Y2501" s="113"/>
      <c r="Z2501" s="125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2"/>
      <c r="B2502" s="113"/>
      <c r="C2502" s="176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1"/>
      <c r="R2502" s="30"/>
      <c r="S2502" s="8"/>
      <c r="T2502" s="122"/>
      <c r="U2502" s="121"/>
      <c r="V2502" s="121"/>
      <c r="W2502" s="120"/>
      <c r="X2502" s="113"/>
      <c r="Y2502" s="113"/>
      <c r="Z2502" s="125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2"/>
      <c r="B2503" s="113"/>
      <c r="C2503" s="176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1"/>
      <c r="R2503" s="30"/>
      <c r="S2503" s="8"/>
      <c r="T2503" s="122"/>
      <c r="U2503" s="121"/>
      <c r="V2503" s="121"/>
      <c r="W2503" s="120"/>
      <c r="X2503" s="113"/>
      <c r="Y2503" s="113"/>
      <c r="Z2503" s="125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2"/>
      <c r="B2504" s="113"/>
      <c r="C2504" s="176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1"/>
      <c r="R2504" s="30"/>
      <c r="S2504" s="8"/>
      <c r="T2504" s="122"/>
      <c r="U2504" s="121"/>
      <c r="V2504" s="121"/>
      <c r="W2504" s="120"/>
      <c r="X2504" s="113"/>
      <c r="Y2504" s="113"/>
      <c r="Z2504" s="125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2"/>
      <c r="B2505" s="113"/>
      <c r="C2505" s="176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1"/>
      <c r="R2505" s="30"/>
      <c r="S2505" s="8"/>
      <c r="T2505" s="122"/>
      <c r="U2505" s="121"/>
      <c r="V2505" s="121"/>
      <c r="W2505" s="120"/>
      <c r="X2505" s="113"/>
      <c r="Y2505" s="113"/>
      <c r="Z2505" s="125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2"/>
      <c r="B2506" s="113"/>
      <c r="C2506" s="176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1"/>
      <c r="R2506" s="30"/>
      <c r="S2506" s="8"/>
      <c r="T2506" s="122"/>
      <c r="U2506" s="121"/>
      <c r="V2506" s="121"/>
      <c r="W2506" s="120"/>
      <c r="X2506" s="113"/>
      <c r="Y2506" s="113"/>
      <c r="Z2506" s="125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2"/>
      <c r="B2507" s="113"/>
      <c r="C2507" s="176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1"/>
      <c r="R2507" s="30"/>
      <c r="S2507" s="8"/>
      <c r="T2507" s="122"/>
      <c r="U2507" s="121"/>
      <c r="V2507" s="121"/>
      <c r="W2507" s="120"/>
      <c r="X2507" s="113"/>
      <c r="Y2507" s="113"/>
      <c r="Z2507" s="125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2"/>
      <c r="B2508" s="113"/>
      <c r="C2508" s="176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1"/>
      <c r="R2508" s="30"/>
      <c r="S2508" s="8"/>
      <c r="T2508" s="122"/>
      <c r="U2508" s="121"/>
      <c r="V2508" s="121"/>
      <c r="W2508" s="120"/>
      <c r="X2508" s="113"/>
      <c r="Y2508" s="113"/>
      <c r="Z2508" s="125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2"/>
      <c r="B2509" s="113"/>
      <c r="C2509" s="176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1"/>
      <c r="R2509" s="30"/>
      <c r="S2509" s="8"/>
      <c r="T2509" s="122"/>
      <c r="U2509" s="121"/>
      <c r="V2509" s="121"/>
      <c r="W2509" s="120"/>
      <c r="X2509" s="113"/>
      <c r="Y2509" s="113"/>
      <c r="Z2509" s="125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2"/>
      <c r="B2510" s="113"/>
      <c r="C2510" s="176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1"/>
      <c r="R2510" s="30"/>
      <c r="S2510" s="8"/>
      <c r="T2510" s="122"/>
      <c r="U2510" s="121"/>
      <c r="V2510" s="121"/>
      <c r="W2510" s="120"/>
      <c r="X2510" s="113"/>
      <c r="Y2510" s="113"/>
      <c r="Z2510" s="125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2"/>
      <c r="B2511" s="113"/>
      <c r="C2511" s="176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1"/>
      <c r="R2511" s="30"/>
      <c r="S2511" s="8"/>
      <c r="T2511" s="122"/>
      <c r="U2511" s="121"/>
      <c r="V2511" s="121"/>
      <c r="W2511" s="120"/>
      <c r="X2511" s="113"/>
      <c r="Y2511" s="113"/>
      <c r="Z2511" s="125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2"/>
      <c r="B2512" s="113"/>
      <c r="C2512" s="176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1"/>
      <c r="R2512" s="30"/>
      <c r="S2512" s="8"/>
      <c r="T2512" s="122"/>
      <c r="U2512" s="121"/>
      <c r="V2512" s="121"/>
      <c r="W2512" s="120"/>
      <c r="X2512" s="113"/>
      <c r="Y2512" s="113"/>
      <c r="Z2512" s="125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2"/>
      <c r="B2513" s="113"/>
      <c r="C2513" s="176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1"/>
      <c r="R2513" s="30"/>
      <c r="S2513" s="8"/>
      <c r="T2513" s="122"/>
      <c r="U2513" s="121"/>
      <c r="V2513" s="121"/>
      <c r="W2513" s="120"/>
      <c r="X2513" s="113"/>
      <c r="Y2513" s="113"/>
      <c r="Z2513" s="125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2"/>
      <c r="B2514" s="113"/>
      <c r="C2514" s="176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1"/>
      <c r="R2514" s="30"/>
      <c r="S2514" s="8"/>
      <c r="T2514" s="122"/>
      <c r="U2514" s="121"/>
      <c r="V2514" s="121"/>
      <c r="W2514" s="120"/>
      <c r="X2514" s="113"/>
      <c r="Y2514" s="113"/>
      <c r="Z2514" s="125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2"/>
      <c r="B2515" s="113"/>
      <c r="C2515" s="176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1"/>
      <c r="R2515" s="30"/>
      <c r="S2515" s="8"/>
      <c r="T2515" s="122"/>
      <c r="U2515" s="121"/>
      <c r="V2515" s="121"/>
      <c r="W2515" s="120"/>
      <c r="X2515" s="113"/>
      <c r="Y2515" s="113"/>
      <c r="Z2515" s="125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2"/>
      <c r="B2516" s="113"/>
      <c r="C2516" s="176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1"/>
      <c r="R2516" s="30"/>
      <c r="S2516" s="8"/>
      <c r="T2516" s="122"/>
      <c r="U2516" s="121"/>
      <c r="V2516" s="121"/>
      <c r="W2516" s="120"/>
      <c r="X2516" s="113"/>
      <c r="Y2516" s="113"/>
      <c r="Z2516" s="125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2"/>
      <c r="B2517" s="113"/>
      <c r="C2517" s="176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1"/>
      <c r="R2517" s="30"/>
      <c r="S2517" s="8"/>
      <c r="T2517" s="122"/>
      <c r="U2517" s="121"/>
      <c r="V2517" s="121"/>
      <c r="W2517" s="120"/>
      <c r="X2517" s="113"/>
      <c r="Y2517" s="113"/>
      <c r="Z2517" s="125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2"/>
      <c r="B2518" s="113"/>
      <c r="C2518" s="176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1"/>
      <c r="R2518" s="30"/>
      <c r="S2518" s="8"/>
      <c r="T2518" s="122"/>
      <c r="U2518" s="121"/>
      <c r="V2518" s="121"/>
      <c r="W2518" s="120"/>
      <c r="X2518" s="113"/>
      <c r="Y2518" s="113"/>
      <c r="Z2518" s="125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2"/>
      <c r="B2519" s="113"/>
      <c r="C2519" s="176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1"/>
      <c r="R2519" s="30"/>
      <c r="S2519" s="8"/>
      <c r="T2519" s="122"/>
      <c r="U2519" s="121"/>
      <c r="V2519" s="121"/>
      <c r="W2519" s="120"/>
      <c r="X2519" s="113"/>
      <c r="Y2519" s="113"/>
      <c r="Z2519" s="125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2"/>
      <c r="B2520" s="113"/>
      <c r="C2520" s="176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1"/>
      <c r="R2520" s="30"/>
      <c r="S2520" s="8"/>
      <c r="T2520" s="122"/>
      <c r="U2520" s="121"/>
      <c r="V2520" s="121"/>
      <c r="W2520" s="120"/>
      <c r="X2520" s="113"/>
      <c r="Y2520" s="113"/>
      <c r="Z2520" s="125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2"/>
      <c r="B2521" s="113"/>
      <c r="C2521" s="176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1"/>
      <c r="R2521" s="30"/>
      <c r="S2521" s="8"/>
      <c r="T2521" s="122"/>
      <c r="U2521" s="121"/>
      <c r="V2521" s="121"/>
      <c r="W2521" s="120"/>
      <c r="X2521" s="113"/>
      <c r="Y2521" s="113"/>
      <c r="Z2521" s="125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2"/>
      <c r="B2522" s="113"/>
      <c r="C2522" s="176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1"/>
      <c r="R2522" s="30"/>
      <c r="S2522" s="8"/>
      <c r="T2522" s="122"/>
      <c r="U2522" s="121"/>
      <c r="V2522" s="121"/>
      <c r="W2522" s="120"/>
      <c r="X2522" s="113"/>
      <c r="Y2522" s="113"/>
      <c r="Z2522" s="125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2"/>
      <c r="B2523" s="113"/>
      <c r="C2523" s="176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1"/>
      <c r="R2523" s="30"/>
      <c r="S2523" s="8"/>
      <c r="T2523" s="122"/>
      <c r="U2523" s="121"/>
      <c r="V2523" s="121"/>
      <c r="W2523" s="120"/>
      <c r="X2523" s="113"/>
      <c r="Y2523" s="113"/>
      <c r="Z2523" s="125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2"/>
      <c r="B2524" s="113"/>
      <c r="C2524" s="176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1"/>
      <c r="R2524" s="30"/>
      <c r="S2524" s="8"/>
      <c r="T2524" s="122"/>
      <c r="U2524" s="121"/>
      <c r="V2524" s="121"/>
      <c r="W2524" s="120"/>
      <c r="X2524" s="113"/>
      <c r="Y2524" s="113"/>
      <c r="Z2524" s="125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2"/>
      <c r="B2525" s="113"/>
      <c r="C2525" s="176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1"/>
      <c r="R2525" s="30"/>
      <c r="S2525" s="8"/>
      <c r="T2525" s="122"/>
      <c r="U2525" s="121"/>
      <c r="V2525" s="121"/>
      <c r="W2525" s="120"/>
      <c r="X2525" s="113"/>
      <c r="Y2525" s="113"/>
      <c r="Z2525" s="125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2"/>
      <c r="B2526" s="113"/>
      <c r="C2526" s="176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1"/>
      <c r="R2526" s="30"/>
      <c r="S2526" s="8"/>
      <c r="T2526" s="122"/>
      <c r="U2526" s="121"/>
      <c r="V2526" s="121"/>
      <c r="W2526" s="120"/>
      <c r="X2526" s="113"/>
      <c r="Y2526" s="113"/>
      <c r="Z2526" s="125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2"/>
      <c r="B2527" s="113"/>
      <c r="C2527" s="176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1"/>
      <c r="R2527" s="30"/>
      <c r="S2527" s="8"/>
      <c r="T2527" s="122"/>
      <c r="U2527" s="121"/>
      <c r="V2527" s="121"/>
      <c r="W2527" s="120"/>
      <c r="X2527" s="113"/>
      <c r="Y2527" s="113"/>
      <c r="Z2527" s="125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2"/>
      <c r="B2528" s="113"/>
      <c r="C2528" s="176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1"/>
      <c r="R2528" s="30"/>
      <c r="S2528" s="8"/>
      <c r="T2528" s="122"/>
      <c r="U2528" s="121"/>
      <c r="V2528" s="121"/>
      <c r="W2528" s="120"/>
      <c r="X2528" s="113"/>
      <c r="Y2528" s="113"/>
      <c r="Z2528" s="125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2"/>
      <c r="B2529" s="113"/>
      <c r="C2529" s="176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1"/>
      <c r="R2529" s="30"/>
      <c r="S2529" s="8"/>
      <c r="T2529" s="122"/>
      <c r="U2529" s="121"/>
      <c r="V2529" s="121"/>
      <c r="W2529" s="120"/>
      <c r="X2529" s="113"/>
      <c r="Y2529" s="113"/>
      <c r="Z2529" s="125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2"/>
      <c r="B2530" s="113"/>
      <c r="C2530" s="176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1"/>
      <c r="R2530" s="30"/>
      <c r="S2530" s="8"/>
      <c r="T2530" s="122"/>
      <c r="U2530" s="121"/>
      <c r="V2530" s="121"/>
      <c r="W2530" s="120"/>
      <c r="X2530" s="113"/>
      <c r="Y2530" s="113"/>
      <c r="Z2530" s="125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2"/>
      <c r="B2531" s="113"/>
      <c r="C2531" s="176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1"/>
      <c r="R2531" s="30"/>
      <c r="S2531" s="8"/>
      <c r="T2531" s="122"/>
      <c r="U2531" s="121"/>
      <c r="V2531" s="121"/>
      <c r="W2531" s="120"/>
      <c r="X2531" s="113"/>
      <c r="Y2531" s="113"/>
      <c r="Z2531" s="125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2"/>
      <c r="B2532" s="113"/>
      <c r="C2532" s="176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1"/>
      <c r="R2532" s="30"/>
      <c r="S2532" s="8"/>
      <c r="T2532" s="122"/>
      <c r="U2532" s="121"/>
      <c r="V2532" s="121"/>
      <c r="W2532" s="120"/>
      <c r="X2532" s="113"/>
      <c r="Y2532" s="113"/>
      <c r="Z2532" s="125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2"/>
      <c r="B2533" s="113"/>
      <c r="C2533" s="176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1"/>
      <c r="R2533" s="30"/>
      <c r="S2533" s="8"/>
      <c r="T2533" s="122"/>
      <c r="U2533" s="121"/>
      <c r="V2533" s="121"/>
      <c r="W2533" s="120"/>
      <c r="X2533" s="113"/>
      <c r="Y2533" s="113"/>
      <c r="Z2533" s="125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2"/>
      <c r="B2534" s="113"/>
      <c r="C2534" s="176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1"/>
      <c r="R2534" s="30"/>
      <c r="S2534" s="8"/>
      <c r="T2534" s="122"/>
      <c r="U2534" s="121"/>
      <c r="V2534" s="121"/>
      <c r="W2534" s="120"/>
      <c r="X2534" s="113"/>
      <c r="Y2534" s="113"/>
      <c r="Z2534" s="125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2"/>
      <c r="B2535" s="113"/>
      <c r="C2535" s="176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1"/>
      <c r="R2535" s="30"/>
      <c r="S2535" s="8"/>
      <c r="T2535" s="122"/>
      <c r="U2535" s="121"/>
      <c r="V2535" s="121"/>
      <c r="W2535" s="120"/>
      <c r="X2535" s="113"/>
      <c r="Y2535" s="113"/>
      <c r="Z2535" s="125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2"/>
      <c r="B2536" s="113"/>
      <c r="C2536" s="176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1"/>
      <c r="R2536" s="30"/>
      <c r="S2536" s="8"/>
      <c r="T2536" s="122"/>
      <c r="U2536" s="121"/>
      <c r="V2536" s="121"/>
      <c r="W2536" s="120"/>
      <c r="X2536" s="113"/>
      <c r="Y2536" s="113"/>
      <c r="Z2536" s="125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2"/>
      <c r="B2537" s="113"/>
      <c r="C2537" s="176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1"/>
      <c r="R2537" s="30"/>
      <c r="S2537" s="8"/>
      <c r="T2537" s="122"/>
      <c r="U2537" s="121"/>
      <c r="V2537" s="121"/>
      <c r="W2537" s="120"/>
      <c r="X2537" s="113"/>
      <c r="Y2537" s="113"/>
      <c r="Z2537" s="125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2"/>
      <c r="B2538" s="113"/>
      <c r="C2538" s="176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1"/>
      <c r="R2538" s="30"/>
      <c r="S2538" s="8"/>
      <c r="T2538" s="122"/>
      <c r="U2538" s="121"/>
      <c r="V2538" s="121"/>
      <c r="W2538" s="120"/>
      <c r="X2538" s="113"/>
      <c r="Y2538" s="113"/>
      <c r="Z2538" s="125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2"/>
      <c r="B2539" s="113"/>
      <c r="C2539" s="176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1"/>
      <c r="R2539" s="30"/>
      <c r="S2539" s="8"/>
      <c r="T2539" s="122"/>
      <c r="U2539" s="121"/>
      <c r="V2539" s="121"/>
      <c r="W2539" s="120"/>
      <c r="X2539" s="113"/>
      <c r="Y2539" s="113"/>
      <c r="Z2539" s="125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2"/>
      <c r="B2540" s="113"/>
      <c r="C2540" s="176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1"/>
      <c r="R2540" s="30"/>
      <c r="S2540" s="8"/>
      <c r="T2540" s="122"/>
      <c r="U2540" s="121"/>
      <c r="V2540" s="121"/>
      <c r="W2540" s="120"/>
      <c r="X2540" s="113"/>
      <c r="Y2540" s="113"/>
      <c r="Z2540" s="125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2"/>
      <c r="B2541" s="113"/>
      <c r="C2541" s="176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1"/>
      <c r="R2541" s="30"/>
      <c r="S2541" s="8"/>
      <c r="T2541" s="122"/>
      <c r="U2541" s="121"/>
      <c r="V2541" s="121"/>
      <c r="W2541" s="120"/>
      <c r="X2541" s="113"/>
      <c r="Y2541" s="113"/>
      <c r="Z2541" s="125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2"/>
      <c r="B2542" s="113"/>
      <c r="C2542" s="176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1"/>
      <c r="R2542" s="30"/>
      <c r="S2542" s="8"/>
      <c r="T2542" s="122"/>
      <c r="U2542" s="121"/>
      <c r="V2542" s="121"/>
      <c r="W2542" s="120"/>
      <c r="X2542" s="113"/>
      <c r="Y2542" s="113"/>
      <c r="Z2542" s="125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2"/>
      <c r="B2543" s="113"/>
      <c r="C2543" s="176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1"/>
      <c r="R2543" s="30"/>
      <c r="S2543" s="8"/>
      <c r="T2543" s="122"/>
      <c r="U2543" s="121"/>
      <c r="V2543" s="121"/>
      <c r="W2543" s="120"/>
      <c r="X2543" s="113"/>
      <c r="Y2543" s="113"/>
      <c r="Z2543" s="125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2"/>
      <c r="B2544" s="113"/>
      <c r="C2544" s="176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1"/>
      <c r="R2544" s="30"/>
      <c r="S2544" s="8"/>
      <c r="T2544" s="122"/>
      <c r="U2544" s="121"/>
      <c r="V2544" s="121"/>
      <c r="W2544" s="120"/>
      <c r="X2544" s="113"/>
      <c r="Y2544" s="113"/>
      <c r="Z2544" s="125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2"/>
      <c r="B2545" s="113"/>
      <c r="C2545" s="176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1"/>
      <c r="R2545" s="30"/>
      <c r="S2545" s="8"/>
      <c r="T2545" s="122"/>
      <c r="U2545" s="121"/>
      <c r="V2545" s="121"/>
      <c r="W2545" s="120"/>
      <c r="X2545" s="113"/>
      <c r="Y2545" s="113"/>
      <c r="Z2545" s="125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2"/>
      <c r="B2546" s="113"/>
      <c r="C2546" s="176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1"/>
      <c r="R2546" s="30"/>
      <c r="S2546" s="8"/>
      <c r="T2546" s="122"/>
      <c r="U2546" s="121"/>
      <c r="V2546" s="121"/>
      <c r="W2546" s="120"/>
      <c r="X2546" s="113"/>
      <c r="Y2546" s="113"/>
      <c r="Z2546" s="125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2"/>
      <c r="B2547" s="113"/>
      <c r="C2547" s="176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1"/>
      <c r="R2547" s="30"/>
      <c r="S2547" s="8"/>
      <c r="T2547" s="122"/>
      <c r="U2547" s="121"/>
      <c r="V2547" s="121"/>
      <c r="W2547" s="120"/>
      <c r="X2547" s="113"/>
      <c r="Y2547" s="113"/>
      <c r="Z2547" s="125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2"/>
      <c r="B2548" s="113"/>
      <c r="C2548" s="176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1"/>
      <c r="R2548" s="30"/>
      <c r="S2548" s="8"/>
      <c r="T2548" s="122"/>
      <c r="U2548" s="121"/>
      <c r="V2548" s="121"/>
      <c r="W2548" s="120"/>
      <c r="X2548" s="113"/>
      <c r="Y2548" s="113"/>
      <c r="Z2548" s="125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2"/>
      <c r="B2549" s="113"/>
      <c r="C2549" s="176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1"/>
      <c r="R2549" s="30"/>
      <c r="S2549" s="8"/>
      <c r="T2549" s="122"/>
      <c r="U2549" s="121"/>
      <c r="V2549" s="121"/>
      <c r="W2549" s="120"/>
      <c r="X2549" s="113"/>
      <c r="Y2549" s="113"/>
      <c r="Z2549" s="125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2"/>
      <c r="B2550" s="113"/>
      <c r="C2550" s="176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1"/>
      <c r="R2550" s="30"/>
      <c r="S2550" s="8"/>
      <c r="T2550" s="122"/>
      <c r="U2550" s="121"/>
      <c r="V2550" s="121"/>
      <c r="W2550" s="120"/>
      <c r="X2550" s="113"/>
      <c r="Y2550" s="113"/>
      <c r="Z2550" s="125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2"/>
      <c r="B2551" s="113"/>
      <c r="C2551" s="176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1"/>
      <c r="R2551" s="30"/>
      <c r="S2551" s="8"/>
      <c r="T2551" s="122"/>
      <c r="U2551" s="121"/>
      <c r="V2551" s="121"/>
      <c r="W2551" s="120"/>
      <c r="X2551" s="113"/>
      <c r="Y2551" s="113"/>
      <c r="Z2551" s="125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2"/>
      <c r="B2552" s="113"/>
      <c r="C2552" s="176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1"/>
      <c r="R2552" s="30"/>
      <c r="S2552" s="8"/>
      <c r="T2552" s="122"/>
      <c r="U2552" s="121"/>
      <c r="V2552" s="121"/>
      <c r="W2552" s="120"/>
      <c r="X2552" s="113"/>
      <c r="Y2552" s="113"/>
      <c r="Z2552" s="125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2"/>
      <c r="B2553" s="113"/>
      <c r="C2553" s="176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1"/>
      <c r="R2553" s="30"/>
      <c r="S2553" s="8"/>
      <c r="T2553" s="122"/>
      <c r="U2553" s="121"/>
      <c r="V2553" s="121"/>
      <c r="W2553" s="120"/>
      <c r="X2553" s="113"/>
      <c r="Y2553" s="113"/>
      <c r="Z2553" s="125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2"/>
      <c r="B2554" s="113"/>
      <c r="C2554" s="176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1"/>
      <c r="R2554" s="30"/>
      <c r="S2554" s="8"/>
      <c r="T2554" s="122"/>
      <c r="U2554" s="121"/>
      <c r="V2554" s="121"/>
      <c r="W2554" s="120"/>
      <c r="X2554" s="113"/>
      <c r="Y2554" s="113"/>
      <c r="Z2554" s="125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2"/>
      <c r="B2555" s="113"/>
      <c r="C2555" s="176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1"/>
      <c r="R2555" s="30"/>
      <c r="S2555" s="8"/>
      <c r="T2555" s="122"/>
      <c r="U2555" s="121"/>
      <c r="V2555" s="121"/>
      <c r="W2555" s="120"/>
      <c r="X2555" s="113"/>
      <c r="Y2555" s="113"/>
      <c r="Z2555" s="125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2"/>
      <c r="B2556" s="113"/>
      <c r="C2556" s="176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1"/>
      <c r="R2556" s="30"/>
      <c r="S2556" s="8"/>
      <c r="T2556" s="122"/>
      <c r="U2556" s="121"/>
      <c r="V2556" s="121"/>
      <c r="W2556" s="120"/>
      <c r="X2556" s="113"/>
      <c r="Y2556" s="113"/>
      <c r="Z2556" s="125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2"/>
      <c r="B2557" s="113"/>
      <c r="C2557" s="176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1"/>
      <c r="R2557" s="30"/>
      <c r="S2557" s="8"/>
      <c r="T2557" s="122"/>
      <c r="U2557" s="121"/>
      <c r="V2557" s="121"/>
      <c r="W2557" s="120"/>
      <c r="X2557" s="113"/>
      <c r="Y2557" s="113"/>
      <c r="Z2557" s="125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2"/>
      <c r="B2558" s="113"/>
      <c r="C2558" s="176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1"/>
      <c r="R2558" s="30"/>
      <c r="S2558" s="8"/>
      <c r="T2558" s="122"/>
      <c r="U2558" s="121"/>
      <c r="V2558" s="121"/>
      <c r="W2558" s="120"/>
      <c r="X2558" s="113"/>
      <c r="Y2558" s="113"/>
      <c r="Z2558" s="125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2"/>
      <c r="B2559" s="113"/>
      <c r="C2559" s="176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1"/>
      <c r="R2559" s="30"/>
      <c r="S2559" s="8"/>
      <c r="T2559" s="122"/>
      <c r="U2559" s="121"/>
      <c r="V2559" s="121"/>
      <c r="W2559" s="120"/>
      <c r="X2559" s="113"/>
      <c r="Y2559" s="113"/>
      <c r="Z2559" s="125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2"/>
      <c r="B2560" s="113"/>
      <c r="C2560" s="176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1"/>
      <c r="R2560" s="30"/>
      <c r="S2560" s="8"/>
      <c r="T2560" s="122"/>
      <c r="U2560" s="121"/>
      <c r="V2560" s="121"/>
      <c r="W2560" s="120"/>
      <c r="X2560" s="113"/>
      <c r="Y2560" s="113"/>
      <c r="Z2560" s="125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2"/>
      <c r="B2561" s="113"/>
      <c r="C2561" s="176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1"/>
      <c r="R2561" s="30"/>
      <c r="S2561" s="8"/>
      <c r="T2561" s="122"/>
      <c r="U2561" s="121"/>
      <c r="V2561" s="121"/>
      <c r="W2561" s="120"/>
      <c r="X2561" s="113"/>
      <c r="Y2561" s="113"/>
      <c r="Z2561" s="125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2"/>
      <c r="B2562" s="113"/>
      <c r="C2562" s="176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1"/>
      <c r="R2562" s="30"/>
      <c r="S2562" s="8"/>
      <c r="T2562" s="122"/>
      <c r="U2562" s="121"/>
      <c r="V2562" s="121"/>
      <c r="W2562" s="120"/>
      <c r="X2562" s="113"/>
      <c r="Y2562" s="113"/>
      <c r="Z2562" s="125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2"/>
      <c r="B2563" s="113"/>
      <c r="C2563" s="176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1"/>
      <c r="R2563" s="30"/>
      <c r="S2563" s="8"/>
      <c r="T2563" s="122"/>
      <c r="U2563" s="121"/>
      <c r="V2563" s="121"/>
      <c r="W2563" s="120"/>
      <c r="X2563" s="113"/>
      <c r="Y2563" s="113"/>
      <c r="Z2563" s="125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2"/>
      <c r="B2564" s="113"/>
      <c r="C2564" s="176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1"/>
      <c r="R2564" s="30"/>
      <c r="S2564" s="8"/>
      <c r="T2564" s="122"/>
      <c r="U2564" s="121"/>
      <c r="V2564" s="121"/>
      <c r="W2564" s="120"/>
      <c r="X2564" s="113"/>
      <c r="Y2564" s="113"/>
      <c r="Z2564" s="125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2"/>
      <c r="B2565" s="113"/>
      <c r="C2565" s="176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1"/>
      <c r="R2565" s="30"/>
      <c r="S2565" s="8"/>
      <c r="T2565" s="122"/>
      <c r="U2565" s="121"/>
      <c r="V2565" s="121"/>
      <c r="W2565" s="120"/>
      <c r="X2565" s="113"/>
      <c r="Y2565" s="113"/>
      <c r="Z2565" s="125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2"/>
      <c r="B2566" s="113"/>
      <c r="C2566" s="176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1"/>
      <c r="R2566" s="30"/>
      <c r="S2566" s="8"/>
      <c r="T2566" s="122"/>
      <c r="U2566" s="121"/>
      <c r="V2566" s="121"/>
      <c r="W2566" s="120"/>
      <c r="X2566" s="113"/>
      <c r="Y2566" s="113"/>
      <c r="Z2566" s="125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2"/>
      <c r="B2567" s="113"/>
      <c r="C2567" s="176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1"/>
      <c r="R2567" s="30"/>
      <c r="S2567" s="8"/>
      <c r="T2567" s="122"/>
      <c r="U2567" s="121"/>
      <c r="V2567" s="121"/>
      <c r="W2567" s="120"/>
      <c r="X2567" s="113"/>
      <c r="Y2567" s="113"/>
      <c r="Z2567" s="125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2"/>
      <c r="B2568" s="113"/>
      <c r="C2568" s="176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1"/>
      <c r="R2568" s="30"/>
      <c r="S2568" s="8"/>
      <c r="T2568" s="122"/>
      <c r="U2568" s="121"/>
      <c r="V2568" s="121"/>
      <c r="W2568" s="120"/>
      <c r="X2568" s="113"/>
      <c r="Y2568" s="113"/>
      <c r="Z2568" s="125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2"/>
      <c r="B2569" s="113"/>
      <c r="C2569" s="176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1"/>
      <c r="R2569" s="30"/>
      <c r="S2569" s="8"/>
      <c r="T2569" s="122"/>
      <c r="U2569" s="121"/>
      <c r="V2569" s="121"/>
      <c r="W2569" s="120"/>
      <c r="X2569" s="113"/>
      <c r="Y2569" s="113"/>
      <c r="Z2569" s="125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2"/>
      <c r="B2570" s="113"/>
      <c r="C2570" s="176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1"/>
      <c r="R2570" s="30"/>
      <c r="S2570" s="8"/>
      <c r="T2570" s="122"/>
      <c r="U2570" s="121"/>
      <c r="V2570" s="121"/>
      <c r="W2570" s="120"/>
      <c r="X2570" s="113"/>
      <c r="Y2570" s="113"/>
      <c r="Z2570" s="125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2"/>
      <c r="B2571" s="113"/>
      <c r="C2571" s="176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1"/>
      <c r="R2571" s="30"/>
      <c r="S2571" s="8"/>
      <c r="T2571" s="122"/>
      <c r="U2571" s="121"/>
      <c r="V2571" s="121"/>
      <c r="W2571" s="120"/>
      <c r="X2571" s="113"/>
      <c r="Y2571" s="113"/>
      <c r="Z2571" s="125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2"/>
      <c r="B2572" s="113"/>
      <c r="C2572" s="176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1"/>
      <c r="R2572" s="30"/>
      <c r="S2572" s="8"/>
      <c r="T2572" s="122"/>
      <c r="U2572" s="121"/>
      <c r="V2572" s="121"/>
      <c r="W2572" s="120"/>
      <c r="X2572" s="113"/>
      <c r="Y2572" s="113"/>
      <c r="Z2572" s="125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2"/>
      <c r="B2573" s="113"/>
      <c r="C2573" s="176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1"/>
      <c r="R2573" s="30"/>
      <c r="S2573" s="8"/>
      <c r="T2573" s="122"/>
      <c r="U2573" s="121"/>
      <c r="V2573" s="121"/>
      <c r="W2573" s="120"/>
      <c r="X2573" s="113"/>
      <c r="Y2573" s="113"/>
      <c r="Z2573" s="125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2"/>
      <c r="B2574" s="113"/>
      <c r="C2574" s="176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1"/>
      <c r="R2574" s="30"/>
      <c r="S2574" s="8"/>
      <c r="T2574" s="122"/>
      <c r="U2574" s="121"/>
      <c r="V2574" s="121"/>
      <c r="W2574" s="120"/>
      <c r="X2574" s="113"/>
      <c r="Y2574" s="113"/>
      <c r="Z2574" s="125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2"/>
      <c r="B2575" s="113"/>
      <c r="C2575" s="176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1"/>
      <c r="R2575" s="30"/>
      <c r="S2575" s="8"/>
      <c r="T2575" s="122"/>
      <c r="U2575" s="121"/>
      <c r="V2575" s="121"/>
      <c r="W2575" s="120"/>
      <c r="X2575" s="113"/>
      <c r="Y2575" s="113"/>
      <c r="Z2575" s="125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2"/>
      <c r="B2576" s="113"/>
      <c r="C2576" s="176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1"/>
      <c r="R2576" s="30"/>
      <c r="S2576" s="8"/>
      <c r="T2576" s="122"/>
      <c r="U2576" s="121"/>
      <c r="V2576" s="121"/>
      <c r="W2576" s="120"/>
      <c r="X2576" s="113"/>
      <c r="Y2576" s="113"/>
      <c r="Z2576" s="125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2"/>
      <c r="B2577" s="113"/>
      <c r="C2577" s="176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1"/>
      <c r="R2577" s="30"/>
      <c r="S2577" s="8"/>
      <c r="T2577" s="122"/>
      <c r="U2577" s="121"/>
      <c r="V2577" s="121"/>
      <c r="W2577" s="120"/>
      <c r="X2577" s="113"/>
      <c r="Y2577" s="113"/>
      <c r="Z2577" s="125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2"/>
      <c r="B2578" s="113"/>
      <c r="C2578" s="176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1"/>
      <c r="R2578" s="30"/>
      <c r="S2578" s="8"/>
      <c r="T2578" s="122"/>
      <c r="U2578" s="121"/>
      <c r="V2578" s="121"/>
      <c r="W2578" s="120"/>
      <c r="X2578" s="113"/>
      <c r="Y2578" s="113"/>
      <c r="Z2578" s="125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2"/>
      <c r="B2579" s="113"/>
      <c r="C2579" s="176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1"/>
      <c r="R2579" s="30"/>
      <c r="S2579" s="8"/>
      <c r="T2579" s="122"/>
      <c r="U2579" s="121"/>
      <c r="V2579" s="121"/>
      <c r="W2579" s="120"/>
      <c r="X2579" s="113"/>
      <c r="Y2579" s="113"/>
      <c r="Z2579" s="125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2"/>
      <c r="B2580" s="113"/>
      <c r="C2580" s="176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1"/>
      <c r="R2580" s="30"/>
      <c r="S2580" s="8"/>
      <c r="T2580" s="122"/>
      <c r="U2580" s="121"/>
      <c r="V2580" s="121"/>
      <c r="W2580" s="120"/>
      <c r="X2580" s="113"/>
      <c r="Y2580" s="113"/>
      <c r="Z2580" s="125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2"/>
      <c r="B2581" s="113"/>
      <c r="C2581" s="176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1"/>
      <c r="R2581" s="30"/>
      <c r="S2581" s="8"/>
      <c r="T2581" s="122"/>
      <c r="U2581" s="121"/>
      <c r="V2581" s="121"/>
      <c r="W2581" s="120"/>
      <c r="X2581" s="113"/>
      <c r="Y2581" s="113"/>
      <c r="Z2581" s="125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2"/>
      <c r="B2582" s="113"/>
      <c r="C2582" s="176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1"/>
      <c r="R2582" s="30"/>
      <c r="S2582" s="8"/>
      <c r="T2582" s="122"/>
      <c r="U2582" s="121"/>
      <c r="V2582" s="121"/>
      <c r="W2582" s="120"/>
      <c r="X2582" s="113"/>
      <c r="Y2582" s="113"/>
      <c r="Z2582" s="125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2"/>
      <c r="B2583" s="113"/>
      <c r="C2583" s="176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1"/>
      <c r="R2583" s="30"/>
      <c r="S2583" s="8"/>
      <c r="T2583" s="122"/>
      <c r="U2583" s="121"/>
      <c r="V2583" s="121"/>
      <c r="W2583" s="120"/>
      <c r="X2583" s="113"/>
      <c r="Y2583" s="113"/>
      <c r="Z2583" s="125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2"/>
      <c r="B2584" s="113"/>
      <c r="C2584" s="176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1"/>
      <c r="R2584" s="30"/>
      <c r="S2584" s="8"/>
      <c r="T2584" s="122"/>
      <c r="U2584" s="121"/>
      <c r="V2584" s="121"/>
      <c r="W2584" s="120"/>
      <c r="X2584" s="113"/>
      <c r="Y2584" s="113"/>
      <c r="Z2584" s="125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2"/>
      <c r="B2585" s="113"/>
      <c r="C2585" s="176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1"/>
      <c r="R2585" s="30"/>
      <c r="S2585" s="8"/>
      <c r="T2585" s="122"/>
      <c r="U2585" s="121"/>
      <c r="V2585" s="121"/>
      <c r="W2585" s="120"/>
      <c r="X2585" s="113"/>
      <c r="Y2585" s="113"/>
      <c r="Z2585" s="125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2"/>
      <c r="B2586" s="113"/>
      <c r="C2586" s="176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1"/>
      <c r="R2586" s="30"/>
      <c r="S2586" s="8"/>
      <c r="T2586" s="122"/>
      <c r="U2586" s="121"/>
      <c r="V2586" s="121"/>
      <c r="W2586" s="120"/>
      <c r="X2586" s="113"/>
      <c r="Y2586" s="113"/>
      <c r="Z2586" s="125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2"/>
      <c r="B2587" s="113"/>
      <c r="C2587" s="176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1"/>
      <c r="R2587" s="30"/>
      <c r="S2587" s="8"/>
      <c r="T2587" s="122"/>
      <c r="U2587" s="121"/>
      <c r="V2587" s="121"/>
      <c r="W2587" s="120"/>
      <c r="X2587" s="113"/>
      <c r="Y2587" s="113"/>
      <c r="Z2587" s="125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2"/>
      <c r="B2588" s="113"/>
      <c r="C2588" s="176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1"/>
      <c r="R2588" s="30"/>
      <c r="S2588" s="8"/>
      <c r="T2588" s="122"/>
      <c r="U2588" s="121"/>
      <c r="V2588" s="121"/>
      <c r="W2588" s="120"/>
      <c r="X2588" s="113"/>
      <c r="Y2588" s="113"/>
      <c r="Z2588" s="125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2"/>
      <c r="B2589" s="113"/>
      <c r="C2589" s="176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1"/>
      <c r="R2589" s="30"/>
      <c r="S2589" s="8"/>
      <c r="T2589" s="122"/>
      <c r="U2589" s="121"/>
      <c r="V2589" s="121"/>
      <c r="W2589" s="120"/>
      <c r="X2589" s="113"/>
      <c r="Y2589" s="113"/>
      <c r="Z2589" s="125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2"/>
      <c r="B2590" s="113"/>
      <c r="C2590" s="176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1"/>
      <c r="R2590" s="30"/>
      <c r="S2590" s="8"/>
      <c r="T2590" s="122"/>
      <c r="U2590" s="121"/>
      <c r="V2590" s="121"/>
      <c r="W2590" s="120"/>
      <c r="X2590" s="113"/>
      <c r="Y2590" s="113"/>
      <c r="Z2590" s="125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2"/>
      <c r="B2591" s="113"/>
      <c r="C2591" s="176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1"/>
      <c r="R2591" s="30"/>
      <c r="S2591" s="8"/>
      <c r="T2591" s="122"/>
      <c r="U2591" s="121"/>
      <c r="V2591" s="121"/>
      <c r="W2591" s="120"/>
      <c r="X2591" s="113"/>
      <c r="Y2591" s="113"/>
      <c r="Z2591" s="125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2"/>
      <c r="B2592" s="113"/>
      <c r="C2592" s="176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1"/>
      <c r="R2592" s="30"/>
      <c r="S2592" s="8"/>
      <c r="T2592" s="122"/>
      <c r="U2592" s="121"/>
      <c r="V2592" s="121"/>
      <c r="W2592" s="120"/>
      <c r="X2592" s="113"/>
      <c r="Y2592" s="113"/>
      <c r="Z2592" s="125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2"/>
      <c r="B2593" s="113"/>
      <c r="C2593" s="176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1"/>
      <c r="R2593" s="30"/>
      <c r="S2593" s="8"/>
      <c r="T2593" s="122"/>
      <c r="U2593" s="121"/>
      <c r="V2593" s="121"/>
      <c r="W2593" s="120"/>
      <c r="X2593" s="113"/>
      <c r="Y2593" s="113"/>
      <c r="Z2593" s="125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2"/>
      <c r="B2594" s="113"/>
      <c r="C2594" s="176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1"/>
      <c r="R2594" s="30"/>
      <c r="S2594" s="8"/>
      <c r="T2594" s="122"/>
      <c r="U2594" s="121"/>
      <c r="V2594" s="121"/>
      <c r="W2594" s="120"/>
      <c r="X2594" s="113"/>
      <c r="Y2594" s="113"/>
      <c r="Z2594" s="125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2"/>
      <c r="B2595" s="113"/>
      <c r="C2595" s="176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1"/>
      <c r="R2595" s="30"/>
      <c r="S2595" s="8"/>
      <c r="T2595" s="122"/>
      <c r="U2595" s="121"/>
      <c r="V2595" s="121"/>
      <c r="W2595" s="120"/>
      <c r="X2595" s="113"/>
      <c r="Y2595" s="113"/>
      <c r="Z2595" s="125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2"/>
      <c r="B2596" s="113"/>
      <c r="C2596" s="176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1"/>
      <c r="R2596" s="30"/>
      <c r="S2596" s="8"/>
      <c r="T2596" s="122"/>
      <c r="U2596" s="121"/>
      <c r="V2596" s="121"/>
      <c r="W2596" s="120"/>
      <c r="X2596" s="113"/>
      <c r="Y2596" s="113"/>
      <c r="Z2596" s="125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2"/>
      <c r="B2597" s="113"/>
      <c r="C2597" s="176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1"/>
      <c r="R2597" s="30"/>
      <c r="S2597" s="8"/>
      <c r="T2597" s="122"/>
      <c r="U2597" s="121"/>
      <c r="V2597" s="121"/>
      <c r="W2597" s="120"/>
      <c r="X2597" s="113"/>
      <c r="Y2597" s="113"/>
      <c r="Z2597" s="125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2"/>
      <c r="B2598" s="113"/>
      <c r="C2598" s="176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1"/>
      <c r="R2598" s="30"/>
      <c r="S2598" s="8"/>
      <c r="T2598" s="122"/>
      <c r="U2598" s="121"/>
      <c r="V2598" s="121"/>
      <c r="W2598" s="120"/>
      <c r="X2598" s="113"/>
      <c r="Y2598" s="113"/>
      <c r="Z2598" s="125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2"/>
      <c r="B2599" s="113"/>
      <c r="C2599" s="176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1"/>
      <c r="R2599" s="30"/>
      <c r="S2599" s="8"/>
      <c r="T2599" s="122"/>
      <c r="U2599" s="121"/>
      <c r="V2599" s="121"/>
      <c r="W2599" s="120"/>
      <c r="X2599" s="113"/>
      <c r="Y2599" s="113"/>
      <c r="Z2599" s="125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2"/>
      <c r="B2600" s="113"/>
      <c r="C2600" s="176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1"/>
      <c r="R2600" s="30"/>
      <c r="S2600" s="8"/>
      <c r="T2600" s="122"/>
      <c r="U2600" s="121"/>
      <c r="V2600" s="121"/>
      <c r="W2600" s="120"/>
      <c r="X2600" s="113"/>
      <c r="Y2600" s="113"/>
      <c r="Z2600" s="125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2"/>
      <c r="B2601" s="113"/>
      <c r="C2601" s="176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1"/>
      <c r="R2601" s="30"/>
      <c r="S2601" s="8"/>
      <c r="T2601" s="122"/>
      <c r="U2601" s="121"/>
      <c r="V2601" s="121"/>
      <c r="W2601" s="120"/>
      <c r="X2601" s="113"/>
      <c r="Y2601" s="113"/>
      <c r="Z2601" s="125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2"/>
      <c r="B2602" s="113"/>
      <c r="C2602" s="176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1"/>
      <c r="R2602" s="30"/>
      <c r="S2602" s="8"/>
      <c r="T2602" s="122"/>
      <c r="U2602" s="121"/>
      <c r="V2602" s="121"/>
      <c r="W2602" s="120"/>
      <c r="X2602" s="113"/>
      <c r="Y2602" s="113"/>
      <c r="Z2602" s="125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2"/>
      <c r="B2603" s="113"/>
      <c r="C2603" s="176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1"/>
      <c r="R2603" s="30"/>
      <c r="S2603" s="8"/>
      <c r="T2603" s="122"/>
      <c r="U2603" s="121"/>
      <c r="V2603" s="121"/>
      <c r="W2603" s="120"/>
      <c r="X2603" s="113"/>
      <c r="Y2603" s="113"/>
      <c r="Z2603" s="125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2"/>
      <c r="B2604" s="113"/>
      <c r="C2604" s="176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1"/>
      <c r="R2604" s="30"/>
      <c r="S2604" s="8"/>
      <c r="T2604" s="122"/>
      <c r="U2604" s="121"/>
      <c r="V2604" s="121"/>
      <c r="W2604" s="120"/>
      <c r="X2604" s="113"/>
      <c r="Y2604" s="113"/>
      <c r="Z2604" s="125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2"/>
      <c r="B2605" s="113"/>
      <c r="C2605" s="176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1"/>
      <c r="R2605" s="30"/>
      <c r="S2605" s="8"/>
      <c r="T2605" s="122"/>
      <c r="U2605" s="121"/>
      <c r="V2605" s="121"/>
      <c r="W2605" s="120"/>
      <c r="X2605" s="113"/>
      <c r="Y2605" s="113"/>
      <c r="Z2605" s="125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2"/>
      <c r="B2606" s="113"/>
      <c r="C2606" s="176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1"/>
      <c r="R2606" s="30"/>
      <c r="S2606" s="8"/>
      <c r="T2606" s="122"/>
      <c r="U2606" s="121"/>
      <c r="V2606" s="121"/>
      <c r="W2606" s="120"/>
      <c r="X2606" s="113"/>
      <c r="Y2606" s="113"/>
      <c r="Z2606" s="125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2"/>
      <c r="B2607" s="113"/>
      <c r="C2607" s="176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1"/>
      <c r="R2607" s="30"/>
      <c r="S2607" s="8"/>
      <c r="T2607" s="122"/>
      <c r="U2607" s="121"/>
      <c r="V2607" s="121"/>
      <c r="W2607" s="120"/>
      <c r="X2607" s="113"/>
      <c r="Y2607" s="113"/>
      <c r="Z2607" s="125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2"/>
      <c r="B2608" s="113"/>
      <c r="C2608" s="176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1"/>
      <c r="R2608" s="30"/>
      <c r="S2608" s="8"/>
      <c r="T2608" s="122"/>
      <c r="U2608" s="121"/>
      <c r="V2608" s="121"/>
      <c r="W2608" s="120"/>
      <c r="X2608" s="113"/>
      <c r="Y2608" s="113"/>
      <c r="Z2608" s="125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2"/>
      <c r="B2609" s="113"/>
      <c r="C2609" s="176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1"/>
      <c r="R2609" s="30"/>
      <c r="S2609" s="8"/>
      <c r="T2609" s="122"/>
      <c r="U2609" s="121"/>
      <c r="V2609" s="121"/>
      <c r="W2609" s="120"/>
      <c r="X2609" s="113"/>
      <c r="Y2609" s="113"/>
      <c r="Z2609" s="125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2"/>
      <c r="B2610" s="113"/>
      <c r="C2610" s="176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1"/>
      <c r="R2610" s="30"/>
      <c r="S2610" s="8"/>
      <c r="T2610" s="122"/>
      <c r="U2610" s="121"/>
      <c r="V2610" s="121"/>
      <c r="W2610" s="120"/>
      <c r="X2610" s="113"/>
      <c r="Y2610" s="113"/>
      <c r="Z2610" s="125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2"/>
      <c r="B2611" s="113"/>
      <c r="C2611" s="176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1"/>
      <c r="R2611" s="30"/>
      <c r="S2611" s="8"/>
      <c r="T2611" s="122"/>
      <c r="U2611" s="121"/>
      <c r="V2611" s="121"/>
      <c r="W2611" s="120"/>
      <c r="X2611" s="113"/>
      <c r="Y2611" s="113"/>
      <c r="Z2611" s="125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2"/>
      <c r="B2612" s="113"/>
      <c r="C2612" s="176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1"/>
      <c r="R2612" s="30"/>
      <c r="S2612" s="8"/>
      <c r="T2612" s="122"/>
      <c r="U2612" s="121"/>
      <c r="V2612" s="121"/>
      <c r="W2612" s="120"/>
      <c r="X2612" s="113"/>
      <c r="Y2612" s="113"/>
      <c r="Z2612" s="125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2"/>
      <c r="B2613" s="113"/>
      <c r="C2613" s="176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1"/>
      <c r="R2613" s="30"/>
      <c r="S2613" s="8"/>
      <c r="T2613" s="122"/>
      <c r="U2613" s="121"/>
      <c r="V2613" s="121"/>
      <c r="W2613" s="120"/>
      <c r="X2613" s="113"/>
      <c r="Y2613" s="113"/>
      <c r="Z2613" s="125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2"/>
      <c r="B2614" s="113"/>
      <c r="C2614" s="176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1"/>
      <c r="R2614" s="30"/>
      <c r="S2614" s="8"/>
      <c r="T2614" s="122"/>
      <c r="U2614" s="121"/>
      <c r="V2614" s="121"/>
      <c r="W2614" s="120"/>
      <c r="X2614" s="113"/>
      <c r="Y2614" s="113"/>
      <c r="Z2614" s="125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2"/>
      <c r="B2615" s="113"/>
      <c r="C2615" s="176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1"/>
      <c r="R2615" s="30"/>
      <c r="S2615" s="8"/>
      <c r="T2615" s="122"/>
      <c r="U2615" s="121"/>
      <c r="V2615" s="121"/>
      <c r="W2615" s="120"/>
      <c r="X2615" s="113"/>
      <c r="Y2615" s="113"/>
      <c r="Z2615" s="125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2"/>
      <c r="B2616" s="113"/>
      <c r="C2616" s="176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1"/>
      <c r="R2616" s="30"/>
      <c r="S2616" s="8"/>
      <c r="T2616" s="122"/>
      <c r="U2616" s="121"/>
      <c r="V2616" s="121"/>
      <c r="W2616" s="120"/>
      <c r="X2616" s="113"/>
      <c r="Y2616" s="113"/>
      <c r="Z2616" s="125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2"/>
      <c r="B2617" s="113"/>
      <c r="C2617" s="176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1"/>
      <c r="R2617" s="30"/>
      <c r="S2617" s="8"/>
      <c r="T2617" s="122"/>
      <c r="U2617" s="121"/>
      <c r="V2617" s="121"/>
      <c r="W2617" s="120"/>
      <c r="X2617" s="113"/>
      <c r="Y2617" s="113"/>
      <c r="Z2617" s="125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2"/>
      <c r="B2618" s="113"/>
      <c r="C2618" s="176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1"/>
      <c r="R2618" s="30"/>
      <c r="S2618" s="8"/>
      <c r="T2618" s="122"/>
      <c r="U2618" s="121"/>
      <c r="V2618" s="121"/>
      <c r="W2618" s="120"/>
      <c r="X2618" s="113"/>
      <c r="Y2618" s="113"/>
      <c r="Z2618" s="125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2"/>
      <c r="B2619" s="113"/>
      <c r="C2619" s="176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1"/>
      <c r="R2619" s="30"/>
      <c r="S2619" s="8"/>
      <c r="T2619" s="122"/>
      <c r="U2619" s="121"/>
      <c r="V2619" s="121"/>
      <c r="W2619" s="120"/>
      <c r="X2619" s="113"/>
      <c r="Y2619" s="113"/>
      <c r="Z2619" s="125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2"/>
      <c r="B2620" s="113"/>
      <c r="C2620" s="176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1"/>
      <c r="R2620" s="30"/>
      <c r="S2620" s="8"/>
      <c r="T2620" s="122"/>
      <c r="U2620" s="121"/>
      <c r="V2620" s="121"/>
      <c r="W2620" s="120"/>
      <c r="X2620" s="113"/>
      <c r="Y2620" s="113"/>
      <c r="Z2620" s="125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2"/>
      <c r="B2621" s="113"/>
      <c r="C2621" s="176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1"/>
      <c r="R2621" s="30"/>
      <c r="S2621" s="8"/>
      <c r="T2621" s="122"/>
      <c r="U2621" s="121"/>
      <c r="V2621" s="121"/>
      <c r="W2621" s="120"/>
      <c r="X2621" s="113"/>
      <c r="Y2621" s="113"/>
      <c r="Z2621" s="125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2"/>
      <c r="B2622" s="113"/>
      <c r="C2622" s="176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1"/>
      <c r="R2622" s="30"/>
      <c r="S2622" s="8"/>
      <c r="T2622" s="122"/>
      <c r="U2622" s="121"/>
      <c r="V2622" s="121"/>
      <c r="W2622" s="120"/>
      <c r="X2622" s="113"/>
      <c r="Y2622" s="113"/>
      <c r="Z2622" s="125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2"/>
      <c r="B2623" s="113"/>
      <c r="C2623" s="176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1"/>
      <c r="R2623" s="30"/>
      <c r="S2623" s="8"/>
      <c r="T2623" s="122"/>
      <c r="U2623" s="121"/>
      <c r="V2623" s="121"/>
      <c r="W2623" s="120"/>
      <c r="X2623" s="113"/>
      <c r="Y2623" s="113"/>
      <c r="Z2623" s="125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2"/>
      <c r="B2624" s="113"/>
      <c r="C2624" s="176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1"/>
      <c r="R2624" s="30"/>
      <c r="S2624" s="8"/>
      <c r="T2624" s="122"/>
      <c r="U2624" s="121"/>
      <c r="V2624" s="121"/>
      <c r="W2624" s="120"/>
      <c r="X2624" s="113"/>
      <c r="Y2624" s="113"/>
      <c r="Z2624" s="125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2"/>
      <c r="B2625" s="113"/>
      <c r="C2625" s="176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1"/>
      <c r="R2625" s="30"/>
      <c r="S2625" s="8"/>
      <c r="T2625" s="122"/>
      <c r="U2625" s="121"/>
      <c r="V2625" s="121"/>
      <c r="W2625" s="120"/>
      <c r="X2625" s="113"/>
      <c r="Y2625" s="113"/>
      <c r="Z2625" s="125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2"/>
      <c r="B2626" s="113"/>
      <c r="C2626" s="176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1"/>
      <c r="R2626" s="30"/>
      <c r="S2626" s="8"/>
      <c r="T2626" s="122"/>
      <c r="U2626" s="121"/>
      <c r="V2626" s="121"/>
      <c r="W2626" s="120"/>
      <c r="X2626" s="113"/>
      <c r="Y2626" s="113"/>
      <c r="Z2626" s="125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2"/>
      <c r="B2627" s="113"/>
      <c r="C2627" s="176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1"/>
      <c r="R2627" s="30"/>
      <c r="S2627" s="8"/>
      <c r="T2627" s="122"/>
      <c r="U2627" s="121"/>
      <c r="V2627" s="121"/>
      <c r="W2627" s="120"/>
      <c r="X2627" s="113"/>
      <c r="Y2627" s="113"/>
      <c r="Z2627" s="125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2"/>
      <c r="B2628" s="113"/>
      <c r="C2628" s="176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1"/>
      <c r="R2628" s="30"/>
      <c r="S2628" s="8"/>
      <c r="T2628" s="122"/>
      <c r="U2628" s="121"/>
      <c r="V2628" s="121"/>
      <c r="W2628" s="120"/>
      <c r="X2628" s="113"/>
      <c r="Y2628" s="113"/>
      <c r="Z2628" s="125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2"/>
      <c r="B2629" s="113"/>
      <c r="C2629" s="176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1"/>
      <c r="R2629" s="30"/>
      <c r="S2629" s="8"/>
      <c r="T2629" s="122"/>
      <c r="U2629" s="121"/>
      <c r="V2629" s="121"/>
      <c r="W2629" s="120"/>
      <c r="X2629" s="113"/>
      <c r="Y2629" s="113"/>
      <c r="Z2629" s="125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2"/>
      <c r="B2630" s="113"/>
      <c r="C2630" s="176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1"/>
      <c r="R2630" s="30"/>
      <c r="S2630" s="8"/>
      <c r="T2630" s="122"/>
      <c r="U2630" s="121"/>
      <c r="V2630" s="121"/>
      <c r="W2630" s="120"/>
      <c r="X2630" s="113"/>
      <c r="Y2630" s="113"/>
      <c r="Z2630" s="125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2"/>
      <c r="B2631" s="113"/>
      <c r="C2631" s="176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1"/>
      <c r="R2631" s="30"/>
      <c r="S2631" s="8"/>
      <c r="T2631" s="122"/>
      <c r="U2631" s="121"/>
      <c r="V2631" s="121"/>
      <c r="W2631" s="120"/>
      <c r="X2631" s="113"/>
      <c r="Y2631" s="113"/>
      <c r="Z2631" s="125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2"/>
      <c r="B2632" s="113"/>
      <c r="C2632" s="176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1"/>
      <c r="R2632" s="30"/>
      <c r="S2632" s="8"/>
      <c r="T2632" s="122"/>
      <c r="U2632" s="121"/>
      <c r="V2632" s="121"/>
      <c r="W2632" s="120"/>
      <c r="X2632" s="113"/>
      <c r="Y2632" s="113"/>
      <c r="Z2632" s="125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2"/>
      <c r="B2633" s="113"/>
      <c r="C2633" s="176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1"/>
      <c r="R2633" s="30"/>
      <c r="S2633" s="8"/>
      <c r="T2633" s="122"/>
      <c r="U2633" s="121"/>
      <c r="V2633" s="121"/>
      <c r="W2633" s="120"/>
      <c r="X2633" s="113"/>
      <c r="Y2633" s="113"/>
      <c r="Z2633" s="125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2"/>
      <c r="B2634" s="113"/>
      <c r="C2634" s="176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1"/>
      <c r="R2634" s="30"/>
      <c r="S2634" s="8"/>
      <c r="T2634" s="122"/>
      <c r="U2634" s="121"/>
      <c r="V2634" s="121"/>
      <c r="W2634" s="120"/>
      <c r="X2634" s="113"/>
      <c r="Y2634" s="113"/>
      <c r="Z2634" s="125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2"/>
      <c r="B2635" s="113"/>
      <c r="C2635" s="176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1"/>
      <c r="R2635" s="30"/>
      <c r="S2635" s="8"/>
      <c r="T2635" s="122"/>
      <c r="U2635" s="121"/>
      <c r="V2635" s="121"/>
      <c r="W2635" s="120"/>
      <c r="X2635" s="113"/>
      <c r="Y2635" s="113"/>
      <c r="Z2635" s="125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2"/>
      <c r="B2636" s="113"/>
      <c r="C2636" s="176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1"/>
      <c r="R2636" s="30"/>
      <c r="S2636" s="8"/>
      <c r="T2636" s="122"/>
      <c r="U2636" s="121"/>
      <c r="V2636" s="121"/>
      <c r="W2636" s="120"/>
      <c r="X2636" s="113"/>
      <c r="Y2636" s="113"/>
      <c r="Z2636" s="125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2"/>
      <c r="B2637" s="113"/>
      <c r="C2637" s="176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1"/>
      <c r="R2637" s="30"/>
      <c r="S2637" s="8"/>
      <c r="T2637" s="122"/>
      <c r="U2637" s="121"/>
      <c r="V2637" s="121"/>
      <c r="W2637" s="120"/>
      <c r="X2637" s="113"/>
      <c r="Y2637" s="113"/>
      <c r="Z2637" s="125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2"/>
      <c r="B2638" s="113"/>
      <c r="C2638" s="176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1"/>
      <c r="R2638" s="30"/>
      <c r="S2638" s="8"/>
      <c r="T2638" s="122"/>
      <c r="U2638" s="121"/>
      <c r="V2638" s="121"/>
      <c r="W2638" s="120"/>
      <c r="X2638" s="113"/>
      <c r="Y2638" s="113"/>
      <c r="Z2638" s="125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2"/>
      <c r="B2639" s="113"/>
      <c r="C2639" s="176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1"/>
      <c r="R2639" s="30"/>
      <c r="S2639" s="8"/>
      <c r="T2639" s="122"/>
      <c r="U2639" s="121"/>
      <c r="V2639" s="121"/>
      <c r="W2639" s="120"/>
      <c r="X2639" s="113"/>
      <c r="Y2639" s="113"/>
      <c r="Z2639" s="125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2"/>
      <c r="B2640" s="113"/>
      <c r="C2640" s="176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1"/>
      <c r="R2640" s="30"/>
      <c r="S2640" s="8"/>
      <c r="T2640" s="122"/>
      <c r="U2640" s="121"/>
      <c r="V2640" s="121"/>
      <c r="W2640" s="120"/>
      <c r="X2640" s="113"/>
      <c r="Y2640" s="113"/>
      <c r="Z2640" s="125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2"/>
      <c r="B2641" s="113"/>
      <c r="C2641" s="176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1"/>
      <c r="R2641" s="30"/>
      <c r="S2641" s="8"/>
      <c r="T2641" s="122"/>
      <c r="U2641" s="121"/>
      <c r="V2641" s="121"/>
      <c r="W2641" s="120"/>
      <c r="X2641" s="113"/>
      <c r="Y2641" s="113"/>
      <c r="Z2641" s="125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2"/>
      <c r="B2642" s="113"/>
      <c r="C2642" s="176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1"/>
      <c r="R2642" s="30"/>
      <c r="S2642" s="8"/>
      <c r="T2642" s="122"/>
      <c r="U2642" s="121"/>
      <c r="V2642" s="121"/>
      <c r="W2642" s="120"/>
      <c r="X2642" s="113"/>
      <c r="Y2642" s="113"/>
      <c r="Z2642" s="125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2"/>
      <c r="B2643" s="113"/>
      <c r="C2643" s="176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1"/>
      <c r="R2643" s="30"/>
      <c r="S2643" s="8"/>
      <c r="T2643" s="122"/>
      <c r="U2643" s="121"/>
      <c r="V2643" s="121"/>
      <c r="W2643" s="120"/>
      <c r="X2643" s="113"/>
      <c r="Y2643" s="113"/>
      <c r="Z2643" s="125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2"/>
      <c r="B2644" s="113"/>
      <c r="C2644" s="176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1"/>
      <c r="R2644" s="30"/>
      <c r="S2644" s="8"/>
      <c r="T2644" s="122"/>
      <c r="U2644" s="121"/>
      <c r="V2644" s="121"/>
      <c r="W2644" s="120"/>
      <c r="X2644" s="113"/>
      <c r="Y2644" s="113"/>
      <c r="Z2644" s="125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2"/>
      <c r="B2645" s="113"/>
      <c r="C2645" s="176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1"/>
      <c r="R2645" s="30"/>
      <c r="S2645" s="8"/>
      <c r="T2645" s="122"/>
      <c r="U2645" s="121"/>
      <c r="V2645" s="121"/>
      <c r="W2645" s="120"/>
      <c r="X2645" s="113"/>
      <c r="Y2645" s="113"/>
      <c r="Z2645" s="125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2"/>
      <c r="B2646" s="113"/>
      <c r="C2646" s="176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1"/>
      <c r="R2646" s="30"/>
      <c r="S2646" s="8"/>
      <c r="T2646" s="122"/>
      <c r="U2646" s="121"/>
      <c r="V2646" s="121"/>
      <c r="W2646" s="120"/>
      <c r="X2646" s="113"/>
      <c r="Y2646" s="113"/>
      <c r="Z2646" s="125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2"/>
      <c r="B2647" s="113"/>
      <c r="C2647" s="176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1"/>
      <c r="R2647" s="30"/>
      <c r="S2647" s="8"/>
      <c r="T2647" s="122"/>
      <c r="U2647" s="121"/>
      <c r="V2647" s="121"/>
      <c r="W2647" s="120"/>
      <c r="X2647" s="113"/>
      <c r="Y2647" s="113"/>
      <c r="Z2647" s="125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2"/>
      <c r="B2648" s="113"/>
      <c r="C2648" s="176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1"/>
      <c r="R2648" s="30"/>
      <c r="S2648" s="8"/>
      <c r="T2648" s="122"/>
      <c r="U2648" s="121"/>
      <c r="V2648" s="121"/>
      <c r="W2648" s="120"/>
      <c r="X2648" s="113"/>
      <c r="Y2648" s="113"/>
      <c r="Z2648" s="125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2"/>
      <c r="B2649" s="113"/>
      <c r="C2649" s="176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1"/>
      <c r="R2649" s="30"/>
      <c r="S2649" s="8"/>
      <c r="T2649" s="122"/>
      <c r="U2649" s="121"/>
      <c r="V2649" s="121"/>
      <c r="W2649" s="120"/>
      <c r="X2649" s="113"/>
      <c r="Y2649" s="113"/>
      <c r="Z2649" s="125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2"/>
      <c r="B2650" s="113"/>
      <c r="C2650" s="176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1"/>
      <c r="R2650" s="30"/>
      <c r="S2650" s="8"/>
      <c r="T2650" s="122"/>
      <c r="U2650" s="121"/>
      <c r="V2650" s="121"/>
      <c r="W2650" s="120"/>
      <c r="X2650" s="113"/>
      <c r="Y2650" s="113"/>
      <c r="Z2650" s="125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2"/>
      <c r="B2651" s="113"/>
      <c r="C2651" s="176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1"/>
      <c r="R2651" s="30"/>
      <c r="S2651" s="8"/>
      <c r="T2651" s="122"/>
      <c r="U2651" s="121"/>
      <c r="V2651" s="121"/>
      <c r="W2651" s="120"/>
      <c r="X2651" s="113"/>
      <c r="Y2651" s="113"/>
      <c r="Z2651" s="125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2"/>
      <c r="B2652" s="113"/>
      <c r="C2652" s="176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1"/>
      <c r="R2652" s="30"/>
      <c r="S2652" s="8"/>
      <c r="T2652" s="122"/>
      <c r="U2652" s="121"/>
      <c r="V2652" s="121"/>
      <c r="W2652" s="120"/>
      <c r="X2652" s="113"/>
      <c r="Y2652" s="113"/>
      <c r="Z2652" s="125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2"/>
      <c r="B2653" s="113"/>
      <c r="C2653" s="176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1"/>
      <c r="R2653" s="30"/>
      <c r="S2653" s="8"/>
      <c r="T2653" s="122"/>
      <c r="U2653" s="121"/>
      <c r="V2653" s="121"/>
      <c r="W2653" s="120"/>
      <c r="X2653" s="113"/>
      <c r="Y2653" s="113"/>
      <c r="Z2653" s="125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2"/>
      <c r="B2654" s="113"/>
      <c r="C2654" s="176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1"/>
      <c r="R2654" s="30"/>
      <c r="S2654" s="8"/>
      <c r="T2654" s="122"/>
      <c r="U2654" s="121"/>
      <c r="V2654" s="121"/>
      <c r="W2654" s="120"/>
      <c r="X2654" s="113"/>
      <c r="Y2654" s="113"/>
      <c r="Z2654" s="125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2"/>
      <c r="B2655" s="113"/>
      <c r="C2655" s="176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1"/>
      <c r="R2655" s="30"/>
      <c r="S2655" s="8"/>
      <c r="T2655" s="122"/>
      <c r="U2655" s="121"/>
      <c r="V2655" s="121"/>
      <c r="W2655" s="120"/>
      <c r="X2655" s="113"/>
      <c r="Y2655" s="113"/>
      <c r="Z2655" s="125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2"/>
      <c r="B2656" s="113"/>
      <c r="C2656" s="176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1"/>
      <c r="R2656" s="30"/>
      <c r="S2656" s="8"/>
      <c r="T2656" s="122"/>
      <c r="U2656" s="121"/>
      <c r="V2656" s="121"/>
      <c r="W2656" s="120"/>
      <c r="X2656" s="113"/>
      <c r="Y2656" s="113"/>
      <c r="Z2656" s="125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2"/>
      <c r="B2657" s="113"/>
      <c r="C2657" s="176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1"/>
      <c r="R2657" s="30"/>
      <c r="S2657" s="8"/>
      <c r="T2657" s="122"/>
      <c r="U2657" s="121"/>
      <c r="V2657" s="121"/>
      <c r="W2657" s="120"/>
      <c r="X2657" s="113"/>
      <c r="Y2657" s="113"/>
      <c r="Z2657" s="125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2"/>
      <c r="B2658" s="113"/>
      <c r="C2658" s="176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1"/>
      <c r="R2658" s="30"/>
      <c r="S2658" s="8"/>
      <c r="T2658" s="122"/>
      <c r="U2658" s="121"/>
      <c r="V2658" s="121"/>
      <c r="W2658" s="120"/>
      <c r="X2658" s="113"/>
      <c r="Y2658" s="113"/>
      <c r="Z2658" s="125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2"/>
      <c r="B2659" s="113"/>
      <c r="C2659" s="176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1"/>
      <c r="R2659" s="30"/>
      <c r="S2659" s="8"/>
      <c r="T2659" s="122"/>
      <c r="U2659" s="121"/>
      <c r="V2659" s="121"/>
      <c r="W2659" s="120"/>
      <c r="X2659" s="113"/>
      <c r="Y2659" s="113"/>
      <c r="Z2659" s="125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2"/>
      <c r="B2660" s="113"/>
      <c r="C2660" s="176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1"/>
      <c r="R2660" s="30"/>
      <c r="S2660" s="8"/>
      <c r="T2660" s="122"/>
      <c r="U2660" s="121"/>
      <c r="V2660" s="121"/>
      <c r="W2660" s="120"/>
      <c r="X2660" s="113"/>
      <c r="Y2660" s="113"/>
      <c r="Z2660" s="125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2"/>
      <c r="B2661" s="113"/>
      <c r="C2661" s="176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1"/>
      <c r="R2661" s="30"/>
      <c r="S2661" s="8"/>
      <c r="T2661" s="122"/>
      <c r="U2661" s="121"/>
      <c r="V2661" s="121"/>
      <c r="W2661" s="120"/>
      <c r="X2661" s="113"/>
      <c r="Y2661" s="113"/>
      <c r="Z2661" s="125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2"/>
      <c r="B2662" s="113"/>
      <c r="C2662" s="176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1"/>
      <c r="R2662" s="30"/>
      <c r="S2662" s="8"/>
      <c r="T2662" s="122"/>
      <c r="U2662" s="121"/>
      <c r="V2662" s="121"/>
      <c r="W2662" s="120"/>
      <c r="X2662" s="113"/>
      <c r="Y2662" s="113"/>
      <c r="Z2662" s="125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2"/>
      <c r="B2663" s="113"/>
      <c r="C2663" s="176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1"/>
      <c r="R2663" s="30"/>
      <c r="S2663" s="8"/>
      <c r="T2663" s="122"/>
      <c r="U2663" s="121"/>
      <c r="V2663" s="121"/>
      <c r="W2663" s="120"/>
      <c r="X2663" s="113"/>
      <c r="Y2663" s="113"/>
      <c r="Z2663" s="125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2"/>
      <c r="B2664" s="113"/>
      <c r="C2664" s="176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1"/>
      <c r="R2664" s="30"/>
      <c r="S2664" s="8"/>
      <c r="T2664" s="122"/>
      <c r="U2664" s="121"/>
      <c r="V2664" s="121"/>
      <c r="W2664" s="120"/>
      <c r="X2664" s="113"/>
      <c r="Y2664" s="113"/>
      <c r="Z2664" s="125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2"/>
      <c r="B2665" s="113"/>
      <c r="C2665" s="176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1"/>
      <c r="R2665" s="30"/>
      <c r="S2665" s="8"/>
      <c r="T2665" s="122"/>
      <c r="U2665" s="121"/>
      <c r="V2665" s="121"/>
      <c r="W2665" s="120"/>
      <c r="X2665" s="113"/>
      <c r="Y2665" s="113"/>
      <c r="Z2665" s="125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2"/>
      <c r="B2666" s="113"/>
      <c r="C2666" s="176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1"/>
      <c r="R2666" s="30"/>
      <c r="S2666" s="8"/>
      <c r="T2666" s="122"/>
      <c r="U2666" s="121"/>
      <c r="V2666" s="121"/>
      <c r="W2666" s="120"/>
      <c r="X2666" s="113"/>
      <c r="Y2666" s="113"/>
      <c r="Z2666" s="125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2"/>
      <c r="B2667" s="113"/>
      <c r="C2667" s="176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1"/>
      <c r="R2667" s="30"/>
      <c r="S2667" s="8"/>
      <c r="T2667" s="122"/>
      <c r="U2667" s="121"/>
      <c r="V2667" s="121"/>
      <c r="W2667" s="120"/>
      <c r="X2667" s="113"/>
      <c r="Y2667" s="113"/>
      <c r="Z2667" s="125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2"/>
      <c r="B2668" s="113"/>
      <c r="C2668" s="176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1"/>
      <c r="R2668" s="30"/>
      <c r="S2668" s="8"/>
      <c r="T2668" s="122"/>
      <c r="U2668" s="121"/>
      <c r="V2668" s="121"/>
      <c r="W2668" s="120"/>
      <c r="X2668" s="113"/>
      <c r="Y2668" s="113"/>
      <c r="Z2668" s="125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2"/>
      <c r="B2669" s="113"/>
      <c r="C2669" s="176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1"/>
      <c r="R2669" s="30"/>
      <c r="S2669" s="8"/>
      <c r="T2669" s="122"/>
      <c r="U2669" s="121"/>
      <c r="V2669" s="121"/>
      <c r="W2669" s="120"/>
      <c r="X2669" s="113"/>
      <c r="Y2669" s="113"/>
      <c r="Z2669" s="125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2"/>
      <c r="B2670" s="113"/>
      <c r="C2670" s="176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1"/>
      <c r="R2670" s="30"/>
      <c r="S2670" s="8"/>
      <c r="T2670" s="122"/>
      <c r="U2670" s="121"/>
      <c r="V2670" s="121"/>
      <c r="W2670" s="120"/>
      <c r="X2670" s="113"/>
      <c r="Y2670" s="113"/>
      <c r="Z2670" s="125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2"/>
      <c r="B2671" s="113"/>
      <c r="C2671" s="176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1"/>
      <c r="R2671" s="30"/>
      <c r="S2671" s="8"/>
      <c r="T2671" s="122"/>
      <c r="U2671" s="121"/>
      <c r="V2671" s="121"/>
      <c r="W2671" s="120"/>
      <c r="X2671" s="113"/>
      <c r="Y2671" s="113"/>
      <c r="Z2671" s="125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2"/>
      <c r="B2672" s="113"/>
      <c r="C2672" s="176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1"/>
      <c r="R2672" s="30"/>
      <c r="S2672" s="8"/>
      <c r="T2672" s="122"/>
      <c r="U2672" s="121"/>
      <c r="V2672" s="121"/>
      <c r="W2672" s="120"/>
      <c r="X2672" s="113"/>
      <c r="Y2672" s="113"/>
      <c r="Z2672" s="125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2"/>
      <c r="B2673" s="113"/>
      <c r="C2673" s="176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1"/>
      <c r="R2673" s="30"/>
      <c r="S2673" s="8"/>
      <c r="T2673" s="122"/>
      <c r="U2673" s="121"/>
      <c r="V2673" s="121"/>
      <c r="W2673" s="120"/>
      <c r="X2673" s="113"/>
      <c r="Y2673" s="113"/>
      <c r="Z2673" s="125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2"/>
      <c r="B2674" s="113"/>
      <c r="C2674" s="176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1"/>
      <c r="R2674" s="30"/>
      <c r="S2674" s="8"/>
      <c r="T2674" s="122"/>
      <c r="U2674" s="121"/>
      <c r="V2674" s="121"/>
      <c r="W2674" s="120"/>
      <c r="X2674" s="113"/>
      <c r="Y2674" s="113"/>
      <c r="Z2674" s="125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2"/>
      <c r="B2675" s="113"/>
      <c r="C2675" s="176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1"/>
      <c r="R2675" s="30"/>
      <c r="S2675" s="8"/>
      <c r="T2675" s="122"/>
      <c r="U2675" s="121"/>
      <c r="V2675" s="121"/>
      <c r="W2675" s="120"/>
      <c r="X2675" s="113"/>
      <c r="Y2675" s="113"/>
      <c r="Z2675" s="125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2"/>
      <c r="B2676" s="113"/>
      <c r="C2676" s="176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1"/>
      <c r="R2676" s="30"/>
      <c r="S2676" s="8"/>
      <c r="T2676" s="122"/>
      <c r="U2676" s="121"/>
      <c r="V2676" s="121"/>
      <c r="W2676" s="120"/>
      <c r="X2676" s="113"/>
      <c r="Y2676" s="113"/>
      <c r="Z2676" s="125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2"/>
      <c r="B2677" s="113"/>
      <c r="C2677" s="176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1"/>
      <c r="R2677" s="30"/>
      <c r="S2677" s="8"/>
      <c r="T2677" s="122"/>
      <c r="U2677" s="121"/>
      <c r="V2677" s="121"/>
      <c r="W2677" s="120"/>
      <c r="X2677" s="113"/>
      <c r="Y2677" s="113"/>
      <c r="Z2677" s="125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2"/>
      <c r="B2678" s="113"/>
      <c r="C2678" s="176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1"/>
      <c r="R2678" s="30"/>
      <c r="S2678" s="8"/>
      <c r="T2678" s="122"/>
      <c r="U2678" s="121"/>
      <c r="V2678" s="121"/>
      <c r="W2678" s="120"/>
      <c r="X2678" s="113"/>
      <c r="Y2678" s="113"/>
      <c r="Z2678" s="125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2"/>
      <c r="B2679" s="113"/>
      <c r="C2679" s="176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1"/>
      <c r="R2679" s="30"/>
      <c r="S2679" s="8"/>
      <c r="T2679" s="122"/>
      <c r="U2679" s="121"/>
      <c r="V2679" s="121"/>
      <c r="W2679" s="120"/>
      <c r="X2679" s="113"/>
      <c r="Y2679" s="113"/>
      <c r="Z2679" s="125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2"/>
      <c r="B2680" s="113"/>
      <c r="C2680" s="176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1"/>
      <c r="R2680" s="30"/>
      <c r="S2680" s="8"/>
      <c r="T2680" s="122"/>
      <c r="U2680" s="121"/>
      <c r="V2680" s="121"/>
      <c r="W2680" s="120"/>
      <c r="X2680" s="113"/>
      <c r="Y2680" s="113"/>
      <c r="Z2680" s="125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2"/>
      <c r="B2681" s="113"/>
      <c r="C2681" s="176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1"/>
      <c r="R2681" s="30"/>
      <c r="S2681" s="8"/>
      <c r="T2681" s="122"/>
      <c r="U2681" s="121"/>
      <c r="V2681" s="121"/>
      <c r="W2681" s="120"/>
      <c r="X2681" s="113"/>
      <c r="Y2681" s="113"/>
      <c r="Z2681" s="125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2"/>
      <c r="B2682" s="113"/>
      <c r="C2682" s="176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1"/>
      <c r="R2682" s="30"/>
      <c r="S2682" s="8"/>
      <c r="T2682" s="122"/>
      <c r="U2682" s="121"/>
      <c r="V2682" s="121"/>
      <c r="W2682" s="120"/>
      <c r="X2682" s="113"/>
      <c r="Y2682" s="113"/>
      <c r="Z2682" s="125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2"/>
      <c r="B2683" s="113"/>
      <c r="C2683" s="176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1"/>
      <c r="R2683" s="30"/>
      <c r="S2683" s="8"/>
      <c r="T2683" s="122"/>
      <c r="U2683" s="121"/>
      <c r="V2683" s="121"/>
      <c r="W2683" s="120"/>
      <c r="X2683" s="113"/>
      <c r="Y2683" s="113"/>
      <c r="Z2683" s="125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2"/>
      <c r="B2684" s="113"/>
      <c r="C2684" s="176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1"/>
      <c r="R2684" s="30"/>
      <c r="S2684" s="8"/>
      <c r="T2684" s="122"/>
      <c r="U2684" s="121"/>
      <c r="V2684" s="121"/>
      <c r="W2684" s="120"/>
      <c r="X2684" s="113"/>
      <c r="Y2684" s="113"/>
      <c r="Z2684" s="125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2"/>
      <c r="B2685" s="113"/>
      <c r="C2685" s="176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1"/>
      <c r="R2685" s="30"/>
      <c r="S2685" s="8"/>
      <c r="T2685" s="122"/>
      <c r="U2685" s="121"/>
      <c r="V2685" s="121"/>
      <c r="W2685" s="120"/>
      <c r="X2685" s="113"/>
      <c r="Y2685" s="113"/>
      <c r="Z2685" s="125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2"/>
      <c r="B2686" s="113"/>
      <c r="C2686" s="176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1"/>
      <c r="R2686" s="30"/>
      <c r="S2686" s="8"/>
      <c r="T2686" s="122"/>
      <c r="U2686" s="121"/>
      <c r="V2686" s="121"/>
      <c r="W2686" s="120"/>
      <c r="X2686" s="113"/>
      <c r="Y2686" s="113"/>
      <c r="Z2686" s="125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2"/>
      <c r="B2687" s="113"/>
      <c r="C2687" s="176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1"/>
      <c r="R2687" s="30"/>
      <c r="S2687" s="8"/>
      <c r="T2687" s="122"/>
      <c r="U2687" s="121"/>
      <c r="V2687" s="121"/>
      <c r="W2687" s="120"/>
      <c r="X2687" s="113"/>
      <c r="Y2687" s="113"/>
      <c r="Z2687" s="125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2"/>
      <c r="B2688" s="113"/>
      <c r="C2688" s="176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1"/>
      <c r="R2688" s="30"/>
      <c r="S2688" s="8"/>
      <c r="T2688" s="122"/>
      <c r="U2688" s="121"/>
      <c r="V2688" s="121"/>
      <c r="W2688" s="120"/>
      <c r="X2688" s="113"/>
      <c r="Y2688" s="113"/>
      <c r="Z2688" s="125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2"/>
      <c r="B2689" s="113"/>
      <c r="C2689" s="176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1"/>
      <c r="R2689" s="30"/>
      <c r="S2689" s="8"/>
      <c r="T2689" s="122"/>
      <c r="U2689" s="121"/>
      <c r="V2689" s="121"/>
      <c r="W2689" s="120"/>
      <c r="X2689" s="113"/>
      <c r="Y2689" s="113"/>
      <c r="Z2689" s="125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2"/>
      <c r="B2690" s="113"/>
      <c r="C2690" s="176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1"/>
      <c r="R2690" s="30"/>
      <c r="S2690" s="8"/>
      <c r="T2690" s="122"/>
      <c r="U2690" s="121"/>
      <c r="V2690" s="121"/>
      <c r="W2690" s="120"/>
      <c r="X2690" s="113"/>
      <c r="Y2690" s="113"/>
      <c r="Z2690" s="125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2"/>
      <c r="B2691" s="113"/>
      <c r="C2691" s="176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1"/>
      <c r="R2691" s="30"/>
      <c r="S2691" s="8"/>
      <c r="T2691" s="122"/>
      <c r="U2691" s="121"/>
      <c r="V2691" s="121"/>
      <c r="W2691" s="120"/>
      <c r="X2691" s="113"/>
      <c r="Y2691" s="113"/>
      <c r="Z2691" s="125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2"/>
      <c r="B2692" s="113"/>
      <c r="C2692" s="176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1"/>
      <c r="R2692" s="30"/>
      <c r="S2692" s="8"/>
      <c r="T2692" s="122"/>
      <c r="U2692" s="121"/>
      <c r="V2692" s="121"/>
      <c r="W2692" s="120"/>
      <c r="X2692" s="113"/>
      <c r="Y2692" s="113"/>
      <c r="Z2692" s="125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2"/>
      <c r="B2693" s="113"/>
      <c r="C2693" s="176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1"/>
      <c r="R2693" s="30"/>
      <c r="S2693" s="8"/>
      <c r="T2693" s="122"/>
      <c r="U2693" s="121"/>
      <c r="V2693" s="121"/>
      <c r="W2693" s="120"/>
      <c r="X2693" s="113"/>
      <c r="Y2693" s="113"/>
      <c r="Z2693" s="125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2"/>
      <c r="B2694" s="113"/>
      <c r="C2694" s="176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1"/>
      <c r="R2694" s="30"/>
      <c r="S2694" s="8"/>
      <c r="T2694" s="122"/>
      <c r="U2694" s="121"/>
      <c r="V2694" s="121"/>
      <c r="W2694" s="120"/>
      <c r="X2694" s="113"/>
      <c r="Y2694" s="113"/>
      <c r="Z2694" s="125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2"/>
      <c r="B2695" s="113"/>
      <c r="C2695" s="176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1"/>
      <c r="R2695" s="30"/>
      <c r="S2695" s="8"/>
      <c r="T2695" s="122"/>
      <c r="U2695" s="121"/>
      <c r="V2695" s="121"/>
      <c r="W2695" s="120"/>
      <c r="X2695" s="113"/>
      <c r="Y2695" s="113"/>
      <c r="Z2695" s="125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2"/>
      <c r="B2696" s="113"/>
      <c r="C2696" s="176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1"/>
      <c r="R2696" s="30"/>
      <c r="S2696" s="8"/>
      <c r="T2696" s="122"/>
      <c r="U2696" s="121"/>
      <c r="V2696" s="121"/>
      <c r="W2696" s="120"/>
      <c r="X2696" s="113"/>
      <c r="Y2696" s="113"/>
      <c r="Z2696" s="125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2"/>
      <c r="B2697" s="113"/>
      <c r="C2697" s="176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1"/>
      <c r="R2697" s="30"/>
      <c r="S2697" s="8"/>
      <c r="T2697" s="122"/>
      <c r="U2697" s="121"/>
      <c r="V2697" s="121"/>
      <c r="W2697" s="120"/>
      <c r="X2697" s="113"/>
      <c r="Y2697" s="113"/>
      <c r="Z2697" s="125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2"/>
      <c r="B2698" s="113"/>
      <c r="C2698" s="176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1"/>
      <c r="R2698" s="30"/>
      <c r="S2698" s="8"/>
      <c r="T2698" s="122"/>
      <c r="U2698" s="121"/>
      <c r="V2698" s="121"/>
      <c r="W2698" s="120"/>
      <c r="X2698" s="113"/>
      <c r="Y2698" s="113"/>
      <c r="Z2698" s="125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2"/>
      <c r="B2699" s="113"/>
      <c r="C2699" s="176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1"/>
      <c r="R2699" s="30"/>
      <c r="S2699" s="8"/>
      <c r="T2699" s="122"/>
      <c r="U2699" s="121"/>
      <c r="V2699" s="121"/>
      <c r="W2699" s="120"/>
      <c r="X2699" s="113"/>
      <c r="Y2699" s="113"/>
      <c r="Z2699" s="125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2"/>
      <c r="B2700" s="113"/>
      <c r="C2700" s="176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1"/>
      <c r="R2700" s="30"/>
      <c r="S2700" s="8"/>
      <c r="T2700" s="122"/>
      <c r="U2700" s="121"/>
      <c r="V2700" s="121"/>
      <c r="W2700" s="120"/>
      <c r="X2700" s="113"/>
      <c r="Y2700" s="113"/>
      <c r="Z2700" s="125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2"/>
      <c r="B2701" s="113"/>
      <c r="C2701" s="176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1"/>
      <c r="R2701" s="30"/>
      <c r="S2701" s="8"/>
      <c r="T2701" s="122"/>
      <c r="U2701" s="121"/>
      <c r="V2701" s="121"/>
      <c r="W2701" s="120"/>
      <c r="X2701" s="113"/>
      <c r="Y2701" s="113"/>
      <c r="Z2701" s="125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2"/>
      <c r="B2702" s="113"/>
      <c r="C2702" s="176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1"/>
      <c r="R2702" s="30"/>
      <c r="S2702" s="8"/>
      <c r="T2702" s="122"/>
      <c r="U2702" s="121"/>
      <c r="V2702" s="121"/>
      <c r="W2702" s="120"/>
      <c r="X2702" s="113"/>
      <c r="Y2702" s="113"/>
      <c r="Z2702" s="125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2"/>
      <c r="B2703" s="113"/>
      <c r="C2703" s="176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1"/>
      <c r="R2703" s="30"/>
      <c r="S2703" s="8"/>
      <c r="T2703" s="122"/>
      <c r="U2703" s="121"/>
      <c r="V2703" s="121"/>
      <c r="W2703" s="120"/>
      <c r="X2703" s="113"/>
      <c r="Y2703" s="113"/>
      <c r="Z2703" s="125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2"/>
      <c r="B2704" s="113"/>
      <c r="C2704" s="176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1"/>
      <c r="R2704" s="30"/>
      <c r="S2704" s="8"/>
      <c r="T2704" s="122"/>
      <c r="U2704" s="121"/>
      <c r="V2704" s="121"/>
      <c r="W2704" s="120"/>
      <c r="X2704" s="113"/>
      <c r="Y2704" s="113"/>
      <c r="Z2704" s="125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2"/>
      <c r="B2705" s="113"/>
      <c r="C2705" s="176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1"/>
      <c r="R2705" s="30"/>
      <c r="S2705" s="8"/>
      <c r="T2705" s="122"/>
      <c r="U2705" s="121"/>
      <c r="V2705" s="121"/>
      <c r="W2705" s="120"/>
      <c r="X2705" s="113"/>
      <c r="Y2705" s="113"/>
      <c r="Z2705" s="125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2"/>
      <c r="B2706" s="113"/>
      <c r="C2706" s="176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1"/>
      <c r="R2706" s="30"/>
      <c r="S2706" s="8"/>
      <c r="T2706" s="122"/>
      <c r="U2706" s="121"/>
      <c r="V2706" s="121"/>
      <c r="W2706" s="120"/>
      <c r="X2706" s="113"/>
      <c r="Y2706" s="113"/>
      <c r="Z2706" s="125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2"/>
      <c r="B2707" s="113"/>
      <c r="C2707" s="176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1"/>
      <c r="R2707" s="30"/>
      <c r="S2707" s="8"/>
      <c r="T2707" s="122"/>
      <c r="U2707" s="121"/>
      <c r="V2707" s="121"/>
      <c r="W2707" s="120"/>
      <c r="X2707" s="113"/>
      <c r="Y2707" s="113"/>
      <c r="Z2707" s="125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2"/>
      <c r="B2708" s="113"/>
      <c r="C2708" s="176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1"/>
      <c r="R2708" s="30"/>
      <c r="S2708" s="8"/>
      <c r="T2708" s="122"/>
      <c r="U2708" s="121"/>
      <c r="V2708" s="121"/>
      <c r="W2708" s="120"/>
      <c r="X2708" s="113"/>
      <c r="Y2708" s="113"/>
      <c r="Z2708" s="125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2"/>
      <c r="B2709" s="113"/>
      <c r="C2709" s="176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1"/>
      <c r="R2709" s="30"/>
      <c r="S2709" s="8"/>
      <c r="T2709" s="122"/>
      <c r="U2709" s="121"/>
      <c r="V2709" s="121"/>
      <c r="W2709" s="120"/>
      <c r="X2709" s="113"/>
      <c r="Y2709" s="113"/>
      <c r="Z2709" s="125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2"/>
      <c r="B2710" s="113"/>
      <c r="C2710" s="176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1"/>
      <c r="R2710" s="30"/>
      <c r="S2710" s="8"/>
      <c r="T2710" s="122"/>
      <c r="U2710" s="121"/>
      <c r="V2710" s="121"/>
      <c r="W2710" s="120"/>
      <c r="X2710" s="113"/>
      <c r="Y2710" s="113"/>
      <c r="Z2710" s="125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2"/>
      <c r="B2711" s="113"/>
      <c r="C2711" s="176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1"/>
      <c r="R2711" s="30"/>
      <c r="S2711" s="8"/>
      <c r="T2711" s="122"/>
      <c r="U2711" s="121"/>
      <c r="V2711" s="121"/>
      <c r="W2711" s="120"/>
      <c r="X2711" s="113"/>
      <c r="Y2711" s="113"/>
      <c r="Z2711" s="125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2"/>
      <c r="B2712" s="113"/>
      <c r="C2712" s="176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1"/>
      <c r="R2712" s="30"/>
      <c r="S2712" s="8"/>
      <c r="T2712" s="122"/>
      <c r="U2712" s="121"/>
      <c r="V2712" s="121"/>
      <c r="W2712" s="120"/>
      <c r="X2712" s="113"/>
      <c r="Y2712" s="113"/>
      <c r="Z2712" s="125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2"/>
      <c r="B2713" s="113"/>
      <c r="C2713" s="176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1"/>
      <c r="R2713" s="30"/>
      <c r="S2713" s="8"/>
      <c r="T2713" s="122"/>
      <c r="U2713" s="121"/>
      <c r="V2713" s="121"/>
      <c r="W2713" s="120"/>
      <c r="X2713" s="113"/>
      <c r="Y2713" s="113"/>
      <c r="Z2713" s="125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2"/>
      <c r="B2714" s="113"/>
      <c r="C2714" s="176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1"/>
      <c r="R2714" s="30"/>
      <c r="S2714" s="8"/>
      <c r="T2714" s="122"/>
      <c r="U2714" s="121"/>
      <c r="V2714" s="121"/>
      <c r="W2714" s="120"/>
      <c r="X2714" s="113"/>
      <c r="Y2714" s="113"/>
      <c r="Z2714" s="125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2"/>
      <c r="B2715" s="113"/>
      <c r="C2715" s="176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1"/>
      <c r="R2715" s="30"/>
      <c r="S2715" s="8"/>
      <c r="T2715" s="122"/>
      <c r="U2715" s="121"/>
      <c r="V2715" s="121"/>
      <c r="W2715" s="120"/>
      <c r="X2715" s="113"/>
      <c r="Y2715" s="113"/>
      <c r="Z2715" s="125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2"/>
      <c r="B2716" s="113"/>
      <c r="C2716" s="176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1"/>
      <c r="R2716" s="30"/>
      <c r="S2716" s="8"/>
      <c r="T2716" s="122"/>
      <c r="U2716" s="121"/>
      <c r="V2716" s="121"/>
      <c r="W2716" s="120"/>
      <c r="X2716" s="113"/>
      <c r="Y2716" s="113"/>
      <c r="Z2716" s="125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2"/>
      <c r="B2717" s="113"/>
      <c r="C2717" s="176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1"/>
      <c r="R2717" s="30"/>
      <c r="S2717" s="8"/>
      <c r="T2717" s="122"/>
      <c r="U2717" s="121"/>
      <c r="V2717" s="121"/>
      <c r="W2717" s="120"/>
      <c r="X2717" s="113"/>
      <c r="Y2717" s="113"/>
      <c r="Z2717" s="125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2"/>
      <c r="B2718" s="113"/>
      <c r="C2718" s="176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1"/>
      <c r="R2718" s="30"/>
      <c r="S2718" s="8"/>
      <c r="T2718" s="122"/>
      <c r="U2718" s="121"/>
      <c r="V2718" s="121"/>
      <c r="W2718" s="120"/>
      <c r="X2718" s="113"/>
      <c r="Y2718" s="113"/>
      <c r="Z2718" s="125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2"/>
      <c r="B2719" s="113"/>
      <c r="C2719" s="176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1"/>
      <c r="R2719" s="30"/>
      <c r="S2719" s="8"/>
      <c r="T2719" s="122"/>
      <c r="U2719" s="121"/>
      <c r="V2719" s="121"/>
      <c r="W2719" s="120"/>
      <c r="X2719" s="113"/>
      <c r="Y2719" s="113"/>
      <c r="Z2719" s="125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2"/>
      <c r="B2720" s="113"/>
      <c r="C2720" s="176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1"/>
      <c r="R2720" s="30"/>
      <c r="S2720" s="8"/>
      <c r="T2720" s="122"/>
      <c r="U2720" s="121"/>
      <c r="V2720" s="121"/>
      <c r="W2720" s="120"/>
      <c r="X2720" s="113"/>
      <c r="Y2720" s="113"/>
      <c r="Z2720" s="125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2"/>
      <c r="B2721" s="113"/>
      <c r="C2721" s="176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1"/>
      <c r="R2721" s="30"/>
      <c r="S2721" s="8"/>
      <c r="T2721" s="122"/>
      <c r="U2721" s="121"/>
      <c r="V2721" s="121"/>
      <c r="W2721" s="120"/>
      <c r="X2721" s="113"/>
      <c r="Y2721" s="113"/>
      <c r="Z2721" s="125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2"/>
      <c r="B2722" s="113"/>
      <c r="C2722" s="176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1"/>
      <c r="R2722" s="30"/>
      <c r="S2722" s="8"/>
      <c r="T2722" s="122"/>
      <c r="U2722" s="121"/>
      <c r="V2722" s="121"/>
      <c r="W2722" s="120"/>
      <c r="X2722" s="113"/>
      <c r="Y2722" s="113"/>
      <c r="Z2722" s="125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2"/>
      <c r="B2723" s="113"/>
      <c r="C2723" s="176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1"/>
      <c r="R2723" s="30"/>
      <c r="S2723" s="8"/>
      <c r="T2723" s="122"/>
      <c r="U2723" s="121"/>
      <c r="V2723" s="121"/>
      <c r="W2723" s="120"/>
      <c r="X2723" s="113"/>
      <c r="Y2723" s="113"/>
      <c r="Z2723" s="125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2"/>
      <c r="B2724" s="113"/>
      <c r="C2724" s="176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1"/>
      <c r="R2724" s="30"/>
      <c r="S2724" s="8"/>
      <c r="T2724" s="122"/>
      <c r="U2724" s="121"/>
      <c r="V2724" s="121"/>
      <c r="W2724" s="120"/>
      <c r="X2724" s="113"/>
      <c r="Y2724" s="113"/>
      <c r="Z2724" s="125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2"/>
      <c r="B2725" s="113"/>
      <c r="C2725" s="176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1"/>
      <c r="R2725" s="30"/>
      <c r="S2725" s="8"/>
      <c r="T2725" s="122"/>
      <c r="U2725" s="121"/>
      <c r="V2725" s="121"/>
      <c r="W2725" s="120"/>
      <c r="X2725" s="113"/>
      <c r="Y2725" s="113"/>
      <c r="Z2725" s="125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2"/>
      <c r="B2726" s="113"/>
      <c r="C2726" s="176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1"/>
      <c r="R2726" s="30"/>
      <c r="S2726" s="8"/>
      <c r="T2726" s="122"/>
      <c r="U2726" s="121"/>
      <c r="V2726" s="121"/>
      <c r="W2726" s="120"/>
      <c r="X2726" s="113"/>
      <c r="Y2726" s="113"/>
      <c r="Z2726" s="125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2"/>
      <c r="B2727" s="113"/>
      <c r="C2727" s="176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1"/>
      <c r="R2727" s="30"/>
      <c r="S2727" s="8"/>
      <c r="T2727" s="122"/>
      <c r="U2727" s="121"/>
      <c r="V2727" s="121"/>
      <c r="W2727" s="120"/>
      <c r="X2727" s="113"/>
      <c r="Y2727" s="113"/>
      <c r="Z2727" s="125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2"/>
      <c r="B2728" s="113"/>
      <c r="C2728" s="176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1"/>
      <c r="R2728" s="30"/>
      <c r="S2728" s="8"/>
      <c r="T2728" s="122"/>
      <c r="U2728" s="121"/>
      <c r="V2728" s="121"/>
      <c r="W2728" s="120"/>
      <c r="X2728" s="113"/>
      <c r="Y2728" s="113"/>
      <c r="Z2728" s="125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2"/>
      <c r="B2729" s="113"/>
      <c r="C2729" s="176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1"/>
      <c r="R2729" s="30"/>
      <c r="S2729" s="8"/>
      <c r="T2729" s="122"/>
      <c r="U2729" s="121"/>
      <c r="V2729" s="121"/>
      <c r="W2729" s="120"/>
      <c r="X2729" s="113"/>
      <c r="Y2729" s="113"/>
      <c r="Z2729" s="125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2"/>
      <c r="B2730" s="113"/>
      <c r="C2730" s="176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1"/>
      <c r="R2730" s="30"/>
      <c r="S2730" s="8"/>
      <c r="T2730" s="122"/>
      <c r="U2730" s="121"/>
      <c r="V2730" s="121"/>
      <c r="W2730" s="120"/>
      <c r="X2730" s="113"/>
      <c r="Y2730" s="113"/>
      <c r="Z2730" s="125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2"/>
      <c r="B2731" s="113"/>
      <c r="C2731" s="176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1"/>
      <c r="R2731" s="30"/>
      <c r="S2731" s="8"/>
      <c r="T2731" s="122"/>
      <c r="U2731" s="121"/>
      <c r="V2731" s="121"/>
      <c r="W2731" s="120"/>
      <c r="X2731" s="113"/>
      <c r="Y2731" s="113"/>
      <c r="Z2731" s="125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2"/>
      <c r="B2732" s="113"/>
      <c r="C2732" s="176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1"/>
      <c r="R2732" s="30"/>
      <c r="S2732" s="8"/>
      <c r="T2732" s="122"/>
      <c r="U2732" s="121"/>
      <c r="V2732" s="121"/>
      <c r="W2732" s="120"/>
      <c r="X2732" s="113"/>
      <c r="Y2732" s="113"/>
      <c r="Z2732" s="125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2"/>
      <c r="B2733" s="113"/>
      <c r="C2733" s="176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1"/>
      <c r="R2733" s="30"/>
      <c r="S2733" s="8"/>
      <c r="T2733" s="122"/>
      <c r="U2733" s="121"/>
      <c r="V2733" s="121"/>
      <c r="W2733" s="120"/>
      <c r="X2733" s="113"/>
      <c r="Y2733" s="113"/>
      <c r="Z2733" s="125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2"/>
      <c r="B2734" s="113"/>
      <c r="C2734" s="176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1"/>
      <c r="R2734" s="30"/>
      <c r="S2734" s="8"/>
      <c r="T2734" s="122"/>
      <c r="U2734" s="121"/>
      <c r="V2734" s="121"/>
      <c r="W2734" s="120"/>
      <c r="X2734" s="113"/>
      <c r="Y2734" s="113"/>
      <c r="Z2734" s="125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2"/>
      <c r="B2735" s="113"/>
      <c r="C2735" s="176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1"/>
      <c r="R2735" s="30"/>
      <c r="S2735" s="8"/>
      <c r="T2735" s="122"/>
      <c r="U2735" s="121"/>
      <c r="V2735" s="121"/>
      <c r="W2735" s="120"/>
      <c r="X2735" s="113"/>
      <c r="Y2735" s="113"/>
      <c r="Z2735" s="125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2"/>
      <c r="B2736" s="113"/>
      <c r="C2736" s="176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1"/>
      <c r="R2736" s="30"/>
      <c r="S2736" s="8"/>
      <c r="T2736" s="122"/>
      <c r="U2736" s="121"/>
      <c r="V2736" s="121"/>
      <c r="W2736" s="120"/>
      <c r="X2736" s="113"/>
      <c r="Y2736" s="113"/>
      <c r="Z2736" s="125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2"/>
      <c r="B2737" s="113"/>
      <c r="C2737" s="176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1"/>
      <c r="R2737" s="30"/>
      <c r="S2737" s="8"/>
      <c r="T2737" s="122"/>
      <c r="U2737" s="121"/>
      <c r="V2737" s="121"/>
      <c r="W2737" s="120"/>
      <c r="X2737" s="113"/>
      <c r="Y2737" s="113"/>
      <c r="Z2737" s="125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2"/>
      <c r="B2738" s="113"/>
      <c r="C2738" s="176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1"/>
      <c r="R2738" s="30"/>
      <c r="S2738" s="8"/>
      <c r="T2738" s="122"/>
      <c r="U2738" s="121"/>
      <c r="V2738" s="121"/>
      <c r="W2738" s="120"/>
      <c r="X2738" s="113"/>
      <c r="Y2738" s="113"/>
      <c r="Z2738" s="125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2"/>
      <c r="B2739" s="113"/>
      <c r="C2739" s="176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1"/>
      <c r="R2739" s="30"/>
      <c r="S2739" s="8"/>
      <c r="T2739" s="122"/>
      <c r="U2739" s="121"/>
      <c r="V2739" s="121"/>
      <c r="W2739" s="120"/>
      <c r="X2739" s="113"/>
      <c r="Y2739" s="113"/>
      <c r="Z2739" s="125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2"/>
      <c r="B2740" s="113"/>
      <c r="C2740" s="176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1"/>
      <c r="R2740" s="30"/>
      <c r="S2740" s="8"/>
      <c r="T2740" s="122"/>
      <c r="U2740" s="121"/>
      <c r="V2740" s="121"/>
      <c r="W2740" s="120"/>
      <c r="X2740" s="113"/>
      <c r="Y2740" s="113"/>
      <c r="Z2740" s="125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2"/>
      <c r="B2741" s="113"/>
      <c r="C2741" s="176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1"/>
      <c r="R2741" s="30"/>
      <c r="S2741" s="8"/>
      <c r="T2741" s="122"/>
      <c r="U2741" s="121"/>
      <c r="V2741" s="121"/>
      <c r="W2741" s="120"/>
      <c r="X2741" s="113"/>
      <c r="Y2741" s="113"/>
      <c r="Z2741" s="125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2"/>
      <c r="B2742" s="113"/>
      <c r="C2742" s="176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1"/>
      <c r="R2742" s="30"/>
      <c r="S2742" s="8"/>
      <c r="T2742" s="122"/>
      <c r="U2742" s="121"/>
      <c r="V2742" s="121"/>
      <c r="W2742" s="120"/>
      <c r="X2742" s="113"/>
      <c r="Y2742" s="113"/>
      <c r="Z2742" s="125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2"/>
      <c r="B2743" s="113"/>
      <c r="C2743" s="176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1"/>
      <c r="R2743" s="30"/>
      <c r="S2743" s="8"/>
      <c r="T2743" s="122"/>
      <c r="U2743" s="121"/>
      <c r="V2743" s="121"/>
      <c r="W2743" s="120"/>
      <c r="X2743" s="113"/>
      <c r="Y2743" s="113"/>
      <c r="Z2743" s="125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2"/>
      <c r="B2744" s="113"/>
      <c r="C2744" s="176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1"/>
      <c r="R2744" s="30"/>
      <c r="S2744" s="8"/>
      <c r="T2744" s="122"/>
      <c r="U2744" s="121"/>
      <c r="V2744" s="121"/>
      <c r="W2744" s="120"/>
      <c r="X2744" s="113"/>
      <c r="Y2744" s="113"/>
      <c r="Z2744" s="125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2"/>
      <c r="B2745" s="113"/>
      <c r="C2745" s="176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1"/>
      <c r="R2745" s="30"/>
      <c r="S2745" s="8"/>
      <c r="T2745" s="122"/>
      <c r="U2745" s="121"/>
      <c r="V2745" s="121"/>
      <c r="W2745" s="120"/>
      <c r="X2745" s="113"/>
      <c r="Y2745" s="113"/>
      <c r="Z2745" s="125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2"/>
      <c r="B2746" s="113"/>
      <c r="C2746" s="176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1"/>
      <c r="R2746" s="30"/>
      <c r="S2746" s="8"/>
      <c r="T2746" s="122"/>
      <c r="U2746" s="121"/>
      <c r="V2746" s="121"/>
      <c r="W2746" s="120"/>
      <c r="X2746" s="113"/>
      <c r="Y2746" s="113"/>
      <c r="Z2746" s="125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2"/>
      <c r="B2747" s="113"/>
      <c r="C2747" s="176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1"/>
      <c r="R2747" s="30"/>
      <c r="S2747" s="8"/>
      <c r="T2747" s="122"/>
      <c r="U2747" s="121"/>
      <c r="V2747" s="121"/>
      <c r="W2747" s="120"/>
      <c r="X2747" s="113"/>
      <c r="Y2747" s="113"/>
      <c r="Z2747" s="125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2"/>
      <c r="B2748" s="113"/>
      <c r="C2748" s="176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1"/>
      <c r="R2748" s="30"/>
      <c r="S2748" s="8"/>
      <c r="T2748" s="122"/>
      <c r="U2748" s="121"/>
      <c r="V2748" s="121"/>
      <c r="W2748" s="120"/>
      <c r="X2748" s="113"/>
      <c r="Y2748" s="113"/>
      <c r="Z2748" s="125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2"/>
      <c r="B2749" s="113"/>
      <c r="C2749" s="176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1"/>
      <c r="R2749" s="30"/>
      <c r="S2749" s="8"/>
      <c r="T2749" s="122"/>
      <c r="U2749" s="121"/>
      <c r="V2749" s="121"/>
      <c r="W2749" s="120"/>
      <c r="X2749" s="113"/>
      <c r="Y2749" s="113"/>
      <c r="Z2749" s="125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2"/>
      <c r="B2750" s="113"/>
      <c r="C2750" s="176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1"/>
      <c r="R2750" s="30"/>
      <c r="S2750" s="8"/>
      <c r="T2750" s="122"/>
      <c r="U2750" s="121"/>
      <c r="V2750" s="121"/>
      <c r="W2750" s="120"/>
      <c r="X2750" s="113"/>
      <c r="Y2750" s="113"/>
      <c r="Z2750" s="125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2"/>
      <c r="B2751" s="113"/>
      <c r="C2751" s="176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1"/>
      <c r="R2751" s="30"/>
      <c r="S2751" s="8"/>
      <c r="T2751" s="122"/>
      <c r="U2751" s="121"/>
      <c r="V2751" s="121"/>
      <c r="W2751" s="120"/>
      <c r="X2751" s="113"/>
      <c r="Y2751" s="113"/>
      <c r="Z2751" s="125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2"/>
      <c r="B2752" s="113"/>
      <c r="C2752" s="176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1"/>
      <c r="R2752" s="30"/>
      <c r="S2752" s="8"/>
      <c r="T2752" s="122"/>
      <c r="U2752" s="121"/>
      <c r="V2752" s="121"/>
      <c r="W2752" s="120"/>
      <c r="X2752" s="113"/>
      <c r="Y2752" s="113"/>
      <c r="Z2752" s="125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2"/>
      <c r="B2753" s="113"/>
      <c r="C2753" s="176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1"/>
      <c r="R2753" s="30"/>
      <c r="S2753" s="8"/>
      <c r="T2753" s="122"/>
      <c r="U2753" s="121"/>
      <c r="V2753" s="121"/>
      <c r="W2753" s="120"/>
      <c r="X2753" s="113"/>
      <c r="Y2753" s="113"/>
      <c r="Z2753" s="125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2"/>
      <c r="B2754" s="113"/>
      <c r="C2754" s="176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1"/>
      <c r="R2754" s="30"/>
      <c r="S2754" s="8"/>
      <c r="T2754" s="122"/>
      <c r="U2754" s="121"/>
      <c r="V2754" s="121"/>
      <c r="W2754" s="120"/>
      <c r="X2754" s="113"/>
      <c r="Y2754" s="113"/>
      <c r="Z2754" s="125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2"/>
      <c r="B2755" s="113"/>
      <c r="C2755" s="176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1"/>
      <c r="R2755" s="30"/>
      <c r="S2755" s="8"/>
      <c r="T2755" s="122"/>
      <c r="U2755" s="121"/>
      <c r="V2755" s="121"/>
      <c r="W2755" s="120"/>
      <c r="X2755" s="113"/>
      <c r="Y2755" s="113"/>
      <c r="Z2755" s="125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2"/>
      <c r="B2756" s="113"/>
      <c r="C2756" s="176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1"/>
      <c r="R2756" s="30"/>
      <c r="S2756" s="8"/>
      <c r="T2756" s="122"/>
      <c r="U2756" s="121"/>
      <c r="V2756" s="121"/>
      <c r="W2756" s="120"/>
      <c r="X2756" s="113"/>
      <c r="Y2756" s="113"/>
      <c r="Z2756" s="125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2"/>
      <c r="B2757" s="113"/>
      <c r="C2757" s="176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1"/>
      <c r="R2757" s="30"/>
      <c r="S2757" s="8"/>
      <c r="T2757" s="122"/>
      <c r="U2757" s="121"/>
      <c r="V2757" s="121"/>
      <c r="W2757" s="120"/>
      <c r="X2757" s="113"/>
      <c r="Y2757" s="113"/>
      <c r="Z2757" s="125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2"/>
      <c r="B2758" s="113"/>
      <c r="C2758" s="176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1"/>
      <c r="R2758" s="30"/>
      <c r="S2758" s="8"/>
      <c r="T2758" s="122"/>
      <c r="U2758" s="121"/>
      <c r="V2758" s="121"/>
      <c r="W2758" s="120"/>
      <c r="X2758" s="113"/>
      <c r="Y2758" s="113"/>
      <c r="Z2758" s="125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2"/>
      <c r="B2759" s="113"/>
      <c r="C2759" s="176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1"/>
      <c r="R2759" s="30"/>
      <c r="S2759" s="8"/>
      <c r="T2759" s="122"/>
      <c r="U2759" s="121"/>
      <c r="V2759" s="121"/>
      <c r="W2759" s="120"/>
      <c r="X2759" s="113"/>
      <c r="Y2759" s="113"/>
      <c r="Z2759" s="125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2"/>
      <c r="B2760" s="113"/>
      <c r="C2760" s="176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1"/>
      <c r="R2760" s="30"/>
      <c r="S2760" s="8"/>
      <c r="T2760" s="122"/>
      <c r="U2760" s="121"/>
      <c r="V2760" s="121"/>
      <c r="W2760" s="120"/>
      <c r="X2760" s="113"/>
      <c r="Y2760" s="113"/>
      <c r="Z2760" s="125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2"/>
      <c r="B2761" s="113"/>
      <c r="C2761" s="176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1"/>
      <c r="R2761" s="30"/>
      <c r="S2761" s="8"/>
      <c r="T2761" s="122"/>
      <c r="U2761" s="121"/>
      <c r="V2761" s="121"/>
      <c r="W2761" s="120"/>
      <c r="X2761" s="113"/>
      <c r="Y2761" s="113"/>
      <c r="Z2761" s="125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2"/>
      <c r="B2762" s="113"/>
      <c r="C2762" s="176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1"/>
      <c r="R2762" s="30"/>
      <c r="S2762" s="8"/>
      <c r="T2762" s="122"/>
      <c r="U2762" s="121"/>
      <c r="V2762" s="121"/>
      <c r="W2762" s="120"/>
      <c r="X2762" s="113"/>
      <c r="Y2762" s="113"/>
      <c r="Z2762" s="125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2"/>
      <c r="B2763" s="113"/>
      <c r="C2763" s="176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1"/>
      <c r="R2763" s="30"/>
      <c r="S2763" s="8"/>
      <c r="T2763" s="122"/>
      <c r="U2763" s="121"/>
      <c r="V2763" s="121"/>
      <c r="W2763" s="120"/>
      <c r="X2763" s="113"/>
      <c r="Y2763" s="113"/>
      <c r="Z2763" s="125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2"/>
      <c r="B2764" s="113"/>
      <c r="C2764" s="176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1"/>
      <c r="R2764" s="30"/>
      <c r="S2764" s="8"/>
      <c r="T2764" s="122"/>
      <c r="U2764" s="121"/>
      <c r="V2764" s="121"/>
      <c r="W2764" s="120"/>
      <c r="X2764" s="113"/>
      <c r="Y2764" s="113"/>
      <c r="Z2764" s="125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2"/>
      <c r="B2765" s="113"/>
      <c r="C2765" s="176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1"/>
      <c r="R2765" s="30"/>
      <c r="S2765" s="8"/>
      <c r="T2765" s="122"/>
      <c r="U2765" s="121"/>
      <c r="V2765" s="121"/>
      <c r="W2765" s="120"/>
      <c r="X2765" s="113"/>
      <c r="Y2765" s="113"/>
      <c r="Z2765" s="125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2"/>
      <c r="B2766" s="113"/>
      <c r="C2766" s="176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1"/>
      <c r="R2766" s="30"/>
      <c r="S2766" s="8"/>
      <c r="T2766" s="122"/>
      <c r="U2766" s="121"/>
      <c r="V2766" s="121"/>
      <c r="W2766" s="120"/>
      <c r="X2766" s="113"/>
      <c r="Y2766" s="113"/>
      <c r="Z2766" s="125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2"/>
      <c r="B2767" s="113"/>
      <c r="C2767" s="176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1"/>
      <c r="R2767" s="30"/>
      <c r="S2767" s="8"/>
      <c r="T2767" s="122"/>
      <c r="U2767" s="121"/>
      <c r="V2767" s="121"/>
      <c r="W2767" s="120"/>
      <c r="X2767" s="113"/>
      <c r="Y2767" s="113"/>
      <c r="Z2767" s="125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2"/>
      <c r="B2768" s="113"/>
      <c r="C2768" s="176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1"/>
      <c r="R2768" s="30"/>
      <c r="S2768" s="8"/>
      <c r="T2768" s="122"/>
      <c r="U2768" s="121"/>
      <c r="V2768" s="121"/>
      <c r="W2768" s="120"/>
      <c r="X2768" s="113"/>
      <c r="Y2768" s="113"/>
      <c r="Z2768" s="125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2"/>
      <c r="B2769" s="113"/>
      <c r="C2769" s="176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1"/>
      <c r="R2769" s="30"/>
      <c r="S2769" s="8"/>
      <c r="T2769" s="122"/>
      <c r="U2769" s="121"/>
      <c r="V2769" s="121"/>
      <c r="W2769" s="120"/>
      <c r="X2769" s="113"/>
      <c r="Y2769" s="113"/>
      <c r="Z2769" s="125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2"/>
      <c r="B2770" s="113"/>
      <c r="C2770" s="176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1"/>
      <c r="R2770" s="30"/>
      <c r="S2770" s="8"/>
      <c r="T2770" s="122"/>
      <c r="U2770" s="121"/>
      <c r="V2770" s="121"/>
      <c r="W2770" s="120"/>
      <c r="X2770" s="113"/>
      <c r="Y2770" s="113"/>
      <c r="Z2770" s="125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2"/>
      <c r="B2771" s="113"/>
      <c r="C2771" s="176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1"/>
      <c r="R2771" s="30"/>
      <c r="S2771" s="8"/>
      <c r="T2771" s="122"/>
      <c r="U2771" s="121"/>
      <c r="V2771" s="121"/>
      <c r="W2771" s="120"/>
      <c r="X2771" s="113"/>
      <c r="Y2771" s="113"/>
      <c r="Z2771" s="125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2"/>
      <c r="B2772" s="113"/>
      <c r="C2772" s="176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1"/>
      <c r="R2772" s="30"/>
      <c r="S2772" s="8"/>
      <c r="T2772" s="122"/>
      <c r="U2772" s="121"/>
      <c r="V2772" s="121"/>
      <c r="W2772" s="120"/>
      <c r="X2772" s="113"/>
      <c r="Y2772" s="113"/>
      <c r="Z2772" s="125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2"/>
      <c r="B2773" s="113"/>
      <c r="C2773" s="176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1"/>
      <c r="R2773" s="30"/>
      <c r="S2773" s="8"/>
      <c r="T2773" s="122"/>
      <c r="U2773" s="121"/>
      <c r="V2773" s="121"/>
      <c r="W2773" s="120"/>
      <c r="X2773" s="113"/>
      <c r="Y2773" s="113"/>
      <c r="Z2773" s="125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2"/>
      <c r="B2774" s="113"/>
      <c r="C2774" s="176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1"/>
      <c r="R2774" s="30"/>
      <c r="S2774" s="8"/>
      <c r="T2774" s="122"/>
      <c r="U2774" s="121"/>
      <c r="V2774" s="121"/>
      <c r="W2774" s="120"/>
      <c r="X2774" s="113"/>
      <c r="Y2774" s="113"/>
      <c r="Z2774" s="125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2"/>
      <c r="B2775" s="113"/>
      <c r="C2775" s="176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1"/>
      <c r="R2775" s="30"/>
      <c r="S2775" s="8"/>
      <c r="T2775" s="122"/>
      <c r="U2775" s="121"/>
      <c r="V2775" s="121"/>
      <c r="W2775" s="120"/>
      <c r="X2775" s="113"/>
      <c r="Y2775" s="113"/>
      <c r="Z2775" s="125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2"/>
      <c r="B2776" s="113"/>
      <c r="C2776" s="176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1"/>
      <c r="R2776" s="30"/>
      <c r="S2776" s="8"/>
      <c r="T2776" s="122"/>
      <c r="U2776" s="121"/>
      <c r="V2776" s="121"/>
      <c r="W2776" s="120"/>
      <c r="X2776" s="113"/>
      <c r="Y2776" s="113"/>
      <c r="Z2776" s="125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2"/>
      <c r="B2777" s="113"/>
      <c r="C2777" s="176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1"/>
      <c r="R2777" s="30"/>
      <c r="S2777" s="8"/>
      <c r="T2777" s="122"/>
      <c r="U2777" s="121"/>
      <c r="V2777" s="121"/>
      <c r="W2777" s="120"/>
      <c r="X2777" s="113"/>
      <c r="Y2777" s="113"/>
      <c r="Z2777" s="125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2"/>
      <c r="B2778" s="113"/>
      <c r="C2778" s="176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1"/>
      <c r="R2778" s="30"/>
      <c r="S2778" s="8"/>
      <c r="T2778" s="122"/>
      <c r="U2778" s="121"/>
      <c r="V2778" s="121"/>
      <c r="W2778" s="120"/>
      <c r="X2778" s="113"/>
      <c r="Y2778" s="113"/>
      <c r="Z2778" s="125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2"/>
      <c r="B2779" s="113"/>
      <c r="C2779" s="176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1"/>
      <c r="R2779" s="30"/>
      <c r="S2779" s="8"/>
      <c r="T2779" s="122"/>
      <c r="U2779" s="121"/>
      <c r="V2779" s="121"/>
      <c r="W2779" s="120"/>
      <c r="X2779" s="113"/>
      <c r="Y2779" s="113"/>
      <c r="Z2779" s="125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2"/>
      <c r="B2780" s="113"/>
      <c r="C2780" s="176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1"/>
      <c r="R2780" s="30"/>
      <c r="S2780" s="8"/>
      <c r="T2780" s="122"/>
      <c r="U2780" s="121"/>
      <c r="V2780" s="121"/>
      <c r="W2780" s="120"/>
      <c r="X2780" s="113"/>
      <c r="Y2780" s="113"/>
      <c r="Z2780" s="125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2"/>
      <c r="B2781" s="113"/>
      <c r="C2781" s="176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1"/>
      <c r="R2781" s="30"/>
      <c r="S2781" s="8"/>
      <c r="T2781" s="122"/>
      <c r="U2781" s="121"/>
      <c r="V2781" s="121"/>
      <c r="W2781" s="120"/>
      <c r="X2781" s="113"/>
      <c r="Y2781" s="113"/>
      <c r="Z2781" s="125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2"/>
      <c r="B2782" s="113"/>
      <c r="C2782" s="176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1"/>
      <c r="R2782" s="30"/>
      <c r="S2782" s="8"/>
      <c r="T2782" s="122"/>
      <c r="U2782" s="121"/>
      <c r="V2782" s="121"/>
      <c r="W2782" s="120"/>
      <c r="X2782" s="113"/>
      <c r="Y2782" s="113"/>
      <c r="Z2782" s="125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2"/>
      <c r="B2783" s="113"/>
      <c r="C2783" s="176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1"/>
      <c r="R2783" s="30"/>
      <c r="S2783" s="8"/>
      <c r="T2783" s="122"/>
      <c r="U2783" s="121"/>
      <c r="V2783" s="121"/>
      <c r="W2783" s="120"/>
      <c r="X2783" s="113"/>
      <c r="Y2783" s="113"/>
      <c r="Z2783" s="125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2"/>
      <c r="B2784" s="113"/>
      <c r="C2784" s="176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1"/>
      <c r="R2784" s="30"/>
      <c r="S2784" s="8"/>
      <c r="T2784" s="122"/>
      <c r="U2784" s="121"/>
      <c r="V2784" s="121"/>
      <c r="W2784" s="120"/>
      <c r="X2784" s="113"/>
      <c r="Y2784" s="113"/>
      <c r="Z2784" s="125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2"/>
      <c r="B2785" s="113"/>
      <c r="C2785" s="176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1"/>
      <c r="R2785" s="30"/>
      <c r="S2785" s="8"/>
      <c r="T2785" s="122"/>
      <c r="U2785" s="121"/>
      <c r="V2785" s="121"/>
      <c r="W2785" s="120"/>
      <c r="X2785" s="113"/>
      <c r="Y2785" s="113"/>
      <c r="Z2785" s="125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2"/>
      <c r="B2786" s="113"/>
      <c r="C2786" s="176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1"/>
      <c r="R2786" s="30"/>
      <c r="S2786" s="8"/>
      <c r="T2786" s="122"/>
      <c r="U2786" s="121"/>
      <c r="V2786" s="121"/>
      <c r="W2786" s="120"/>
      <c r="X2786" s="113"/>
      <c r="Y2786" s="113"/>
      <c r="Z2786" s="125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2"/>
      <c r="B2787" s="113"/>
      <c r="C2787" s="176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1"/>
      <c r="R2787" s="30"/>
      <c r="S2787" s="8"/>
      <c r="T2787" s="122"/>
      <c r="U2787" s="121"/>
      <c r="V2787" s="121"/>
      <c r="W2787" s="120"/>
      <c r="X2787" s="113"/>
      <c r="Y2787" s="113"/>
      <c r="Z2787" s="125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2"/>
      <c r="B2788" s="113"/>
      <c r="C2788" s="176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1"/>
      <c r="R2788" s="30"/>
      <c r="S2788" s="8"/>
      <c r="T2788" s="122"/>
      <c r="U2788" s="121"/>
      <c r="V2788" s="121"/>
      <c r="W2788" s="120"/>
      <c r="X2788" s="113"/>
      <c r="Y2788" s="113"/>
      <c r="Z2788" s="125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2"/>
      <c r="B2789" s="113"/>
      <c r="C2789" s="176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1"/>
      <c r="R2789" s="30"/>
      <c r="S2789" s="8"/>
      <c r="T2789" s="122"/>
      <c r="U2789" s="121"/>
      <c r="V2789" s="121"/>
      <c r="W2789" s="120"/>
      <c r="X2789" s="113"/>
      <c r="Y2789" s="113"/>
      <c r="Z2789" s="125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2"/>
      <c r="B2790" s="113"/>
      <c r="C2790" s="176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1"/>
      <c r="R2790" s="30"/>
      <c r="S2790" s="8"/>
      <c r="T2790" s="122"/>
      <c r="U2790" s="121"/>
      <c r="V2790" s="121"/>
      <c r="W2790" s="120"/>
      <c r="X2790" s="113"/>
      <c r="Y2790" s="113"/>
      <c r="Z2790" s="125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2"/>
      <c r="B2791" s="113"/>
      <c r="C2791" s="176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1"/>
      <c r="R2791" s="30"/>
      <c r="S2791" s="8"/>
      <c r="T2791" s="122"/>
      <c r="U2791" s="121"/>
      <c r="V2791" s="121"/>
      <c r="W2791" s="120"/>
      <c r="X2791" s="113"/>
      <c r="Y2791" s="113"/>
      <c r="Z2791" s="125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2"/>
      <c r="B2792" s="113"/>
      <c r="C2792" s="176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1"/>
      <c r="R2792" s="30"/>
      <c r="S2792" s="8"/>
      <c r="T2792" s="122"/>
      <c r="U2792" s="121"/>
      <c r="V2792" s="121"/>
      <c r="W2792" s="120"/>
      <c r="X2792" s="113"/>
      <c r="Y2792" s="113"/>
      <c r="Z2792" s="125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2"/>
      <c r="B2793" s="113"/>
      <c r="C2793" s="176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1"/>
      <c r="R2793" s="30"/>
      <c r="S2793" s="8"/>
      <c r="T2793" s="122"/>
      <c r="U2793" s="121"/>
      <c r="V2793" s="121"/>
      <c r="W2793" s="120"/>
      <c r="X2793" s="113"/>
      <c r="Y2793" s="113"/>
      <c r="Z2793" s="125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2"/>
      <c r="B2794" s="113"/>
      <c r="C2794" s="176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1"/>
      <c r="R2794" s="30"/>
      <c r="S2794" s="8"/>
      <c r="T2794" s="122"/>
      <c r="U2794" s="121"/>
      <c r="V2794" s="121"/>
      <c r="W2794" s="120"/>
      <c r="X2794" s="113"/>
      <c r="Y2794" s="113"/>
      <c r="Z2794" s="125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2"/>
      <c r="B2795" s="113"/>
      <c r="C2795" s="176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1"/>
      <c r="R2795" s="30"/>
      <c r="S2795" s="8"/>
      <c r="T2795" s="122"/>
      <c r="U2795" s="121"/>
      <c r="V2795" s="121"/>
      <c r="W2795" s="120"/>
      <c r="X2795" s="113"/>
      <c r="Y2795" s="113"/>
      <c r="Z2795" s="125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2"/>
      <c r="B2796" s="113"/>
      <c r="C2796" s="176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1"/>
      <c r="R2796" s="30"/>
      <c r="S2796" s="8"/>
      <c r="T2796" s="122"/>
      <c r="U2796" s="121"/>
      <c r="V2796" s="121"/>
      <c r="W2796" s="120"/>
      <c r="X2796" s="113"/>
      <c r="Y2796" s="113"/>
      <c r="Z2796" s="125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2"/>
      <c r="B2797" s="113"/>
      <c r="C2797" s="176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1"/>
      <c r="R2797" s="30"/>
      <c r="S2797" s="8"/>
      <c r="T2797" s="122"/>
      <c r="U2797" s="121"/>
      <c r="V2797" s="121"/>
      <c r="W2797" s="120"/>
      <c r="X2797" s="113"/>
      <c r="Y2797" s="113"/>
      <c r="Z2797" s="125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2"/>
      <c r="B2798" s="113"/>
      <c r="C2798" s="176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1"/>
      <c r="R2798" s="30"/>
      <c r="S2798" s="8"/>
      <c r="T2798" s="122"/>
      <c r="U2798" s="121"/>
      <c r="V2798" s="121"/>
      <c r="W2798" s="120"/>
      <c r="X2798" s="113"/>
      <c r="Y2798" s="113"/>
      <c r="Z2798" s="125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2"/>
      <c r="B2799" s="113"/>
      <c r="C2799" s="176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1"/>
      <c r="R2799" s="30"/>
      <c r="S2799" s="8"/>
      <c r="T2799" s="122"/>
      <c r="U2799" s="121"/>
      <c r="V2799" s="121"/>
      <c r="W2799" s="120"/>
      <c r="X2799" s="113"/>
      <c r="Y2799" s="113"/>
      <c r="Z2799" s="125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2"/>
      <c r="B2800" s="113"/>
      <c r="C2800" s="176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1"/>
      <c r="R2800" s="30"/>
      <c r="S2800" s="8"/>
      <c r="T2800" s="122"/>
      <c r="U2800" s="121"/>
      <c r="V2800" s="121"/>
      <c r="W2800" s="120"/>
      <c r="X2800" s="113"/>
      <c r="Y2800" s="113"/>
      <c r="Z2800" s="125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2"/>
      <c r="B2801" s="113"/>
      <c r="C2801" s="176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1"/>
      <c r="R2801" s="30"/>
      <c r="S2801" s="8"/>
      <c r="T2801" s="122"/>
      <c r="U2801" s="121"/>
      <c r="V2801" s="121"/>
      <c r="W2801" s="120"/>
      <c r="X2801" s="113"/>
      <c r="Y2801" s="113"/>
      <c r="Z2801" s="125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2"/>
      <c r="B2802" s="113"/>
      <c r="C2802" s="176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1"/>
      <c r="R2802" s="30"/>
      <c r="S2802" s="8"/>
      <c r="T2802" s="122"/>
      <c r="U2802" s="121"/>
      <c r="V2802" s="121"/>
      <c r="W2802" s="120"/>
      <c r="X2802" s="113"/>
      <c r="Y2802" s="113"/>
      <c r="Z2802" s="125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2"/>
      <c r="B2803" s="113"/>
      <c r="C2803" s="176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1"/>
      <c r="R2803" s="30"/>
      <c r="S2803" s="8"/>
      <c r="T2803" s="122"/>
      <c r="U2803" s="121"/>
      <c r="V2803" s="121"/>
      <c r="W2803" s="120"/>
      <c r="X2803" s="113"/>
      <c r="Y2803" s="113"/>
      <c r="Z2803" s="125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2"/>
      <c r="B2804" s="113"/>
      <c r="C2804" s="176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1"/>
      <c r="R2804" s="30"/>
      <c r="S2804" s="8"/>
      <c r="T2804" s="122"/>
      <c r="U2804" s="121"/>
      <c r="V2804" s="121"/>
      <c r="W2804" s="120"/>
      <c r="X2804" s="113"/>
      <c r="Y2804" s="113"/>
      <c r="Z2804" s="125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2"/>
      <c r="B2805" s="113"/>
      <c r="C2805" s="176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1"/>
      <c r="R2805" s="30"/>
      <c r="S2805" s="8"/>
      <c r="T2805" s="122"/>
      <c r="U2805" s="121"/>
      <c r="V2805" s="121"/>
      <c r="W2805" s="120"/>
      <c r="X2805" s="113"/>
      <c r="Y2805" s="113"/>
      <c r="Z2805" s="125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2"/>
      <c r="B2806" s="113"/>
      <c r="C2806" s="176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1"/>
      <c r="R2806" s="30"/>
      <c r="S2806" s="8"/>
      <c r="T2806" s="122"/>
      <c r="U2806" s="121"/>
      <c r="V2806" s="121"/>
      <c r="W2806" s="120"/>
      <c r="X2806" s="113"/>
      <c r="Y2806" s="113"/>
      <c r="Z2806" s="125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2"/>
      <c r="B2807" s="113"/>
      <c r="C2807" s="176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1"/>
      <c r="R2807" s="30"/>
      <c r="S2807" s="8"/>
      <c r="T2807" s="122"/>
      <c r="U2807" s="121"/>
      <c r="V2807" s="121"/>
      <c r="W2807" s="120"/>
      <c r="X2807" s="113"/>
      <c r="Y2807" s="113"/>
      <c r="Z2807" s="125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2"/>
      <c r="B2808" s="113"/>
      <c r="C2808" s="176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1"/>
      <c r="R2808" s="30"/>
      <c r="S2808" s="8"/>
      <c r="T2808" s="122"/>
      <c r="U2808" s="121"/>
      <c r="V2808" s="121"/>
      <c r="W2808" s="120"/>
      <c r="X2808" s="113"/>
      <c r="Y2808" s="113"/>
      <c r="Z2808" s="125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2"/>
      <c r="B2809" s="113"/>
      <c r="C2809" s="176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1"/>
      <c r="R2809" s="30"/>
      <c r="S2809" s="8"/>
      <c r="T2809" s="122"/>
      <c r="U2809" s="121"/>
      <c r="V2809" s="121"/>
      <c r="W2809" s="120"/>
      <c r="X2809" s="113"/>
      <c r="Y2809" s="113"/>
      <c r="Z2809" s="125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2"/>
      <c r="B2810" s="113"/>
      <c r="C2810" s="176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1"/>
      <c r="R2810" s="30"/>
      <c r="S2810" s="8"/>
      <c r="T2810" s="122"/>
      <c r="U2810" s="121"/>
      <c r="V2810" s="121"/>
      <c r="W2810" s="120"/>
      <c r="X2810" s="113"/>
      <c r="Y2810" s="113"/>
      <c r="Z2810" s="125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2"/>
      <c r="B2811" s="113"/>
      <c r="C2811" s="176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1"/>
      <c r="R2811" s="30"/>
      <c r="S2811" s="8"/>
      <c r="T2811" s="122"/>
      <c r="U2811" s="121"/>
      <c r="V2811" s="121"/>
      <c r="W2811" s="120"/>
      <c r="X2811" s="113"/>
      <c r="Y2811" s="113"/>
      <c r="Z2811" s="125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2"/>
      <c r="B2812" s="113"/>
      <c r="C2812" s="176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1"/>
      <c r="R2812" s="30"/>
      <c r="S2812" s="8"/>
      <c r="T2812" s="122"/>
      <c r="U2812" s="121"/>
      <c r="V2812" s="121"/>
      <c r="W2812" s="120"/>
      <c r="X2812" s="113"/>
      <c r="Y2812" s="113"/>
      <c r="Z2812" s="125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2"/>
      <c r="B2813" s="113"/>
      <c r="C2813" s="176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1"/>
      <c r="R2813" s="30"/>
      <c r="S2813" s="8"/>
      <c r="T2813" s="122"/>
      <c r="U2813" s="121"/>
      <c r="V2813" s="121"/>
      <c r="W2813" s="120"/>
      <c r="X2813" s="113"/>
      <c r="Y2813" s="113"/>
      <c r="Z2813" s="125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2"/>
      <c r="B2814" s="113"/>
      <c r="C2814" s="176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1"/>
      <c r="R2814" s="30"/>
      <c r="S2814" s="8"/>
      <c r="T2814" s="122"/>
      <c r="U2814" s="121"/>
      <c r="V2814" s="121"/>
      <c r="W2814" s="120"/>
      <c r="X2814" s="113"/>
      <c r="Y2814" s="113"/>
      <c r="Z2814" s="125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2"/>
      <c r="B2815" s="113"/>
      <c r="C2815" s="176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1"/>
      <c r="R2815" s="30"/>
      <c r="S2815" s="8"/>
      <c r="T2815" s="122"/>
      <c r="U2815" s="121"/>
      <c r="V2815" s="121"/>
      <c r="W2815" s="120"/>
      <c r="X2815" s="113"/>
      <c r="Y2815" s="113"/>
      <c r="Z2815" s="125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2"/>
      <c r="B2816" s="113"/>
      <c r="C2816" s="176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1"/>
      <c r="R2816" s="30"/>
      <c r="S2816" s="8"/>
      <c r="T2816" s="122"/>
      <c r="U2816" s="121"/>
      <c r="V2816" s="121"/>
      <c r="W2816" s="120"/>
      <c r="X2816" s="113"/>
      <c r="Y2816" s="113"/>
      <c r="Z2816" s="125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2"/>
      <c r="B2817" s="113"/>
      <c r="C2817" s="176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1"/>
      <c r="R2817" s="30"/>
      <c r="S2817" s="8"/>
      <c r="T2817" s="122"/>
      <c r="U2817" s="121"/>
      <c r="V2817" s="121"/>
      <c r="W2817" s="120"/>
      <c r="X2817" s="113"/>
      <c r="Y2817" s="113"/>
      <c r="Z2817" s="125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2"/>
      <c r="B2818" s="113"/>
      <c r="C2818" s="176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1"/>
      <c r="R2818" s="30"/>
      <c r="S2818" s="8"/>
      <c r="T2818" s="122"/>
      <c r="U2818" s="121"/>
      <c r="V2818" s="121"/>
      <c r="W2818" s="120"/>
      <c r="X2818" s="113"/>
      <c r="Y2818" s="113"/>
      <c r="Z2818" s="125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2"/>
      <c r="B2819" s="113"/>
      <c r="C2819" s="176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1"/>
      <c r="R2819" s="30"/>
      <c r="S2819" s="8"/>
      <c r="T2819" s="122"/>
      <c r="U2819" s="121"/>
      <c r="V2819" s="121"/>
      <c r="W2819" s="120"/>
      <c r="X2819" s="113"/>
      <c r="Y2819" s="113"/>
      <c r="Z2819" s="125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2"/>
      <c r="B2820" s="113"/>
      <c r="C2820" s="176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1"/>
      <c r="R2820" s="30"/>
      <c r="S2820" s="8"/>
      <c r="T2820" s="122"/>
      <c r="U2820" s="121"/>
      <c r="V2820" s="121"/>
      <c r="W2820" s="120"/>
      <c r="X2820" s="113"/>
      <c r="Y2820" s="113"/>
      <c r="Z2820" s="125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2"/>
      <c r="B2821" s="113"/>
      <c r="C2821" s="176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1"/>
      <c r="R2821" s="30"/>
      <c r="S2821" s="8"/>
      <c r="T2821" s="122"/>
      <c r="U2821" s="121"/>
      <c r="V2821" s="121"/>
      <c r="W2821" s="120"/>
      <c r="X2821" s="113"/>
      <c r="Y2821" s="113"/>
      <c r="Z2821" s="125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2"/>
      <c r="B2822" s="113"/>
      <c r="C2822" s="176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1"/>
      <c r="R2822" s="30"/>
      <c r="S2822" s="8"/>
      <c r="T2822" s="122"/>
      <c r="U2822" s="121"/>
      <c r="V2822" s="121"/>
      <c r="W2822" s="120"/>
      <c r="X2822" s="113"/>
      <c r="Y2822" s="113"/>
      <c r="Z2822" s="125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2"/>
      <c r="B2823" s="113"/>
      <c r="C2823" s="176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1"/>
      <c r="R2823" s="30"/>
      <c r="S2823" s="8"/>
      <c r="T2823" s="122"/>
      <c r="U2823" s="121"/>
      <c r="V2823" s="121"/>
      <c r="W2823" s="120"/>
      <c r="X2823" s="113"/>
      <c r="Y2823" s="113"/>
      <c r="Z2823" s="125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2"/>
      <c r="B2824" s="113"/>
      <c r="C2824" s="176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1"/>
      <c r="R2824" s="30"/>
      <c r="S2824" s="8"/>
      <c r="T2824" s="122"/>
      <c r="U2824" s="121"/>
      <c r="V2824" s="121"/>
      <c r="W2824" s="120"/>
      <c r="X2824" s="113"/>
      <c r="Y2824" s="113"/>
      <c r="Z2824" s="125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2"/>
      <c r="B2825" s="113"/>
      <c r="C2825" s="176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1"/>
      <c r="R2825" s="30"/>
      <c r="S2825" s="8"/>
      <c r="T2825" s="122"/>
      <c r="U2825" s="121"/>
      <c r="V2825" s="121"/>
      <c r="W2825" s="120"/>
      <c r="X2825" s="113"/>
      <c r="Y2825" s="113"/>
      <c r="Z2825" s="125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2"/>
      <c r="B2826" s="113"/>
      <c r="C2826" s="176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1"/>
      <c r="R2826" s="30"/>
      <c r="S2826" s="8"/>
      <c r="T2826" s="122"/>
      <c r="U2826" s="121"/>
      <c r="V2826" s="121"/>
      <c r="W2826" s="120"/>
      <c r="X2826" s="113"/>
      <c r="Y2826" s="113"/>
      <c r="Z2826" s="125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2"/>
      <c r="B2827" s="113"/>
      <c r="C2827" s="176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1"/>
      <c r="R2827" s="30"/>
      <c r="S2827" s="8"/>
      <c r="T2827" s="122"/>
      <c r="U2827" s="121"/>
      <c r="V2827" s="121"/>
      <c r="W2827" s="120"/>
      <c r="X2827" s="113"/>
      <c r="Y2827" s="113"/>
      <c r="Z2827" s="125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2"/>
      <c r="B2828" s="113"/>
      <c r="C2828" s="176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1"/>
      <c r="R2828" s="30"/>
      <c r="S2828" s="8"/>
      <c r="T2828" s="122"/>
      <c r="U2828" s="121"/>
      <c r="V2828" s="121"/>
      <c r="W2828" s="120"/>
      <c r="X2828" s="113"/>
      <c r="Y2828" s="113"/>
      <c r="Z2828" s="125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2"/>
      <c r="B2829" s="113"/>
      <c r="C2829" s="176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1"/>
      <c r="R2829" s="30"/>
      <c r="S2829" s="8"/>
      <c r="T2829" s="122"/>
      <c r="U2829" s="121"/>
      <c r="V2829" s="121"/>
      <c r="W2829" s="120"/>
      <c r="X2829" s="113"/>
      <c r="Y2829" s="113"/>
      <c r="Z2829" s="125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2"/>
      <c r="B2830" s="113"/>
      <c r="C2830" s="176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1"/>
      <c r="R2830" s="30"/>
      <c r="S2830" s="8"/>
      <c r="T2830" s="122"/>
      <c r="U2830" s="121"/>
      <c r="V2830" s="121"/>
      <c r="W2830" s="120"/>
      <c r="X2830" s="113"/>
      <c r="Y2830" s="113"/>
      <c r="Z2830" s="125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2"/>
      <c r="B2831" s="113"/>
      <c r="C2831" s="176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1"/>
      <c r="R2831" s="30"/>
      <c r="S2831" s="8"/>
      <c r="T2831" s="122"/>
      <c r="U2831" s="121"/>
      <c r="V2831" s="121"/>
      <c r="W2831" s="120"/>
      <c r="X2831" s="113"/>
      <c r="Y2831" s="113"/>
      <c r="Z2831" s="125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2"/>
      <c r="B2832" s="113"/>
      <c r="C2832" s="176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1"/>
      <c r="R2832" s="30"/>
      <c r="S2832" s="8"/>
      <c r="T2832" s="122"/>
      <c r="U2832" s="121"/>
      <c r="V2832" s="121"/>
      <c r="W2832" s="120"/>
      <c r="X2832" s="113"/>
      <c r="Y2832" s="113"/>
      <c r="Z2832" s="125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2"/>
      <c r="B2833" s="113"/>
      <c r="C2833" s="176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1"/>
      <c r="R2833" s="30"/>
      <c r="S2833" s="8"/>
      <c r="T2833" s="122"/>
      <c r="U2833" s="121"/>
      <c r="V2833" s="121"/>
      <c r="W2833" s="120"/>
      <c r="X2833" s="113"/>
      <c r="Y2833" s="113"/>
      <c r="Z2833" s="125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2"/>
      <c r="B2834" s="113"/>
      <c r="C2834" s="176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1"/>
      <c r="R2834" s="30"/>
      <c r="S2834" s="8"/>
      <c r="T2834" s="122"/>
      <c r="U2834" s="121"/>
      <c r="V2834" s="121"/>
      <c r="W2834" s="120"/>
      <c r="X2834" s="113"/>
      <c r="Y2834" s="113"/>
      <c r="Z2834" s="125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2"/>
      <c r="B2835" s="113"/>
      <c r="C2835" s="176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1"/>
      <c r="R2835" s="30"/>
      <c r="S2835" s="8"/>
      <c r="T2835" s="122"/>
      <c r="U2835" s="121"/>
      <c r="V2835" s="121"/>
      <c r="W2835" s="120"/>
      <c r="X2835" s="113"/>
      <c r="Y2835" s="113"/>
      <c r="Z2835" s="125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2"/>
      <c r="B2836" s="113"/>
      <c r="C2836" s="176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1"/>
      <c r="R2836" s="30"/>
      <c r="S2836" s="8"/>
      <c r="T2836" s="122"/>
      <c r="U2836" s="121"/>
      <c r="V2836" s="121"/>
      <c r="W2836" s="120"/>
      <c r="X2836" s="113"/>
      <c r="Y2836" s="113"/>
      <c r="Z2836" s="125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2"/>
      <c r="B2837" s="113"/>
      <c r="C2837" s="176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1"/>
      <c r="R2837" s="30"/>
      <c r="S2837" s="8"/>
      <c r="T2837" s="122"/>
      <c r="U2837" s="121"/>
      <c r="V2837" s="121"/>
      <c r="W2837" s="120"/>
      <c r="X2837" s="113"/>
      <c r="Y2837" s="113"/>
      <c r="Z2837" s="125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2"/>
      <c r="B2838" s="113"/>
      <c r="C2838" s="176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1"/>
      <c r="R2838" s="30"/>
      <c r="S2838" s="8"/>
      <c r="T2838" s="122"/>
      <c r="U2838" s="121"/>
      <c r="V2838" s="121"/>
      <c r="W2838" s="120"/>
      <c r="X2838" s="113"/>
      <c r="Y2838" s="113"/>
      <c r="Z2838" s="125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2"/>
      <c r="B2839" s="113"/>
      <c r="C2839" s="176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1"/>
      <c r="R2839" s="30"/>
      <c r="S2839" s="8"/>
      <c r="T2839" s="122"/>
      <c r="U2839" s="121"/>
      <c r="V2839" s="121"/>
      <c r="W2839" s="120"/>
      <c r="X2839" s="113"/>
      <c r="Y2839" s="113"/>
      <c r="Z2839" s="125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2"/>
      <c r="B2840" s="113"/>
      <c r="C2840" s="176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1"/>
      <c r="R2840" s="30"/>
      <c r="S2840" s="8"/>
      <c r="T2840" s="122"/>
      <c r="U2840" s="121"/>
      <c r="V2840" s="121"/>
      <c r="W2840" s="120"/>
      <c r="X2840" s="113"/>
      <c r="Y2840" s="113"/>
      <c r="Z2840" s="125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2"/>
      <c r="B2841" s="113"/>
      <c r="C2841" s="176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1"/>
      <c r="R2841" s="30"/>
      <c r="S2841" s="8"/>
      <c r="T2841" s="122"/>
      <c r="U2841" s="121"/>
      <c r="V2841" s="121"/>
      <c r="W2841" s="120"/>
      <c r="X2841" s="113"/>
      <c r="Y2841" s="113"/>
      <c r="Z2841" s="125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2"/>
      <c r="B2842" s="113"/>
      <c r="C2842" s="176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1"/>
      <c r="R2842" s="30"/>
      <c r="S2842" s="8"/>
      <c r="T2842" s="122"/>
      <c r="U2842" s="121"/>
      <c r="V2842" s="121"/>
      <c r="W2842" s="120"/>
      <c r="X2842" s="113"/>
      <c r="Y2842" s="113"/>
      <c r="Z2842" s="125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2"/>
      <c r="B2843" s="113"/>
      <c r="C2843" s="176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1"/>
      <c r="R2843" s="30"/>
      <c r="S2843" s="8"/>
      <c r="T2843" s="122"/>
      <c r="U2843" s="121"/>
      <c r="V2843" s="121"/>
      <c r="W2843" s="120"/>
      <c r="X2843" s="113"/>
      <c r="Y2843" s="113"/>
      <c r="Z2843" s="125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2"/>
      <c r="B2844" s="113"/>
      <c r="C2844" s="176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1"/>
      <c r="R2844" s="30"/>
      <c r="S2844" s="8"/>
      <c r="T2844" s="122"/>
      <c r="U2844" s="121"/>
      <c r="V2844" s="121"/>
      <c r="W2844" s="120"/>
      <c r="X2844" s="113"/>
      <c r="Y2844" s="113"/>
      <c r="Z2844" s="125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2"/>
      <c r="B2845" s="113"/>
      <c r="C2845" s="176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1"/>
      <c r="R2845" s="30"/>
      <c r="S2845" s="8"/>
      <c r="T2845" s="122"/>
      <c r="U2845" s="121"/>
      <c r="V2845" s="121"/>
      <c r="W2845" s="120"/>
      <c r="X2845" s="113"/>
      <c r="Y2845" s="113"/>
      <c r="Z2845" s="125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2"/>
      <c r="B2846" s="113"/>
      <c r="C2846" s="176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1"/>
      <c r="R2846" s="30"/>
      <c r="S2846" s="8"/>
      <c r="T2846" s="122"/>
      <c r="U2846" s="121"/>
      <c r="V2846" s="121"/>
      <c r="W2846" s="120"/>
      <c r="X2846" s="113"/>
      <c r="Y2846" s="113"/>
      <c r="Z2846" s="125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2"/>
      <c r="B2847" s="113"/>
      <c r="C2847" s="176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1"/>
      <c r="R2847" s="30"/>
      <c r="S2847" s="8"/>
      <c r="T2847" s="122"/>
      <c r="U2847" s="121"/>
      <c r="V2847" s="121"/>
      <c r="W2847" s="120"/>
      <c r="X2847" s="113"/>
      <c r="Y2847" s="113"/>
      <c r="Z2847" s="125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2"/>
      <c r="B2848" s="113"/>
      <c r="C2848" s="176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1"/>
      <c r="R2848" s="30"/>
      <c r="S2848" s="8"/>
      <c r="T2848" s="122"/>
      <c r="U2848" s="121"/>
      <c r="V2848" s="121"/>
      <c r="W2848" s="120"/>
      <c r="X2848" s="113"/>
      <c r="Y2848" s="113"/>
      <c r="Z2848" s="125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2"/>
      <c r="B2849" s="113"/>
      <c r="C2849" s="176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1"/>
      <c r="R2849" s="30"/>
      <c r="S2849" s="8"/>
      <c r="T2849" s="122"/>
      <c r="U2849" s="121"/>
      <c r="V2849" s="121"/>
      <c r="W2849" s="120"/>
      <c r="X2849" s="113"/>
      <c r="Y2849" s="113"/>
      <c r="Z2849" s="125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2"/>
      <c r="B2850" s="113"/>
      <c r="C2850" s="176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1"/>
      <c r="R2850" s="30"/>
      <c r="S2850" s="8"/>
      <c r="T2850" s="122"/>
      <c r="U2850" s="121"/>
      <c r="V2850" s="121"/>
      <c r="W2850" s="120"/>
      <c r="X2850" s="113"/>
      <c r="Y2850" s="113"/>
      <c r="Z2850" s="125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2"/>
      <c r="B2851" s="113"/>
      <c r="C2851" s="176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1"/>
      <c r="R2851" s="30"/>
      <c r="S2851" s="8"/>
      <c r="T2851" s="122"/>
      <c r="U2851" s="121"/>
      <c r="V2851" s="121"/>
      <c r="W2851" s="120"/>
      <c r="X2851" s="113"/>
      <c r="Y2851" s="113"/>
      <c r="Z2851" s="125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2"/>
      <c r="B2852" s="113"/>
      <c r="C2852" s="176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1"/>
      <c r="R2852" s="30"/>
      <c r="S2852" s="8"/>
      <c r="T2852" s="122"/>
      <c r="U2852" s="121"/>
      <c r="V2852" s="121"/>
      <c r="W2852" s="120"/>
      <c r="X2852" s="113"/>
      <c r="Y2852" s="113"/>
      <c r="Z2852" s="125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2"/>
      <c r="B2853" s="113"/>
      <c r="C2853" s="176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1"/>
      <c r="R2853" s="30"/>
      <c r="S2853" s="8"/>
      <c r="T2853" s="122"/>
      <c r="U2853" s="121"/>
      <c r="V2853" s="121"/>
      <c r="W2853" s="120"/>
      <c r="X2853" s="113"/>
      <c r="Y2853" s="113"/>
      <c r="Z2853" s="125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2"/>
      <c r="B2854" s="113"/>
      <c r="C2854" s="176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1"/>
      <c r="R2854" s="30"/>
      <c r="S2854" s="8"/>
      <c r="T2854" s="122"/>
      <c r="U2854" s="121"/>
      <c r="V2854" s="121"/>
      <c r="W2854" s="120"/>
      <c r="X2854" s="113"/>
      <c r="Y2854" s="113"/>
      <c r="Z2854" s="125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2"/>
      <c r="B2855" s="113"/>
      <c r="C2855" s="176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1"/>
      <c r="R2855" s="30"/>
      <c r="S2855" s="8"/>
      <c r="T2855" s="122"/>
      <c r="U2855" s="121"/>
      <c r="V2855" s="121"/>
      <c r="W2855" s="120"/>
      <c r="X2855" s="113"/>
      <c r="Y2855" s="113"/>
      <c r="Z2855" s="125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2"/>
      <c r="B2856" s="113"/>
      <c r="C2856" s="176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1"/>
      <c r="R2856" s="30"/>
      <c r="S2856" s="8"/>
      <c r="T2856" s="122"/>
      <c r="U2856" s="121"/>
      <c r="V2856" s="121"/>
      <c r="W2856" s="120"/>
      <c r="X2856" s="113"/>
      <c r="Y2856" s="113"/>
      <c r="Z2856" s="125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2"/>
      <c r="B2857" s="113"/>
      <c r="C2857" s="176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1"/>
      <c r="R2857" s="30"/>
      <c r="S2857" s="8"/>
      <c r="T2857" s="122"/>
      <c r="U2857" s="121"/>
      <c r="V2857" s="121"/>
      <c r="W2857" s="120"/>
      <c r="X2857" s="113"/>
      <c r="Y2857" s="113"/>
      <c r="Z2857" s="125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2"/>
      <c r="B2858" s="113"/>
      <c r="C2858" s="176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1"/>
      <c r="R2858" s="30"/>
      <c r="S2858" s="8"/>
      <c r="T2858" s="122"/>
      <c r="U2858" s="121"/>
      <c r="V2858" s="121"/>
      <c r="W2858" s="120"/>
      <c r="X2858" s="113"/>
      <c r="Y2858" s="113"/>
      <c r="Z2858" s="125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2"/>
      <c r="B2859" s="113"/>
      <c r="C2859" s="176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1"/>
      <c r="R2859" s="30"/>
      <c r="S2859" s="8"/>
      <c r="T2859" s="122"/>
      <c r="U2859" s="121"/>
      <c r="V2859" s="121"/>
      <c r="W2859" s="120"/>
      <c r="X2859" s="113"/>
      <c r="Y2859" s="113"/>
      <c r="Z2859" s="125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2"/>
      <c r="B2860" s="113"/>
      <c r="C2860" s="176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1"/>
      <c r="R2860" s="30"/>
      <c r="S2860" s="8"/>
      <c r="T2860" s="122"/>
      <c r="U2860" s="121"/>
      <c r="V2860" s="121"/>
      <c r="W2860" s="120"/>
      <c r="X2860" s="113"/>
      <c r="Y2860" s="113"/>
      <c r="Z2860" s="125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2"/>
      <c r="B2861" s="113"/>
      <c r="C2861" s="176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1"/>
      <c r="R2861" s="30"/>
      <c r="S2861" s="8"/>
      <c r="T2861" s="122"/>
      <c r="U2861" s="121"/>
      <c r="V2861" s="121"/>
      <c r="W2861" s="120"/>
      <c r="X2861" s="113"/>
      <c r="Y2861" s="113"/>
      <c r="Z2861" s="125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2"/>
      <c r="B2862" s="113"/>
      <c r="C2862" s="176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1"/>
      <c r="R2862" s="30"/>
      <c r="S2862" s="8"/>
      <c r="T2862" s="122"/>
      <c r="U2862" s="121"/>
      <c r="V2862" s="121"/>
      <c r="W2862" s="120"/>
      <c r="X2862" s="113"/>
      <c r="Y2862" s="113"/>
      <c r="Z2862" s="125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2"/>
      <c r="B2863" s="113"/>
      <c r="C2863" s="176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1"/>
      <c r="R2863" s="30"/>
      <c r="S2863" s="8"/>
      <c r="T2863" s="122"/>
      <c r="U2863" s="121"/>
      <c r="V2863" s="121"/>
      <c r="W2863" s="120"/>
      <c r="X2863" s="113"/>
      <c r="Y2863" s="113"/>
      <c r="Z2863" s="125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2"/>
      <c r="B2864" s="113"/>
      <c r="C2864" s="176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1"/>
      <c r="R2864" s="30"/>
      <c r="S2864" s="8"/>
      <c r="T2864" s="122"/>
      <c r="U2864" s="121"/>
      <c r="V2864" s="121"/>
      <c r="W2864" s="120"/>
      <c r="X2864" s="113"/>
      <c r="Y2864" s="113"/>
      <c r="Z2864" s="125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2"/>
      <c r="B2865" s="113"/>
      <c r="C2865" s="176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1"/>
      <c r="R2865" s="30"/>
      <c r="S2865" s="8"/>
      <c r="T2865" s="122"/>
      <c r="U2865" s="121"/>
      <c r="V2865" s="121"/>
      <c r="W2865" s="120"/>
      <c r="X2865" s="113"/>
      <c r="Y2865" s="113"/>
      <c r="Z2865" s="125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2"/>
      <c r="B2866" s="113"/>
      <c r="C2866" s="176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1"/>
      <c r="R2866" s="30"/>
      <c r="S2866" s="8"/>
      <c r="T2866" s="122"/>
      <c r="U2866" s="121"/>
      <c r="V2866" s="121"/>
      <c r="W2866" s="120"/>
      <c r="X2866" s="113"/>
      <c r="Y2866" s="113"/>
      <c r="Z2866" s="125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2"/>
      <c r="B2867" s="113"/>
      <c r="C2867" s="176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1"/>
      <c r="R2867" s="30"/>
      <c r="S2867" s="8"/>
      <c r="T2867" s="122"/>
      <c r="U2867" s="121"/>
      <c r="V2867" s="121"/>
      <c r="W2867" s="120"/>
      <c r="X2867" s="113"/>
      <c r="Y2867" s="113"/>
      <c r="Z2867" s="125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2"/>
      <c r="B2868" s="113"/>
      <c r="C2868" s="176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1"/>
      <c r="R2868" s="30"/>
      <c r="S2868" s="8"/>
      <c r="T2868" s="122"/>
      <c r="U2868" s="121"/>
      <c r="V2868" s="121"/>
      <c r="W2868" s="120"/>
      <c r="X2868" s="113"/>
      <c r="Y2868" s="113"/>
      <c r="Z2868" s="125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2"/>
      <c r="B2869" s="113"/>
      <c r="C2869" s="176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1"/>
      <c r="R2869" s="30"/>
      <c r="S2869" s="8"/>
      <c r="T2869" s="122"/>
      <c r="U2869" s="121"/>
      <c r="V2869" s="121"/>
      <c r="W2869" s="120"/>
      <c r="X2869" s="113"/>
      <c r="Y2869" s="113"/>
      <c r="Z2869" s="125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2"/>
      <c r="B2870" s="113"/>
      <c r="C2870" s="176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1"/>
      <c r="R2870" s="30"/>
      <c r="S2870" s="8"/>
      <c r="T2870" s="122"/>
      <c r="U2870" s="121"/>
      <c r="V2870" s="121"/>
      <c r="W2870" s="120"/>
      <c r="X2870" s="113"/>
      <c r="Y2870" s="113"/>
      <c r="Z2870" s="125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2"/>
      <c r="B2871" s="113"/>
      <c r="C2871" s="176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1"/>
      <c r="R2871" s="30"/>
      <c r="S2871" s="8"/>
      <c r="T2871" s="122"/>
      <c r="U2871" s="121"/>
      <c r="V2871" s="121"/>
      <c r="W2871" s="120"/>
      <c r="X2871" s="113"/>
      <c r="Y2871" s="113"/>
      <c r="Z2871" s="125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2"/>
      <c r="B2872" s="113"/>
      <c r="C2872" s="176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1"/>
      <c r="R2872" s="30"/>
      <c r="S2872" s="8"/>
      <c r="T2872" s="122"/>
      <c r="U2872" s="121"/>
      <c r="V2872" s="121"/>
      <c r="W2872" s="120"/>
      <c r="X2872" s="113"/>
      <c r="Y2872" s="113"/>
      <c r="Z2872" s="125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2"/>
      <c r="B2873" s="113"/>
      <c r="C2873" s="176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1"/>
      <c r="R2873" s="30"/>
      <c r="S2873" s="8"/>
      <c r="T2873" s="122"/>
      <c r="U2873" s="121"/>
      <c r="V2873" s="121"/>
      <c r="W2873" s="120"/>
      <c r="X2873" s="113"/>
      <c r="Y2873" s="113"/>
      <c r="Z2873" s="125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2"/>
      <c r="B2874" s="113"/>
      <c r="C2874" s="176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1"/>
      <c r="R2874" s="30"/>
      <c r="S2874" s="8"/>
      <c r="T2874" s="122"/>
      <c r="U2874" s="121"/>
      <c r="V2874" s="121"/>
      <c r="W2874" s="120"/>
      <c r="X2874" s="113"/>
      <c r="Y2874" s="113"/>
      <c r="Z2874" s="125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2"/>
      <c r="B2875" s="113"/>
      <c r="C2875" s="176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1"/>
      <c r="R2875" s="30"/>
      <c r="S2875" s="8"/>
      <c r="T2875" s="122"/>
      <c r="U2875" s="121"/>
      <c r="V2875" s="121"/>
      <c r="W2875" s="120"/>
      <c r="X2875" s="113"/>
      <c r="Y2875" s="113"/>
      <c r="Z2875" s="125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2"/>
      <c r="B2876" s="113"/>
      <c r="C2876" s="176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1"/>
      <c r="R2876" s="30"/>
      <c r="S2876" s="8"/>
      <c r="T2876" s="122"/>
      <c r="U2876" s="121"/>
      <c r="V2876" s="121"/>
      <c r="W2876" s="120"/>
      <c r="X2876" s="113"/>
      <c r="Y2876" s="113"/>
      <c r="Z2876" s="125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2"/>
      <c r="B2877" s="113"/>
      <c r="C2877" s="176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1"/>
      <c r="R2877" s="30"/>
      <c r="S2877" s="8"/>
      <c r="T2877" s="122"/>
      <c r="U2877" s="121"/>
      <c r="V2877" s="121"/>
      <c r="W2877" s="120"/>
      <c r="X2877" s="113"/>
      <c r="Y2877" s="113"/>
      <c r="Z2877" s="125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2"/>
      <c r="B2878" s="113"/>
      <c r="C2878" s="176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1"/>
      <c r="R2878" s="30"/>
      <c r="S2878" s="8"/>
      <c r="T2878" s="122"/>
      <c r="U2878" s="121"/>
      <c r="V2878" s="121"/>
      <c r="W2878" s="120"/>
      <c r="X2878" s="113"/>
      <c r="Y2878" s="113"/>
      <c r="Z2878" s="125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2"/>
      <c r="B2879" s="113"/>
      <c r="C2879" s="176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1"/>
      <c r="R2879" s="30"/>
      <c r="S2879" s="8"/>
      <c r="T2879" s="122"/>
      <c r="U2879" s="121"/>
      <c r="V2879" s="121"/>
      <c r="W2879" s="120"/>
      <c r="X2879" s="113"/>
      <c r="Y2879" s="113"/>
      <c r="Z2879" s="125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2"/>
      <c r="B2880" s="113"/>
      <c r="C2880" s="176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1"/>
      <c r="R2880" s="30"/>
      <c r="S2880" s="8"/>
      <c r="T2880" s="122"/>
      <c r="U2880" s="121"/>
      <c r="V2880" s="121"/>
      <c r="W2880" s="120"/>
      <c r="X2880" s="113"/>
      <c r="Y2880" s="113"/>
      <c r="Z2880" s="125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2"/>
      <c r="B2881" s="113"/>
      <c r="C2881" s="176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1"/>
      <c r="R2881" s="30"/>
      <c r="S2881" s="8"/>
      <c r="T2881" s="122"/>
      <c r="U2881" s="121"/>
      <c r="V2881" s="121"/>
      <c r="W2881" s="120"/>
      <c r="X2881" s="113"/>
      <c r="Y2881" s="113"/>
      <c r="Z2881" s="125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2"/>
      <c r="B2882" s="113"/>
      <c r="C2882" s="176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1"/>
      <c r="R2882" s="30"/>
      <c r="S2882" s="8"/>
      <c r="T2882" s="122"/>
      <c r="U2882" s="121"/>
      <c r="V2882" s="121"/>
      <c r="W2882" s="120"/>
      <c r="X2882" s="113"/>
      <c r="Y2882" s="113"/>
      <c r="Z2882" s="125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2"/>
      <c r="B2883" s="113"/>
      <c r="C2883" s="176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1"/>
      <c r="R2883" s="30"/>
      <c r="S2883" s="8"/>
      <c r="T2883" s="122"/>
      <c r="U2883" s="121"/>
      <c r="V2883" s="121"/>
      <c r="W2883" s="120"/>
      <c r="X2883" s="113"/>
      <c r="Y2883" s="113"/>
      <c r="Z2883" s="125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2"/>
      <c r="B2884" s="113"/>
      <c r="C2884" s="176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1"/>
      <c r="R2884" s="30"/>
      <c r="S2884" s="8"/>
      <c r="T2884" s="122"/>
      <c r="U2884" s="121"/>
      <c r="V2884" s="121"/>
      <c r="W2884" s="120"/>
      <c r="X2884" s="113"/>
      <c r="Y2884" s="113"/>
      <c r="Z2884" s="125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2"/>
      <c r="B2885" s="113"/>
      <c r="C2885" s="176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1"/>
      <c r="R2885" s="30"/>
      <c r="S2885" s="8"/>
      <c r="T2885" s="122"/>
      <c r="U2885" s="121"/>
      <c r="V2885" s="121"/>
      <c r="W2885" s="120"/>
      <c r="X2885" s="113"/>
      <c r="Y2885" s="113"/>
      <c r="Z2885" s="125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2"/>
      <c r="B2886" s="113"/>
      <c r="C2886" s="176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1"/>
      <c r="R2886" s="30"/>
      <c r="S2886" s="8"/>
      <c r="T2886" s="122"/>
      <c r="U2886" s="121"/>
      <c r="V2886" s="121"/>
      <c r="W2886" s="120"/>
      <c r="X2886" s="113"/>
      <c r="Y2886" s="113"/>
      <c r="Z2886" s="125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2"/>
      <c r="B2887" s="113"/>
      <c r="C2887" s="176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1"/>
      <c r="R2887" s="30"/>
      <c r="S2887" s="8"/>
      <c r="T2887" s="122"/>
      <c r="U2887" s="121"/>
      <c r="V2887" s="121"/>
      <c r="W2887" s="120"/>
      <c r="X2887" s="113"/>
      <c r="Y2887" s="113"/>
      <c r="Z2887" s="125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2"/>
      <c r="B2888" s="113"/>
      <c r="C2888" s="176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1"/>
      <c r="R2888" s="30"/>
      <c r="S2888" s="8"/>
      <c r="T2888" s="122"/>
      <c r="U2888" s="121"/>
      <c r="V2888" s="121"/>
      <c r="W2888" s="120"/>
      <c r="X2888" s="113"/>
      <c r="Y2888" s="113"/>
      <c r="Z2888" s="125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2"/>
      <c r="B2889" s="113"/>
      <c r="C2889" s="176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1"/>
      <c r="R2889" s="30"/>
      <c r="S2889" s="8"/>
      <c r="T2889" s="122"/>
      <c r="U2889" s="121"/>
      <c r="V2889" s="121"/>
      <c r="W2889" s="120"/>
      <c r="X2889" s="113"/>
      <c r="Y2889" s="113"/>
      <c r="Z2889" s="125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2"/>
      <c r="B2890" s="113"/>
      <c r="C2890" s="176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1"/>
      <c r="R2890" s="30"/>
      <c r="S2890" s="8"/>
      <c r="T2890" s="122"/>
      <c r="U2890" s="121"/>
      <c r="V2890" s="121"/>
      <c r="W2890" s="120"/>
      <c r="X2890" s="113"/>
      <c r="Y2890" s="113"/>
      <c r="Z2890" s="125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2"/>
      <c r="B2891" s="113"/>
      <c r="C2891" s="176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1"/>
      <c r="R2891" s="30"/>
      <c r="S2891" s="8"/>
      <c r="T2891" s="122"/>
      <c r="U2891" s="121"/>
      <c r="V2891" s="121"/>
      <c r="W2891" s="120"/>
      <c r="X2891" s="113"/>
      <c r="Y2891" s="113"/>
      <c r="Z2891" s="125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2"/>
      <c r="B2892" s="113"/>
      <c r="C2892" s="176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1"/>
      <c r="R2892" s="30"/>
      <c r="S2892" s="8"/>
      <c r="T2892" s="122"/>
      <c r="U2892" s="121"/>
      <c r="V2892" s="121"/>
      <c r="W2892" s="120"/>
      <c r="X2892" s="113"/>
      <c r="Y2892" s="113"/>
      <c r="Z2892" s="125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2"/>
      <c r="B2893" s="113"/>
      <c r="C2893" s="176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1"/>
      <c r="R2893" s="30"/>
      <c r="S2893" s="8"/>
      <c r="T2893" s="122"/>
      <c r="U2893" s="121"/>
      <c r="V2893" s="121"/>
      <c r="W2893" s="120"/>
      <c r="X2893" s="113"/>
      <c r="Y2893" s="113"/>
      <c r="Z2893" s="125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2"/>
      <c r="B2894" s="113"/>
      <c r="C2894" s="176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1"/>
      <c r="R2894" s="30"/>
      <c r="S2894" s="8"/>
      <c r="T2894" s="122"/>
      <c r="U2894" s="121"/>
      <c r="V2894" s="121"/>
      <c r="W2894" s="120"/>
      <c r="X2894" s="113"/>
      <c r="Y2894" s="113"/>
      <c r="Z2894" s="125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2"/>
      <c r="B2895" s="113"/>
      <c r="C2895" s="176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1"/>
      <c r="R2895" s="30"/>
      <c r="S2895" s="8"/>
      <c r="T2895" s="122"/>
      <c r="U2895" s="121"/>
      <c r="V2895" s="121"/>
      <c r="W2895" s="120"/>
      <c r="X2895" s="113"/>
      <c r="Y2895" s="113"/>
      <c r="Z2895" s="125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2"/>
      <c r="B2896" s="113"/>
      <c r="C2896" s="176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1"/>
      <c r="R2896" s="30"/>
      <c r="S2896" s="8"/>
      <c r="T2896" s="122"/>
      <c r="U2896" s="121"/>
      <c r="V2896" s="121"/>
      <c r="W2896" s="120"/>
      <c r="X2896" s="113"/>
      <c r="Y2896" s="113"/>
      <c r="Z2896" s="125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2"/>
      <c r="B2897" s="113"/>
      <c r="C2897" s="176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1"/>
      <c r="R2897" s="30"/>
      <c r="S2897" s="8"/>
      <c r="T2897" s="122"/>
      <c r="U2897" s="121"/>
      <c r="V2897" s="121"/>
      <c r="W2897" s="120"/>
      <c r="X2897" s="113"/>
      <c r="Y2897" s="113"/>
      <c r="Z2897" s="125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2"/>
      <c r="B2898" s="113"/>
      <c r="C2898" s="176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1"/>
      <c r="R2898" s="30"/>
      <c r="S2898" s="8"/>
      <c r="T2898" s="122"/>
      <c r="U2898" s="121"/>
      <c r="V2898" s="121"/>
      <c r="W2898" s="120"/>
      <c r="X2898" s="113"/>
      <c r="Y2898" s="113"/>
      <c r="Z2898" s="125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2"/>
      <c r="B2899" s="113"/>
      <c r="C2899" s="176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1"/>
      <c r="R2899" s="30"/>
      <c r="S2899" s="8"/>
      <c r="T2899" s="122"/>
      <c r="U2899" s="121"/>
      <c r="V2899" s="121"/>
      <c r="W2899" s="120"/>
      <c r="X2899" s="113"/>
      <c r="Y2899" s="113"/>
      <c r="Z2899" s="125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2"/>
      <c r="B2900" s="113"/>
      <c r="C2900" s="176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1"/>
      <c r="R2900" s="30"/>
      <c r="S2900" s="8"/>
      <c r="T2900" s="122"/>
      <c r="U2900" s="121"/>
      <c r="V2900" s="121"/>
      <c r="W2900" s="120"/>
      <c r="X2900" s="113"/>
      <c r="Y2900" s="113"/>
      <c r="Z2900" s="125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2"/>
      <c r="B2901" s="113"/>
      <c r="C2901" s="176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1"/>
      <c r="R2901" s="30"/>
      <c r="S2901" s="8"/>
      <c r="T2901" s="122"/>
      <c r="U2901" s="121"/>
      <c r="V2901" s="121"/>
      <c r="W2901" s="120"/>
      <c r="X2901" s="113"/>
      <c r="Y2901" s="113"/>
      <c r="Z2901" s="125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2"/>
      <c r="B2902" s="113"/>
      <c r="C2902" s="176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1"/>
      <c r="R2902" s="30"/>
      <c r="S2902" s="8"/>
      <c r="T2902" s="122"/>
      <c r="U2902" s="121"/>
      <c r="V2902" s="121"/>
      <c r="W2902" s="120"/>
      <c r="X2902" s="113"/>
      <c r="Y2902" s="113"/>
      <c r="Z2902" s="125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2"/>
      <c r="B2903" s="113"/>
      <c r="C2903" s="176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1"/>
      <c r="R2903" s="30"/>
      <c r="S2903" s="8"/>
      <c r="T2903" s="122"/>
      <c r="U2903" s="121"/>
      <c r="V2903" s="121"/>
      <c r="W2903" s="120"/>
      <c r="X2903" s="113"/>
      <c r="Y2903" s="113"/>
      <c r="Z2903" s="125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2"/>
      <c r="B2904" s="113"/>
      <c r="C2904" s="176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1"/>
      <c r="R2904" s="30"/>
      <c r="S2904" s="8"/>
      <c r="T2904" s="122"/>
      <c r="U2904" s="121"/>
      <c r="V2904" s="121"/>
      <c r="W2904" s="120"/>
      <c r="X2904" s="113"/>
      <c r="Y2904" s="113"/>
      <c r="Z2904" s="125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2"/>
      <c r="B2905" s="113"/>
      <c r="C2905" s="176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1"/>
      <c r="R2905" s="30"/>
      <c r="S2905" s="8"/>
      <c r="T2905" s="122"/>
      <c r="U2905" s="121"/>
      <c r="V2905" s="121"/>
      <c r="W2905" s="120"/>
      <c r="X2905" s="113"/>
      <c r="Y2905" s="113"/>
      <c r="Z2905" s="125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2"/>
      <c r="B2906" s="113"/>
      <c r="C2906" s="176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1"/>
      <c r="R2906" s="30"/>
      <c r="S2906" s="8"/>
      <c r="T2906" s="122"/>
      <c r="U2906" s="121"/>
      <c r="V2906" s="121"/>
      <c r="W2906" s="120"/>
      <c r="X2906" s="113"/>
      <c r="Y2906" s="113"/>
      <c r="Z2906" s="125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2"/>
      <c r="B2907" s="113"/>
      <c r="C2907" s="176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1"/>
      <c r="R2907" s="30"/>
      <c r="S2907" s="8"/>
      <c r="T2907" s="122"/>
      <c r="U2907" s="121"/>
      <c r="V2907" s="121"/>
      <c r="W2907" s="120"/>
      <c r="X2907" s="113"/>
      <c r="Y2907" s="113"/>
      <c r="Z2907" s="125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2"/>
      <c r="B2908" s="113"/>
      <c r="C2908" s="176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1"/>
      <c r="R2908" s="30"/>
      <c r="S2908" s="8"/>
      <c r="T2908" s="122"/>
      <c r="U2908" s="121"/>
      <c r="V2908" s="121"/>
      <c r="W2908" s="120"/>
      <c r="X2908" s="113"/>
      <c r="Y2908" s="113"/>
      <c r="Z2908" s="125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2"/>
      <c r="B2909" s="113"/>
      <c r="C2909" s="176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1"/>
      <c r="R2909" s="30"/>
      <c r="S2909" s="8"/>
      <c r="T2909" s="122"/>
      <c r="U2909" s="121"/>
      <c r="V2909" s="121"/>
      <c r="W2909" s="120"/>
      <c r="X2909" s="113"/>
      <c r="Y2909" s="113"/>
      <c r="Z2909" s="125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2"/>
      <c r="B2910" s="113"/>
      <c r="C2910" s="176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1"/>
      <c r="R2910" s="30"/>
      <c r="S2910" s="8"/>
      <c r="T2910" s="122"/>
      <c r="U2910" s="121"/>
      <c r="V2910" s="121"/>
      <c r="W2910" s="120"/>
      <c r="X2910" s="113"/>
      <c r="Y2910" s="113"/>
      <c r="Z2910" s="125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2"/>
      <c r="B2911" s="113"/>
      <c r="C2911" s="176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1"/>
      <c r="R2911" s="30"/>
      <c r="S2911" s="8"/>
      <c r="T2911" s="122"/>
      <c r="U2911" s="121"/>
      <c r="V2911" s="121"/>
      <c r="W2911" s="120"/>
      <c r="X2911" s="113"/>
      <c r="Y2911" s="113"/>
      <c r="Z2911" s="125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2"/>
      <c r="B2912" s="113"/>
      <c r="C2912" s="176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1"/>
      <c r="R2912" s="30"/>
      <c r="S2912" s="8"/>
      <c r="T2912" s="122"/>
      <c r="U2912" s="121"/>
      <c r="V2912" s="121"/>
      <c r="W2912" s="120"/>
      <c r="X2912" s="113"/>
      <c r="Y2912" s="113"/>
      <c r="Z2912" s="125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2"/>
      <c r="B2913" s="113"/>
      <c r="C2913" s="176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1"/>
      <c r="R2913" s="30"/>
      <c r="S2913" s="8"/>
      <c r="T2913" s="122"/>
      <c r="U2913" s="121"/>
      <c r="V2913" s="121"/>
      <c r="W2913" s="120"/>
      <c r="X2913" s="113"/>
      <c r="Y2913" s="113"/>
      <c r="Z2913" s="125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2"/>
      <c r="B2914" s="113"/>
      <c r="C2914" s="176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1"/>
      <c r="R2914" s="30"/>
      <c r="S2914" s="8"/>
      <c r="T2914" s="122"/>
      <c r="U2914" s="121"/>
      <c r="V2914" s="121"/>
      <c r="W2914" s="120"/>
      <c r="X2914" s="113"/>
      <c r="Y2914" s="113"/>
      <c r="Z2914" s="125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2"/>
      <c r="B2915" s="113"/>
      <c r="C2915" s="176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1"/>
      <c r="R2915" s="30"/>
      <c r="S2915" s="8"/>
      <c r="T2915" s="122"/>
      <c r="U2915" s="121"/>
      <c r="V2915" s="121"/>
      <c r="W2915" s="120"/>
      <c r="X2915" s="113"/>
      <c r="Y2915" s="113"/>
      <c r="Z2915" s="125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2"/>
      <c r="B2916" s="113"/>
      <c r="C2916" s="176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1"/>
      <c r="R2916" s="30"/>
      <c r="S2916" s="8"/>
      <c r="T2916" s="122"/>
      <c r="U2916" s="121"/>
      <c r="V2916" s="121"/>
      <c r="W2916" s="120"/>
      <c r="X2916" s="113"/>
      <c r="Y2916" s="113"/>
      <c r="Z2916" s="125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2"/>
      <c r="B2917" s="113"/>
      <c r="C2917" s="176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1"/>
      <c r="R2917" s="30"/>
      <c r="S2917" s="8"/>
      <c r="T2917" s="122"/>
      <c r="U2917" s="121"/>
      <c r="V2917" s="121"/>
      <c r="W2917" s="120"/>
      <c r="X2917" s="113"/>
      <c r="Y2917" s="113"/>
      <c r="Z2917" s="125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2"/>
      <c r="B2918" s="113"/>
      <c r="C2918" s="176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1"/>
      <c r="R2918" s="30"/>
      <c r="S2918" s="8"/>
      <c r="T2918" s="122"/>
      <c r="U2918" s="121"/>
      <c r="V2918" s="121"/>
      <c r="W2918" s="120"/>
      <c r="X2918" s="113"/>
      <c r="Y2918" s="113"/>
      <c r="Z2918" s="125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2"/>
      <c r="B2919" s="113"/>
      <c r="C2919" s="176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1"/>
      <c r="R2919" s="30"/>
      <c r="S2919" s="8"/>
      <c r="T2919" s="122"/>
      <c r="U2919" s="121"/>
      <c r="V2919" s="121"/>
      <c r="W2919" s="120"/>
      <c r="X2919" s="113"/>
      <c r="Y2919" s="113"/>
      <c r="Z2919" s="125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2"/>
      <c r="B2920" s="113"/>
      <c r="C2920" s="176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1"/>
      <c r="R2920" s="30"/>
      <c r="S2920" s="8"/>
      <c r="T2920" s="122"/>
      <c r="U2920" s="121"/>
      <c r="V2920" s="121"/>
      <c r="W2920" s="120"/>
      <c r="X2920" s="113"/>
      <c r="Y2920" s="113"/>
      <c r="Z2920" s="125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2"/>
      <c r="B2921" s="113"/>
      <c r="C2921" s="176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1"/>
      <c r="R2921" s="30"/>
      <c r="S2921" s="8"/>
      <c r="T2921" s="122"/>
      <c r="U2921" s="121"/>
      <c r="V2921" s="121"/>
      <c r="W2921" s="120"/>
      <c r="X2921" s="113"/>
      <c r="Y2921" s="113"/>
      <c r="Z2921" s="125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2"/>
      <c r="B2922" s="113"/>
      <c r="C2922" s="176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1"/>
      <c r="R2922" s="30"/>
      <c r="S2922" s="8"/>
      <c r="T2922" s="122"/>
      <c r="U2922" s="121"/>
      <c r="V2922" s="121"/>
      <c r="W2922" s="120"/>
      <c r="X2922" s="113"/>
      <c r="Y2922" s="113"/>
      <c r="Z2922" s="125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2"/>
      <c r="B2923" s="113"/>
      <c r="C2923" s="176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1"/>
      <c r="R2923" s="30"/>
      <c r="S2923" s="8"/>
      <c r="T2923" s="122"/>
      <c r="U2923" s="121"/>
      <c r="V2923" s="121"/>
      <c r="W2923" s="120"/>
      <c r="X2923" s="113"/>
      <c r="Y2923" s="113"/>
      <c r="Z2923" s="125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2"/>
      <c r="B2924" s="113"/>
      <c r="C2924" s="176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1"/>
      <c r="R2924" s="30"/>
      <c r="S2924" s="8"/>
      <c r="T2924" s="122"/>
      <c r="U2924" s="121"/>
      <c r="V2924" s="121"/>
      <c r="W2924" s="120"/>
      <c r="X2924" s="113"/>
      <c r="Y2924" s="113"/>
      <c r="Z2924" s="125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2"/>
      <c r="B2925" s="113"/>
      <c r="C2925" s="176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1"/>
      <c r="R2925" s="30"/>
      <c r="S2925" s="8"/>
      <c r="T2925" s="122"/>
      <c r="U2925" s="121"/>
      <c r="V2925" s="121"/>
      <c r="W2925" s="120"/>
      <c r="X2925" s="113"/>
      <c r="Y2925" s="113"/>
      <c r="Z2925" s="125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2"/>
      <c r="B2926" s="113"/>
      <c r="C2926" s="176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1"/>
      <c r="R2926" s="30"/>
      <c r="S2926" s="8"/>
      <c r="T2926" s="122"/>
      <c r="U2926" s="121"/>
      <c r="V2926" s="121"/>
      <c r="W2926" s="120"/>
      <c r="X2926" s="113"/>
      <c r="Y2926" s="113"/>
      <c r="Z2926" s="125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2"/>
      <c r="B2927" s="113"/>
      <c r="C2927" s="176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1"/>
      <c r="R2927" s="30"/>
      <c r="S2927" s="8"/>
      <c r="T2927" s="122"/>
      <c r="U2927" s="121"/>
      <c r="V2927" s="121"/>
      <c r="W2927" s="120"/>
      <c r="X2927" s="113"/>
      <c r="Y2927" s="113"/>
      <c r="Z2927" s="125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2"/>
      <c r="B2928" s="113"/>
      <c r="C2928" s="176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1"/>
      <c r="R2928" s="30"/>
      <c r="S2928" s="8"/>
      <c r="T2928" s="122"/>
      <c r="U2928" s="121"/>
      <c r="V2928" s="121"/>
      <c r="W2928" s="120"/>
      <c r="X2928" s="113"/>
      <c r="Y2928" s="113"/>
      <c r="Z2928" s="125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2"/>
      <c r="B2929" s="113"/>
      <c r="C2929" s="176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1"/>
      <c r="R2929" s="30"/>
      <c r="S2929" s="8"/>
      <c r="T2929" s="122"/>
      <c r="U2929" s="121"/>
      <c r="V2929" s="121"/>
      <c r="W2929" s="120"/>
      <c r="X2929" s="113"/>
      <c r="Y2929" s="113"/>
      <c r="Z2929" s="125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2"/>
      <c r="B2930" s="113"/>
      <c r="C2930" s="176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1"/>
      <c r="R2930" s="30"/>
      <c r="S2930" s="8"/>
      <c r="T2930" s="122"/>
      <c r="U2930" s="121"/>
      <c r="V2930" s="121"/>
      <c r="W2930" s="120"/>
      <c r="X2930" s="113"/>
      <c r="Y2930" s="113"/>
      <c r="Z2930" s="125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2"/>
      <c r="B2931" s="113"/>
      <c r="C2931" s="176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1"/>
      <c r="R2931" s="30"/>
      <c r="S2931" s="8"/>
      <c r="T2931" s="122"/>
      <c r="U2931" s="121"/>
      <c r="V2931" s="121"/>
      <c r="W2931" s="120"/>
      <c r="X2931" s="113"/>
      <c r="Y2931" s="113"/>
      <c r="Z2931" s="125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2"/>
      <c r="B2932" s="113"/>
      <c r="C2932" s="176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1"/>
      <c r="R2932" s="30"/>
      <c r="S2932" s="8"/>
      <c r="T2932" s="122"/>
      <c r="U2932" s="121"/>
      <c r="V2932" s="121"/>
      <c r="W2932" s="120"/>
      <c r="X2932" s="113"/>
      <c r="Y2932" s="113"/>
      <c r="Z2932" s="125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2"/>
      <c r="B2933" s="113"/>
      <c r="C2933" s="176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1"/>
      <c r="R2933" s="30"/>
      <c r="S2933" s="8"/>
      <c r="T2933" s="122"/>
      <c r="U2933" s="121"/>
      <c r="V2933" s="121"/>
      <c r="W2933" s="120"/>
      <c r="X2933" s="113"/>
      <c r="Y2933" s="113"/>
      <c r="Z2933" s="125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2"/>
      <c r="B2934" s="113"/>
      <c r="C2934" s="176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1"/>
      <c r="R2934" s="30"/>
      <c r="S2934" s="8"/>
      <c r="T2934" s="122"/>
      <c r="U2934" s="121"/>
      <c r="V2934" s="121"/>
      <c r="W2934" s="120"/>
      <c r="X2934" s="113"/>
      <c r="Y2934" s="113"/>
      <c r="Z2934" s="125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2"/>
      <c r="B2935" s="113"/>
      <c r="C2935" s="176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1"/>
      <c r="R2935" s="30"/>
      <c r="S2935" s="8"/>
      <c r="T2935" s="122"/>
      <c r="U2935" s="121"/>
      <c r="V2935" s="121"/>
      <c r="W2935" s="120"/>
      <c r="X2935" s="113"/>
      <c r="Y2935" s="113"/>
      <c r="Z2935" s="125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2"/>
      <c r="B2936" s="113"/>
      <c r="C2936" s="176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1"/>
      <c r="R2936" s="30"/>
      <c r="S2936" s="8"/>
      <c r="T2936" s="122"/>
      <c r="U2936" s="121"/>
      <c r="V2936" s="121"/>
      <c r="W2936" s="120"/>
      <c r="X2936" s="113"/>
      <c r="Y2936" s="113"/>
      <c r="Z2936" s="125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2"/>
      <c r="B2937" s="113"/>
      <c r="C2937" s="176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1"/>
      <c r="R2937" s="30"/>
      <c r="S2937" s="8"/>
      <c r="T2937" s="122"/>
      <c r="U2937" s="121"/>
      <c r="V2937" s="121"/>
      <c r="W2937" s="120"/>
      <c r="X2937" s="113"/>
      <c r="Y2937" s="113"/>
      <c r="Z2937" s="125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2"/>
      <c r="B2938" s="113"/>
      <c r="C2938" s="176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1"/>
      <c r="R2938" s="30"/>
      <c r="S2938" s="8"/>
      <c r="T2938" s="122"/>
      <c r="U2938" s="121"/>
      <c r="V2938" s="121"/>
      <c r="W2938" s="120"/>
      <c r="X2938" s="113"/>
      <c r="Y2938" s="113"/>
      <c r="Z2938" s="125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2"/>
      <c r="B2939" s="113"/>
      <c r="C2939" s="176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1"/>
      <c r="R2939" s="30"/>
      <c r="S2939" s="8"/>
      <c r="T2939" s="122"/>
      <c r="U2939" s="121"/>
      <c r="V2939" s="121"/>
      <c r="W2939" s="120"/>
      <c r="X2939" s="113"/>
      <c r="Y2939" s="113"/>
      <c r="Z2939" s="125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2"/>
      <c r="B2940" s="113"/>
      <c r="C2940" s="176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1"/>
      <c r="R2940" s="30"/>
      <c r="S2940" s="8"/>
      <c r="T2940" s="122"/>
      <c r="U2940" s="121"/>
      <c r="V2940" s="121"/>
      <c r="W2940" s="120"/>
      <c r="X2940" s="113"/>
      <c r="Y2940" s="113"/>
      <c r="Z2940" s="125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2"/>
      <c r="B2941" s="113"/>
      <c r="C2941" s="176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1"/>
      <c r="R2941" s="30"/>
      <c r="S2941" s="8"/>
      <c r="T2941" s="122"/>
      <c r="U2941" s="121"/>
      <c r="V2941" s="121"/>
      <c r="W2941" s="120"/>
      <c r="X2941" s="113"/>
      <c r="Y2941" s="113"/>
      <c r="Z2941" s="125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2"/>
      <c r="B2942" s="113"/>
      <c r="C2942" s="176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1"/>
      <c r="R2942" s="30"/>
      <c r="S2942" s="8"/>
      <c r="T2942" s="122"/>
      <c r="U2942" s="121"/>
      <c r="V2942" s="121"/>
      <c r="W2942" s="120"/>
      <c r="X2942" s="113"/>
      <c r="Y2942" s="113"/>
      <c r="Z2942" s="125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2"/>
      <c r="B2943" s="113"/>
      <c r="C2943" s="176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1"/>
      <c r="R2943" s="30"/>
      <c r="S2943" s="8"/>
      <c r="T2943" s="122"/>
      <c r="U2943" s="121"/>
      <c r="V2943" s="121"/>
      <c r="W2943" s="120"/>
      <c r="X2943" s="113"/>
      <c r="Y2943" s="113"/>
      <c r="Z2943" s="125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2"/>
      <c r="B2944" s="113"/>
      <c r="C2944" s="176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1"/>
      <c r="R2944" s="30"/>
      <c r="S2944" s="8"/>
      <c r="T2944" s="122"/>
      <c r="U2944" s="121"/>
      <c r="V2944" s="121"/>
      <c r="W2944" s="120"/>
      <c r="X2944" s="113"/>
      <c r="Y2944" s="113"/>
      <c r="Z2944" s="125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2"/>
      <c r="B2945" s="113"/>
      <c r="C2945" s="176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1"/>
      <c r="R2945" s="30"/>
      <c r="S2945" s="8"/>
      <c r="T2945" s="122"/>
      <c r="U2945" s="121"/>
      <c r="V2945" s="121"/>
      <c r="W2945" s="120"/>
      <c r="X2945" s="113"/>
      <c r="Y2945" s="113"/>
      <c r="Z2945" s="125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2"/>
      <c r="B2946" s="113"/>
      <c r="C2946" s="176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1"/>
      <c r="R2946" s="30"/>
      <c r="S2946" s="8"/>
      <c r="T2946" s="122"/>
      <c r="U2946" s="121"/>
      <c r="V2946" s="121"/>
      <c r="W2946" s="120"/>
      <c r="X2946" s="113"/>
      <c r="Y2946" s="113"/>
      <c r="Z2946" s="125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2"/>
      <c r="B2947" s="113"/>
      <c r="C2947" s="176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1"/>
      <c r="R2947" s="30"/>
      <c r="S2947" s="8"/>
      <c r="T2947" s="122"/>
      <c r="U2947" s="121"/>
      <c r="V2947" s="121"/>
      <c r="W2947" s="120"/>
      <c r="X2947" s="113"/>
      <c r="Y2947" s="113"/>
      <c r="Z2947" s="125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2"/>
      <c r="B2948" s="113"/>
      <c r="C2948" s="176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1"/>
      <c r="R2948" s="30"/>
      <c r="S2948" s="8"/>
      <c r="T2948" s="122"/>
      <c r="U2948" s="121"/>
      <c r="V2948" s="121"/>
      <c r="W2948" s="120"/>
      <c r="X2948" s="113"/>
      <c r="Y2948" s="113"/>
      <c r="Z2948" s="125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2"/>
      <c r="B2949" s="113"/>
      <c r="C2949" s="176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1"/>
      <c r="R2949" s="30"/>
      <c r="S2949" s="8"/>
      <c r="T2949" s="122"/>
      <c r="U2949" s="121"/>
      <c r="V2949" s="121"/>
      <c r="W2949" s="120"/>
      <c r="X2949" s="113"/>
      <c r="Y2949" s="113"/>
      <c r="Z2949" s="125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2"/>
      <c r="B2950" s="113"/>
      <c r="C2950" s="176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1"/>
      <c r="R2950" s="30"/>
      <c r="S2950" s="8"/>
      <c r="T2950" s="122"/>
      <c r="U2950" s="121"/>
      <c r="V2950" s="121"/>
      <c r="W2950" s="120"/>
      <c r="X2950" s="113"/>
      <c r="Y2950" s="113"/>
      <c r="Z2950" s="125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2"/>
      <c r="B2951" s="113"/>
      <c r="C2951" s="176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1"/>
      <c r="R2951" s="30"/>
      <c r="S2951" s="8"/>
      <c r="T2951" s="122"/>
      <c r="U2951" s="121"/>
      <c r="V2951" s="121"/>
      <c r="W2951" s="120"/>
      <c r="X2951" s="113"/>
      <c r="Y2951" s="113"/>
      <c r="Z2951" s="125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2"/>
      <c r="B2952" s="113"/>
      <c r="C2952" s="176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1"/>
      <c r="R2952" s="30"/>
      <c r="S2952" s="8"/>
      <c r="T2952" s="122"/>
      <c r="U2952" s="121"/>
      <c r="V2952" s="121"/>
      <c r="W2952" s="120"/>
      <c r="X2952" s="113"/>
      <c r="Y2952" s="113"/>
      <c r="Z2952" s="125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2"/>
      <c r="B2953" s="113"/>
      <c r="C2953" s="176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1"/>
      <c r="R2953" s="30"/>
      <c r="S2953" s="8"/>
      <c r="T2953" s="122"/>
      <c r="U2953" s="121"/>
      <c r="V2953" s="121"/>
      <c r="W2953" s="120"/>
      <c r="X2953" s="113"/>
      <c r="Y2953" s="113"/>
      <c r="Z2953" s="125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2"/>
      <c r="B2954" s="113"/>
      <c r="C2954" s="176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1"/>
      <c r="R2954" s="30"/>
      <c r="S2954" s="8"/>
      <c r="T2954" s="122"/>
      <c r="U2954" s="121"/>
      <c r="V2954" s="121"/>
      <c r="W2954" s="120"/>
      <c r="X2954" s="113"/>
      <c r="Y2954" s="113"/>
      <c r="Z2954" s="125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2"/>
      <c r="B2955" s="113"/>
      <c r="C2955" s="176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1"/>
      <c r="R2955" s="30"/>
      <c r="S2955" s="8"/>
      <c r="T2955" s="122"/>
      <c r="U2955" s="121"/>
      <c r="V2955" s="121"/>
      <c r="W2955" s="120"/>
      <c r="X2955" s="113"/>
      <c r="Y2955" s="113"/>
      <c r="Z2955" s="125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2"/>
      <c r="B2956" s="113"/>
      <c r="C2956" s="176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1"/>
      <c r="R2956" s="30"/>
      <c r="S2956" s="8"/>
      <c r="T2956" s="122"/>
      <c r="U2956" s="121"/>
      <c r="V2956" s="121"/>
      <c r="W2956" s="120"/>
      <c r="X2956" s="113"/>
      <c r="Y2956" s="113"/>
      <c r="Z2956" s="125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2"/>
      <c r="B2957" s="113"/>
      <c r="C2957" s="176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1"/>
      <c r="R2957" s="30"/>
      <c r="S2957" s="8"/>
      <c r="T2957" s="122"/>
      <c r="U2957" s="121"/>
      <c r="V2957" s="121"/>
      <c r="W2957" s="120"/>
      <c r="X2957" s="113"/>
      <c r="Y2957" s="113"/>
      <c r="Z2957" s="125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2"/>
      <c r="B2958" s="113"/>
      <c r="C2958" s="176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1"/>
      <c r="R2958" s="30"/>
      <c r="S2958" s="8"/>
      <c r="T2958" s="122"/>
      <c r="U2958" s="121"/>
      <c r="V2958" s="121"/>
      <c r="W2958" s="120"/>
      <c r="X2958" s="113"/>
      <c r="Y2958" s="113"/>
      <c r="Z2958" s="125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2"/>
      <c r="B2959" s="113"/>
      <c r="C2959" s="176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1"/>
      <c r="R2959" s="30"/>
      <c r="S2959" s="8"/>
      <c r="T2959" s="122"/>
      <c r="U2959" s="121"/>
      <c r="V2959" s="121"/>
      <c r="W2959" s="120"/>
      <c r="X2959" s="113"/>
      <c r="Y2959" s="113"/>
      <c r="Z2959" s="125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2"/>
      <c r="B2960" s="113"/>
      <c r="C2960" s="176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1"/>
      <c r="R2960" s="30"/>
      <c r="S2960" s="8"/>
      <c r="T2960" s="122"/>
      <c r="U2960" s="121"/>
      <c r="V2960" s="121"/>
      <c r="W2960" s="120"/>
      <c r="X2960" s="113"/>
      <c r="Y2960" s="113"/>
      <c r="Z2960" s="125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2"/>
      <c r="B2961" s="113"/>
      <c r="C2961" s="176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1"/>
      <c r="R2961" s="30"/>
      <c r="S2961" s="8"/>
      <c r="T2961" s="122"/>
      <c r="U2961" s="121"/>
      <c r="V2961" s="121"/>
      <c r="W2961" s="120"/>
      <c r="X2961" s="113"/>
      <c r="Y2961" s="113"/>
      <c r="Z2961" s="125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2"/>
      <c r="B2962" s="113"/>
      <c r="C2962" s="176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1"/>
      <c r="R2962" s="30"/>
      <c r="S2962" s="8"/>
      <c r="T2962" s="122"/>
      <c r="U2962" s="121"/>
      <c r="V2962" s="121"/>
      <c r="W2962" s="120"/>
      <c r="X2962" s="113"/>
      <c r="Y2962" s="113"/>
      <c r="Z2962" s="125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2"/>
      <c r="B2963" s="113"/>
      <c r="C2963" s="176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1"/>
      <c r="R2963" s="30"/>
      <c r="S2963" s="8"/>
      <c r="T2963" s="122"/>
      <c r="U2963" s="121"/>
      <c r="V2963" s="121"/>
      <c r="W2963" s="120"/>
      <c r="X2963" s="113"/>
      <c r="Y2963" s="113"/>
      <c r="Z2963" s="125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2"/>
      <c r="B2964" s="113"/>
      <c r="C2964" s="176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1"/>
      <c r="R2964" s="30"/>
      <c r="S2964" s="8"/>
      <c r="T2964" s="122"/>
      <c r="U2964" s="121"/>
      <c r="V2964" s="121"/>
      <c r="W2964" s="120"/>
      <c r="X2964" s="113"/>
      <c r="Y2964" s="113"/>
      <c r="Z2964" s="125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2"/>
      <c r="B2965" s="113"/>
      <c r="C2965" s="176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1"/>
      <c r="R2965" s="30"/>
      <c r="S2965" s="8"/>
      <c r="T2965" s="122"/>
      <c r="U2965" s="121"/>
      <c r="V2965" s="121"/>
      <c r="W2965" s="120"/>
      <c r="X2965" s="113"/>
      <c r="Y2965" s="113"/>
      <c r="Z2965" s="125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2"/>
      <c r="B2966" s="113"/>
      <c r="C2966" s="176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1"/>
      <c r="R2966" s="30"/>
      <c r="S2966" s="8"/>
      <c r="T2966" s="122"/>
      <c r="U2966" s="121"/>
      <c r="V2966" s="121"/>
      <c r="W2966" s="120"/>
      <c r="X2966" s="113"/>
      <c r="Y2966" s="113"/>
      <c r="Z2966" s="125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2"/>
      <c r="B2967" s="113"/>
      <c r="C2967" s="176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1"/>
      <c r="R2967" s="30"/>
      <c r="S2967" s="8"/>
      <c r="T2967" s="122"/>
      <c r="U2967" s="121"/>
      <c r="V2967" s="121"/>
      <c r="W2967" s="120"/>
      <c r="X2967" s="113"/>
      <c r="Y2967" s="113"/>
      <c r="Z2967" s="125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2"/>
      <c r="B2968" s="113"/>
      <c r="C2968" s="176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1"/>
      <c r="R2968" s="30"/>
      <c r="S2968" s="8"/>
      <c r="T2968" s="122"/>
      <c r="U2968" s="121"/>
      <c r="V2968" s="121"/>
      <c r="W2968" s="120"/>
      <c r="X2968" s="113"/>
      <c r="Y2968" s="113"/>
      <c r="Z2968" s="125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2"/>
      <c r="B2969" s="113"/>
      <c r="C2969" s="176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1"/>
      <c r="R2969" s="30"/>
      <c r="S2969" s="8"/>
      <c r="T2969" s="122"/>
      <c r="U2969" s="121"/>
      <c r="V2969" s="121"/>
      <c r="W2969" s="120"/>
      <c r="X2969" s="113"/>
      <c r="Y2969" s="113"/>
      <c r="Z2969" s="125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2"/>
      <c r="B2970" s="113"/>
      <c r="C2970" s="176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1"/>
      <c r="R2970" s="30"/>
      <c r="S2970" s="8"/>
      <c r="T2970" s="122"/>
      <c r="U2970" s="121"/>
      <c r="V2970" s="121"/>
      <c r="W2970" s="120"/>
      <c r="X2970" s="113"/>
      <c r="Y2970" s="113"/>
      <c r="Z2970" s="125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2"/>
      <c r="B2971" s="113"/>
      <c r="C2971" s="176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1"/>
      <c r="R2971" s="30"/>
      <c r="S2971" s="8"/>
      <c r="T2971" s="122"/>
      <c r="U2971" s="121"/>
      <c r="V2971" s="121"/>
      <c r="W2971" s="120"/>
      <c r="X2971" s="113"/>
      <c r="Y2971" s="113"/>
      <c r="Z2971" s="125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2"/>
      <c r="B2972" s="113"/>
      <c r="C2972" s="176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1"/>
      <c r="R2972" s="30"/>
      <c r="S2972" s="8"/>
      <c r="T2972" s="122"/>
      <c r="U2972" s="121"/>
      <c r="V2972" s="121"/>
      <c r="W2972" s="120"/>
      <c r="X2972" s="113"/>
      <c r="Y2972" s="113"/>
      <c r="Z2972" s="125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2"/>
      <c r="B2973" s="113"/>
      <c r="C2973" s="176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1"/>
      <c r="R2973" s="30"/>
      <c r="S2973" s="8"/>
      <c r="T2973" s="122"/>
      <c r="U2973" s="121"/>
      <c r="V2973" s="121"/>
      <c r="W2973" s="120"/>
      <c r="X2973" s="113"/>
      <c r="Y2973" s="113"/>
      <c r="Z2973" s="125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2"/>
      <c r="B2974" s="113"/>
      <c r="C2974" s="176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1"/>
      <c r="R2974" s="30"/>
      <c r="S2974" s="8"/>
      <c r="T2974" s="122"/>
      <c r="U2974" s="121"/>
      <c r="V2974" s="121"/>
      <c r="W2974" s="120"/>
      <c r="X2974" s="113"/>
      <c r="Y2974" s="113"/>
      <c r="Z2974" s="125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2"/>
      <c r="B2975" s="113"/>
      <c r="C2975" s="176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1"/>
      <c r="R2975" s="30"/>
      <c r="S2975" s="8"/>
      <c r="T2975" s="122"/>
      <c r="U2975" s="121"/>
      <c r="V2975" s="121"/>
      <c r="W2975" s="120"/>
      <c r="X2975" s="113"/>
      <c r="Y2975" s="113"/>
      <c r="Z2975" s="125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2"/>
      <c r="B2976" s="113"/>
      <c r="C2976" s="176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1"/>
      <c r="R2976" s="30"/>
      <c r="S2976" s="8"/>
      <c r="T2976" s="122"/>
      <c r="U2976" s="121"/>
      <c r="V2976" s="121"/>
      <c r="W2976" s="120"/>
      <c r="X2976" s="113"/>
      <c r="Y2976" s="113"/>
      <c r="Z2976" s="125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2"/>
      <c r="B2977" s="113"/>
      <c r="C2977" s="176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1"/>
      <c r="R2977" s="30"/>
      <c r="S2977" s="8"/>
      <c r="T2977" s="122"/>
      <c r="U2977" s="121"/>
      <c r="V2977" s="121"/>
      <c r="W2977" s="120"/>
      <c r="X2977" s="113"/>
      <c r="Y2977" s="113"/>
      <c r="Z2977" s="125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2"/>
      <c r="B2978" s="113"/>
      <c r="C2978" s="176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1"/>
      <c r="R2978" s="30"/>
      <c r="S2978" s="8"/>
      <c r="T2978" s="122"/>
      <c r="U2978" s="121"/>
      <c r="V2978" s="121"/>
      <c r="W2978" s="120"/>
      <c r="X2978" s="113"/>
      <c r="Y2978" s="113"/>
      <c r="Z2978" s="125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2"/>
      <c r="B2979" s="113"/>
      <c r="C2979" s="176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1"/>
      <c r="R2979" s="30"/>
      <c r="S2979" s="8"/>
      <c r="T2979" s="122"/>
      <c r="U2979" s="121"/>
      <c r="V2979" s="121"/>
      <c r="W2979" s="120"/>
      <c r="X2979" s="113"/>
      <c r="Y2979" s="113"/>
      <c r="Z2979" s="125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2"/>
      <c r="B2980" s="113"/>
      <c r="C2980" s="176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1"/>
      <c r="R2980" s="30"/>
      <c r="S2980" s="8"/>
      <c r="T2980" s="122"/>
      <c r="U2980" s="121"/>
      <c r="V2980" s="121"/>
      <c r="W2980" s="120"/>
      <c r="X2980" s="113"/>
      <c r="Y2980" s="113"/>
      <c r="Z2980" s="125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2"/>
      <c r="B2981" s="113"/>
      <c r="C2981" s="176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1"/>
      <c r="R2981" s="30"/>
      <c r="S2981" s="8"/>
      <c r="T2981" s="122"/>
      <c r="U2981" s="121"/>
      <c r="V2981" s="121"/>
      <c r="W2981" s="120"/>
      <c r="X2981" s="113"/>
      <c r="Y2981" s="113"/>
      <c r="Z2981" s="125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2"/>
      <c r="B2982" s="113"/>
      <c r="C2982" s="176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1"/>
      <c r="R2982" s="30"/>
      <c r="S2982" s="8"/>
      <c r="T2982" s="122"/>
      <c r="U2982" s="121"/>
      <c r="V2982" s="121"/>
      <c r="W2982" s="120"/>
      <c r="X2982" s="113"/>
      <c r="Y2982" s="113"/>
      <c r="Z2982" s="125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2"/>
      <c r="B2983" s="113"/>
      <c r="C2983" s="176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1"/>
      <c r="R2983" s="30"/>
      <c r="S2983" s="8"/>
      <c r="T2983" s="122"/>
      <c r="U2983" s="121"/>
      <c r="V2983" s="121"/>
      <c r="W2983" s="120"/>
      <c r="X2983" s="113"/>
      <c r="Y2983" s="113"/>
      <c r="Z2983" s="125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2"/>
      <c r="B2984" s="113"/>
      <c r="C2984" s="176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1"/>
      <c r="R2984" s="30"/>
      <c r="S2984" s="8"/>
      <c r="T2984" s="122"/>
      <c r="U2984" s="121"/>
      <c r="V2984" s="121"/>
      <c r="W2984" s="120"/>
      <c r="X2984" s="113"/>
      <c r="Y2984" s="113"/>
      <c r="Z2984" s="125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2"/>
      <c r="B2985" s="113"/>
      <c r="C2985" s="176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1"/>
      <c r="R2985" s="30"/>
      <c r="S2985" s="8"/>
      <c r="T2985" s="122"/>
      <c r="U2985" s="121"/>
      <c r="V2985" s="121"/>
      <c r="W2985" s="120"/>
      <c r="X2985" s="113"/>
      <c r="Y2985" s="113"/>
      <c r="Z2985" s="125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2"/>
      <c r="B2986" s="113"/>
      <c r="C2986" s="176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1"/>
      <c r="R2986" s="30"/>
      <c r="S2986" s="8"/>
      <c r="T2986" s="122"/>
      <c r="U2986" s="121"/>
      <c r="V2986" s="121"/>
      <c r="W2986" s="120"/>
      <c r="X2986" s="113"/>
      <c r="Y2986" s="113"/>
      <c r="Z2986" s="125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2"/>
      <c r="B2987" s="113"/>
      <c r="C2987" s="176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1"/>
      <c r="R2987" s="30"/>
      <c r="S2987" s="8"/>
      <c r="T2987" s="122"/>
      <c r="U2987" s="121"/>
      <c r="V2987" s="121"/>
      <c r="W2987" s="120"/>
      <c r="X2987" s="113"/>
      <c r="Y2987" s="113"/>
      <c r="Z2987" s="125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2"/>
      <c r="B2988" s="113"/>
      <c r="C2988" s="176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1"/>
      <c r="R2988" s="30"/>
      <c r="S2988" s="8"/>
      <c r="T2988" s="122"/>
      <c r="U2988" s="121"/>
      <c r="V2988" s="121"/>
      <c r="W2988" s="120"/>
      <c r="X2988" s="113"/>
      <c r="Y2988" s="113"/>
      <c r="Z2988" s="125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2"/>
      <c r="B2989" s="113"/>
      <c r="C2989" s="176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1"/>
      <c r="R2989" s="30"/>
      <c r="S2989" s="8"/>
      <c r="T2989" s="122"/>
      <c r="U2989" s="121"/>
      <c r="V2989" s="121"/>
      <c r="W2989" s="120"/>
      <c r="X2989" s="113"/>
      <c r="Y2989" s="113"/>
      <c r="Z2989" s="125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2"/>
      <c r="B2990" s="113"/>
      <c r="C2990" s="176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1"/>
      <c r="R2990" s="30"/>
      <c r="S2990" s="8"/>
      <c r="T2990" s="122"/>
      <c r="U2990" s="121"/>
      <c r="V2990" s="121"/>
      <c r="W2990" s="120"/>
      <c r="X2990" s="113"/>
      <c r="Y2990" s="113"/>
      <c r="Z2990" s="125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2"/>
      <c r="B2991" s="113"/>
      <c r="C2991" s="176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1"/>
      <c r="R2991" s="30"/>
      <c r="S2991" s="8"/>
      <c r="T2991" s="122"/>
      <c r="U2991" s="121"/>
      <c r="V2991" s="121"/>
      <c r="W2991" s="120"/>
      <c r="X2991" s="113"/>
      <c r="Y2991" s="113"/>
      <c r="Z2991" s="125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2"/>
      <c r="B2992" s="113"/>
      <c r="C2992" s="176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1"/>
      <c r="R2992" s="30"/>
      <c r="S2992" s="8"/>
      <c r="T2992" s="122"/>
      <c r="U2992" s="121"/>
      <c r="V2992" s="121"/>
      <c r="W2992" s="120"/>
      <c r="X2992" s="113"/>
      <c r="Y2992" s="113"/>
      <c r="Z2992" s="125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2"/>
      <c r="B2993" s="113"/>
      <c r="C2993" s="176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1"/>
      <c r="R2993" s="30"/>
      <c r="S2993" s="8"/>
      <c r="T2993" s="122"/>
      <c r="U2993" s="121"/>
      <c r="V2993" s="121"/>
      <c r="W2993" s="120"/>
      <c r="X2993" s="113"/>
      <c r="Y2993" s="113"/>
      <c r="Z2993" s="125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2"/>
      <c r="B2994" s="113"/>
      <c r="C2994" s="176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1"/>
      <c r="R2994" s="30"/>
      <c r="S2994" s="8"/>
      <c r="T2994" s="122"/>
      <c r="U2994" s="121"/>
      <c r="V2994" s="121"/>
      <c r="W2994" s="120"/>
      <c r="X2994" s="113"/>
      <c r="Y2994" s="113"/>
      <c r="Z2994" s="125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2"/>
      <c r="B2995" s="113"/>
      <c r="C2995" s="176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1"/>
      <c r="R2995" s="30"/>
      <c r="S2995" s="8"/>
      <c r="T2995" s="122"/>
      <c r="U2995" s="121"/>
      <c r="V2995" s="121"/>
      <c r="W2995" s="120"/>
      <c r="X2995" s="113"/>
      <c r="Y2995" s="113"/>
      <c r="Z2995" s="125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2"/>
      <c r="B2996" s="113"/>
      <c r="C2996" s="176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1"/>
      <c r="R2996" s="30"/>
      <c r="S2996" s="8"/>
      <c r="T2996" s="122"/>
      <c r="U2996" s="121"/>
      <c r="V2996" s="121"/>
      <c r="W2996" s="120"/>
      <c r="X2996" s="113"/>
      <c r="Y2996" s="113"/>
      <c r="Z2996" s="125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2"/>
      <c r="B2997" s="113"/>
      <c r="C2997" s="176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1"/>
      <c r="R2997" s="30"/>
      <c r="S2997" s="8"/>
      <c r="T2997" s="122"/>
      <c r="U2997" s="121"/>
      <c r="V2997" s="121"/>
      <c r="W2997" s="120"/>
      <c r="X2997" s="113"/>
      <c r="Y2997" s="113"/>
      <c r="Z2997" s="125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2"/>
      <c r="B2998" s="113"/>
      <c r="C2998" s="176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1"/>
      <c r="R2998" s="30"/>
      <c r="S2998" s="8"/>
      <c r="T2998" s="122"/>
      <c r="U2998" s="121"/>
      <c r="V2998" s="121"/>
      <c r="W2998" s="120"/>
      <c r="X2998" s="113"/>
      <c r="Y2998" s="113"/>
      <c r="Z2998" s="125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2"/>
      <c r="B2999" s="113"/>
      <c r="C2999" s="176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1"/>
      <c r="R2999" s="30"/>
      <c r="S2999" s="8"/>
      <c r="T2999" s="122"/>
      <c r="U2999" s="121"/>
      <c r="V2999" s="121"/>
      <c r="W2999" s="120"/>
      <c r="X2999" s="113"/>
      <c r="Y2999" s="113"/>
      <c r="Z2999" s="125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2"/>
      <c r="B3000" s="113"/>
      <c r="C3000" s="176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1"/>
      <c r="R3000" s="30"/>
      <c r="S3000" s="8"/>
      <c r="T3000" s="122"/>
      <c r="U3000" s="121"/>
      <c r="V3000" s="121"/>
      <c r="W3000" s="120"/>
      <c r="X3000" s="113"/>
      <c r="Y3000" s="113"/>
      <c r="Z3000" s="125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2"/>
      <c r="B3001" s="113"/>
      <c r="C3001" s="176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1"/>
      <c r="R3001" s="30"/>
      <c r="S3001" s="8"/>
      <c r="T3001" s="122"/>
      <c r="U3001" s="121"/>
      <c r="V3001" s="121"/>
      <c r="W3001" s="120"/>
      <c r="X3001" s="113"/>
      <c r="Y3001" s="113"/>
      <c r="Z3001" s="125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2"/>
      <c r="B3002" s="113"/>
      <c r="C3002" s="176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1"/>
      <c r="R3002" s="30"/>
      <c r="S3002" s="8"/>
      <c r="T3002" s="122"/>
      <c r="U3002" s="121"/>
      <c r="V3002" s="121"/>
      <c r="W3002" s="120"/>
      <c r="X3002" s="113"/>
      <c r="Y3002" s="113"/>
      <c r="Z3002" s="125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2"/>
      <c r="B3003" s="113"/>
      <c r="C3003" s="176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1"/>
      <c r="R3003" s="30"/>
      <c r="S3003" s="8"/>
      <c r="T3003" s="122"/>
      <c r="U3003" s="121"/>
      <c r="V3003" s="121"/>
      <c r="W3003" s="120"/>
      <c r="X3003" s="113"/>
      <c r="Y3003" s="113"/>
      <c r="Z3003" s="125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2"/>
      <c r="B3004" s="113"/>
      <c r="C3004" s="176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1"/>
      <c r="R3004" s="30"/>
      <c r="S3004" s="8"/>
      <c r="T3004" s="122"/>
      <c r="U3004" s="121"/>
      <c r="V3004" s="121"/>
      <c r="W3004" s="120"/>
      <c r="X3004" s="113"/>
      <c r="Y3004" s="113"/>
      <c r="Z3004" s="125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2"/>
      <c r="B3005" s="113"/>
      <c r="C3005" s="176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1"/>
      <c r="R3005" s="30"/>
      <c r="S3005" s="8"/>
      <c r="T3005" s="122"/>
      <c r="U3005" s="121"/>
      <c r="V3005" s="121"/>
      <c r="W3005" s="120"/>
      <c r="X3005" s="113"/>
      <c r="Y3005" s="113"/>
      <c r="Z3005" s="125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2"/>
      <c r="B3006" s="113"/>
      <c r="C3006" s="176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1"/>
      <c r="R3006" s="30"/>
      <c r="S3006" s="8"/>
      <c r="T3006" s="122"/>
      <c r="U3006" s="121"/>
      <c r="V3006" s="121"/>
      <c r="W3006" s="120"/>
      <c r="X3006" s="113"/>
      <c r="Y3006" s="113"/>
      <c r="Z3006" s="125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2"/>
      <c r="B3007" s="113"/>
      <c r="C3007" s="176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1"/>
      <c r="R3007" s="30"/>
      <c r="S3007" s="8"/>
      <c r="T3007" s="122"/>
      <c r="U3007" s="121"/>
      <c r="V3007" s="121"/>
      <c r="W3007" s="120"/>
      <c r="X3007" s="113"/>
      <c r="Y3007" s="113"/>
      <c r="Z3007" s="125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2"/>
      <c r="B3008" s="113"/>
      <c r="C3008" s="176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1"/>
      <c r="R3008" s="30"/>
      <c r="S3008" s="8"/>
      <c r="T3008" s="122"/>
      <c r="U3008" s="121"/>
      <c r="V3008" s="121"/>
      <c r="W3008" s="120"/>
      <c r="X3008" s="113"/>
      <c r="Y3008" s="113"/>
      <c r="Z3008" s="125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2"/>
      <c r="B3009" s="113"/>
      <c r="C3009" s="176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1"/>
      <c r="R3009" s="30"/>
      <c r="S3009" s="8"/>
      <c r="T3009" s="122"/>
      <c r="U3009" s="121"/>
      <c r="V3009" s="121"/>
      <c r="W3009" s="120"/>
      <c r="X3009" s="113"/>
      <c r="Y3009" s="113"/>
      <c r="Z3009" s="125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2"/>
      <c r="B3010" s="113"/>
      <c r="C3010" s="176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1"/>
      <c r="R3010" s="30"/>
      <c r="S3010" s="8"/>
      <c r="T3010" s="122"/>
      <c r="U3010" s="121"/>
      <c r="V3010" s="121"/>
      <c r="W3010" s="120"/>
      <c r="X3010" s="113"/>
      <c r="Y3010" s="113"/>
      <c r="Z3010" s="125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2"/>
      <c r="B3011" s="113"/>
      <c r="C3011" s="176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1"/>
      <c r="R3011" s="30"/>
      <c r="S3011" s="8"/>
      <c r="T3011" s="122"/>
      <c r="U3011" s="121"/>
      <c r="V3011" s="121"/>
      <c r="W3011" s="120"/>
      <c r="X3011" s="113"/>
      <c r="Y3011" s="113"/>
      <c r="Z3011" s="125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2"/>
      <c r="B3012" s="113"/>
      <c r="C3012" s="176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1"/>
      <c r="R3012" s="30"/>
      <c r="S3012" s="8"/>
      <c r="T3012" s="122"/>
      <c r="U3012" s="121"/>
      <c r="V3012" s="121"/>
      <c r="W3012" s="120"/>
      <c r="X3012" s="113"/>
      <c r="Y3012" s="113"/>
      <c r="Z3012" s="125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2"/>
      <c r="B3013" s="113"/>
      <c r="C3013" s="176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1"/>
      <c r="R3013" s="30"/>
      <c r="S3013" s="8"/>
      <c r="T3013" s="122"/>
      <c r="U3013" s="121"/>
      <c r="V3013" s="121"/>
      <c r="W3013" s="120"/>
      <c r="X3013" s="113"/>
      <c r="Y3013" s="113"/>
      <c r="Z3013" s="125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2"/>
      <c r="B3014" s="113"/>
      <c r="C3014" s="176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1"/>
      <c r="R3014" s="30"/>
      <c r="S3014" s="8"/>
      <c r="T3014" s="122"/>
      <c r="U3014" s="121"/>
      <c r="V3014" s="121"/>
      <c r="W3014" s="120"/>
      <c r="X3014" s="113"/>
      <c r="Y3014" s="113"/>
      <c r="Z3014" s="125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2"/>
      <c r="B3015" s="113"/>
      <c r="C3015" s="176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1"/>
      <c r="R3015" s="30"/>
      <c r="S3015" s="8"/>
      <c r="T3015" s="122"/>
      <c r="U3015" s="121"/>
      <c r="V3015" s="121"/>
      <c r="W3015" s="120"/>
      <c r="X3015" s="113"/>
      <c r="Y3015" s="113"/>
      <c r="Z3015" s="125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2"/>
      <c r="B3016" s="113"/>
      <c r="C3016" s="176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1"/>
      <c r="R3016" s="30"/>
      <c r="S3016" s="8"/>
      <c r="T3016" s="122"/>
      <c r="U3016" s="121"/>
      <c r="V3016" s="121"/>
      <c r="W3016" s="120"/>
      <c r="X3016" s="113"/>
      <c r="Y3016" s="113"/>
      <c r="Z3016" s="125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2"/>
      <c r="B3017" s="113"/>
      <c r="C3017" s="176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1"/>
      <c r="R3017" s="30"/>
      <c r="S3017" s="8"/>
      <c r="T3017" s="122"/>
      <c r="U3017" s="121"/>
      <c r="V3017" s="121"/>
      <c r="W3017" s="120"/>
      <c r="X3017" s="113"/>
      <c r="Y3017" s="113"/>
      <c r="Z3017" s="125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2"/>
      <c r="B3018" s="113"/>
      <c r="C3018" s="176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1"/>
      <c r="R3018" s="30"/>
      <c r="S3018" s="8"/>
      <c r="T3018" s="122"/>
      <c r="U3018" s="121"/>
      <c r="V3018" s="121"/>
      <c r="W3018" s="120"/>
      <c r="X3018" s="113"/>
      <c r="Y3018" s="113"/>
      <c r="Z3018" s="125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2"/>
      <c r="B3019" s="113"/>
      <c r="C3019" s="176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1"/>
      <c r="R3019" s="30"/>
      <c r="S3019" s="8"/>
      <c r="T3019" s="122"/>
      <c r="U3019" s="121"/>
      <c r="V3019" s="121"/>
      <c r="W3019" s="120"/>
      <c r="X3019" s="113"/>
      <c r="Y3019" s="113"/>
      <c r="Z3019" s="125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2"/>
      <c r="B3020" s="113"/>
      <c r="C3020" s="176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1"/>
      <c r="R3020" s="30"/>
      <c r="S3020" s="8"/>
      <c r="T3020" s="122"/>
      <c r="U3020" s="121"/>
      <c r="V3020" s="121"/>
      <c r="W3020" s="120"/>
      <c r="X3020" s="113"/>
      <c r="Y3020" s="113"/>
      <c r="Z3020" s="125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2"/>
      <c r="B3021" s="113"/>
      <c r="C3021" s="176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1"/>
      <c r="R3021" s="30"/>
      <c r="S3021" s="8"/>
      <c r="T3021" s="122"/>
      <c r="U3021" s="121"/>
      <c r="V3021" s="121"/>
      <c r="W3021" s="120"/>
      <c r="X3021" s="113"/>
      <c r="Y3021" s="113"/>
      <c r="Z3021" s="125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2"/>
      <c r="B3022" s="113"/>
      <c r="C3022" s="176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1"/>
      <c r="R3022" s="30"/>
      <c r="S3022" s="8"/>
      <c r="T3022" s="122"/>
      <c r="U3022" s="121"/>
      <c r="V3022" s="121"/>
      <c r="W3022" s="120"/>
      <c r="X3022" s="113"/>
      <c r="Y3022" s="113"/>
      <c r="Z3022" s="125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2"/>
      <c r="B3023" s="113"/>
      <c r="C3023" s="176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1"/>
      <c r="R3023" s="30"/>
      <c r="S3023" s="8"/>
      <c r="T3023" s="122"/>
      <c r="U3023" s="121"/>
      <c r="V3023" s="121"/>
      <c r="W3023" s="120"/>
      <c r="X3023" s="113"/>
      <c r="Y3023" s="113"/>
      <c r="Z3023" s="125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2"/>
      <c r="B3024" s="113"/>
      <c r="C3024" s="176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1"/>
      <c r="R3024" s="30"/>
      <c r="S3024" s="8"/>
      <c r="T3024" s="122"/>
      <c r="U3024" s="121"/>
      <c r="V3024" s="121"/>
      <c r="W3024" s="120"/>
      <c r="X3024" s="113"/>
      <c r="Y3024" s="113"/>
      <c r="Z3024" s="125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2"/>
      <c r="B3025" s="113"/>
      <c r="C3025" s="176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1"/>
      <c r="R3025" s="30"/>
      <c r="S3025" s="8"/>
      <c r="T3025" s="122"/>
      <c r="U3025" s="121"/>
      <c r="V3025" s="121"/>
      <c r="W3025" s="120"/>
      <c r="X3025" s="113"/>
      <c r="Y3025" s="113"/>
      <c r="Z3025" s="125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2"/>
      <c r="B3026" s="113"/>
      <c r="C3026" s="176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1"/>
      <c r="R3026" s="30"/>
      <c r="S3026" s="8"/>
      <c r="T3026" s="122"/>
      <c r="U3026" s="121"/>
      <c r="V3026" s="121"/>
      <c r="W3026" s="120"/>
      <c r="X3026" s="113"/>
      <c r="Y3026" s="113"/>
      <c r="Z3026" s="125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2"/>
      <c r="B3027" s="113"/>
      <c r="C3027" s="176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1"/>
      <c r="R3027" s="30"/>
      <c r="S3027" s="8"/>
      <c r="T3027" s="122"/>
      <c r="U3027" s="121"/>
      <c r="V3027" s="121"/>
      <c r="W3027" s="120"/>
      <c r="X3027" s="113"/>
      <c r="Y3027" s="113"/>
      <c r="Z3027" s="125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2"/>
      <c r="B3028" s="113"/>
      <c r="C3028" s="176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1"/>
      <c r="R3028" s="30"/>
      <c r="S3028" s="8"/>
      <c r="T3028" s="122"/>
      <c r="U3028" s="121"/>
      <c r="V3028" s="121"/>
      <c r="W3028" s="120"/>
      <c r="X3028" s="113"/>
      <c r="Y3028" s="113"/>
      <c r="Z3028" s="125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2"/>
      <c r="B3029" s="113"/>
      <c r="C3029" s="176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1"/>
      <c r="R3029" s="30"/>
      <c r="S3029" s="8"/>
      <c r="T3029" s="122"/>
      <c r="U3029" s="121"/>
      <c r="V3029" s="121"/>
      <c r="W3029" s="120"/>
      <c r="X3029" s="113"/>
      <c r="Y3029" s="113"/>
      <c r="Z3029" s="125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2"/>
      <c r="B3030" s="113"/>
      <c r="C3030" s="176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1"/>
      <c r="R3030" s="30"/>
      <c r="S3030" s="8"/>
      <c r="T3030" s="122"/>
      <c r="U3030" s="121"/>
      <c r="V3030" s="121"/>
      <c r="W3030" s="120"/>
      <c r="X3030" s="113"/>
      <c r="Y3030" s="113"/>
      <c r="Z3030" s="125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2"/>
      <c r="B3031" s="113"/>
      <c r="C3031" s="176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1"/>
      <c r="R3031" s="30"/>
      <c r="S3031" s="8"/>
      <c r="T3031" s="122"/>
      <c r="U3031" s="121"/>
      <c r="V3031" s="121"/>
      <c r="W3031" s="120"/>
      <c r="X3031" s="113"/>
      <c r="Y3031" s="113"/>
      <c r="Z3031" s="125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2"/>
      <c r="B3032" s="113"/>
      <c r="C3032" s="176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1"/>
      <c r="R3032" s="30"/>
      <c r="S3032" s="8"/>
      <c r="T3032" s="122"/>
      <c r="U3032" s="121"/>
      <c r="V3032" s="121"/>
      <c r="W3032" s="120"/>
      <c r="X3032" s="113"/>
      <c r="Y3032" s="113"/>
      <c r="Z3032" s="125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2"/>
      <c r="B3033" s="113"/>
      <c r="C3033" s="176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1"/>
      <c r="R3033" s="30"/>
      <c r="S3033" s="8"/>
      <c r="T3033" s="122"/>
      <c r="U3033" s="121"/>
      <c r="V3033" s="121"/>
      <c r="W3033" s="120"/>
      <c r="X3033" s="113"/>
      <c r="Y3033" s="113"/>
      <c r="Z3033" s="125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2"/>
      <c r="B3034" s="113"/>
      <c r="C3034" s="176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1"/>
      <c r="R3034" s="30"/>
      <c r="S3034" s="8"/>
      <c r="T3034" s="122"/>
      <c r="U3034" s="121"/>
      <c r="V3034" s="121"/>
      <c r="W3034" s="120"/>
      <c r="X3034" s="113"/>
      <c r="Y3034" s="113"/>
      <c r="Z3034" s="125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2"/>
      <c r="B3035" s="113"/>
      <c r="C3035" s="176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1"/>
      <c r="R3035" s="30"/>
      <c r="S3035" s="8"/>
      <c r="T3035" s="122"/>
      <c r="U3035" s="121"/>
      <c r="V3035" s="121"/>
      <c r="W3035" s="120"/>
      <c r="X3035" s="113"/>
      <c r="Y3035" s="113"/>
      <c r="Z3035" s="125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2"/>
      <c r="B3036" s="113"/>
      <c r="C3036" s="176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1"/>
      <c r="R3036" s="30"/>
      <c r="S3036" s="8"/>
      <c r="T3036" s="122"/>
      <c r="U3036" s="121"/>
      <c r="V3036" s="121"/>
      <c r="W3036" s="120"/>
      <c r="X3036" s="113"/>
      <c r="Y3036" s="113"/>
      <c r="Z3036" s="125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2"/>
      <c r="B3037" s="113"/>
      <c r="C3037" s="176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1"/>
      <c r="R3037" s="30"/>
      <c r="S3037" s="8"/>
      <c r="T3037" s="122"/>
      <c r="U3037" s="121"/>
      <c r="V3037" s="121"/>
      <c r="W3037" s="120"/>
      <c r="X3037" s="113"/>
      <c r="Y3037" s="113"/>
      <c r="Z3037" s="125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2"/>
      <c r="B3038" s="113"/>
      <c r="C3038" s="176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1"/>
      <c r="R3038" s="30"/>
      <c r="S3038" s="8"/>
      <c r="T3038" s="122"/>
      <c r="U3038" s="121"/>
      <c r="V3038" s="121"/>
      <c r="W3038" s="120"/>
      <c r="X3038" s="113"/>
      <c r="Y3038" s="113"/>
      <c r="Z3038" s="125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2"/>
      <c r="B3039" s="113"/>
      <c r="C3039" s="176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1"/>
      <c r="R3039" s="30"/>
      <c r="S3039" s="8"/>
      <c r="T3039" s="122"/>
      <c r="U3039" s="121"/>
      <c r="V3039" s="121"/>
      <c r="W3039" s="120"/>
      <c r="X3039" s="113"/>
      <c r="Y3039" s="113"/>
      <c r="Z3039" s="125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2"/>
      <c r="B3040" s="113"/>
      <c r="C3040" s="176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1"/>
      <c r="R3040" s="30"/>
      <c r="S3040" s="8"/>
      <c r="T3040" s="122"/>
      <c r="U3040" s="121"/>
      <c r="V3040" s="121"/>
      <c r="W3040" s="120"/>
      <c r="X3040" s="113"/>
      <c r="Y3040" s="113"/>
      <c r="Z3040" s="125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2"/>
      <c r="B3041" s="113"/>
      <c r="C3041" s="176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1"/>
      <c r="R3041" s="30"/>
      <c r="S3041" s="8"/>
      <c r="T3041" s="122"/>
      <c r="U3041" s="121"/>
      <c r="V3041" s="121"/>
      <c r="W3041" s="120"/>
      <c r="X3041" s="113"/>
      <c r="Y3041" s="113"/>
      <c r="Z3041" s="125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2"/>
      <c r="B3042" s="113"/>
      <c r="C3042" s="176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1"/>
      <c r="R3042" s="30"/>
      <c r="S3042" s="8"/>
      <c r="T3042" s="122"/>
      <c r="U3042" s="121"/>
      <c r="V3042" s="121"/>
      <c r="W3042" s="120"/>
      <c r="X3042" s="113"/>
      <c r="Y3042" s="113"/>
      <c r="Z3042" s="125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2"/>
      <c r="B3043" s="113"/>
      <c r="C3043" s="176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1"/>
      <c r="R3043" s="30"/>
      <c r="S3043" s="8"/>
      <c r="T3043" s="122"/>
      <c r="U3043" s="121"/>
      <c r="V3043" s="121"/>
      <c r="W3043" s="120"/>
      <c r="X3043" s="113"/>
      <c r="Y3043" s="113"/>
      <c r="Z3043" s="125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2"/>
      <c r="B3044" s="113"/>
      <c r="C3044" s="176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1"/>
      <c r="R3044" s="30"/>
      <c r="S3044" s="8"/>
      <c r="T3044" s="122"/>
      <c r="U3044" s="121"/>
      <c r="V3044" s="121"/>
      <c r="W3044" s="120"/>
      <c r="X3044" s="113"/>
      <c r="Y3044" s="113"/>
      <c r="Z3044" s="125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2"/>
      <c r="B3045" s="113"/>
      <c r="C3045" s="176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1"/>
      <c r="R3045" s="30"/>
      <c r="S3045" s="8"/>
      <c r="T3045" s="122"/>
      <c r="U3045" s="121"/>
      <c r="V3045" s="121"/>
      <c r="W3045" s="120"/>
      <c r="X3045" s="113"/>
      <c r="Y3045" s="113"/>
      <c r="Z3045" s="125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2"/>
      <c r="B3046" s="113"/>
      <c r="C3046" s="176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1"/>
      <c r="R3046" s="30"/>
      <c r="S3046" s="8"/>
      <c r="T3046" s="122"/>
      <c r="U3046" s="121"/>
      <c r="V3046" s="121"/>
      <c r="W3046" s="120"/>
      <c r="X3046" s="113"/>
      <c r="Y3046" s="113"/>
      <c r="Z3046" s="125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2"/>
      <c r="B3047" s="113"/>
      <c r="C3047" s="176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1"/>
      <c r="R3047" s="30"/>
      <c r="S3047" s="8"/>
      <c r="T3047" s="122"/>
      <c r="U3047" s="121"/>
      <c r="V3047" s="121"/>
      <c r="W3047" s="120"/>
      <c r="X3047" s="113"/>
      <c r="Y3047" s="113"/>
      <c r="Z3047" s="125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2"/>
      <c r="B3048" s="113"/>
      <c r="C3048" s="176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1"/>
      <c r="R3048" s="30"/>
      <c r="S3048" s="8"/>
      <c r="T3048" s="122"/>
      <c r="U3048" s="121"/>
      <c r="V3048" s="121"/>
      <c r="W3048" s="120"/>
      <c r="X3048" s="113"/>
      <c r="Y3048" s="113"/>
      <c r="Z3048" s="125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2"/>
      <c r="B3049" s="113"/>
      <c r="C3049" s="176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1"/>
      <c r="R3049" s="30"/>
      <c r="S3049" s="8"/>
      <c r="T3049" s="122"/>
      <c r="U3049" s="121"/>
      <c r="V3049" s="121"/>
      <c r="W3049" s="120"/>
      <c r="X3049" s="113"/>
      <c r="Y3049" s="113"/>
      <c r="Z3049" s="125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2"/>
      <c r="B3050" s="113"/>
      <c r="C3050" s="176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1"/>
      <c r="R3050" s="30"/>
      <c r="S3050" s="8"/>
      <c r="T3050" s="122"/>
      <c r="U3050" s="121"/>
      <c r="V3050" s="121"/>
      <c r="W3050" s="120"/>
      <c r="X3050" s="113"/>
      <c r="Y3050" s="113"/>
      <c r="Z3050" s="125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2"/>
      <c r="B3051" s="113"/>
      <c r="C3051" s="176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1"/>
      <c r="R3051" s="30"/>
      <c r="S3051" s="8"/>
      <c r="T3051" s="122"/>
      <c r="U3051" s="121"/>
      <c r="V3051" s="121"/>
      <c r="W3051" s="120"/>
      <c r="X3051" s="113"/>
      <c r="Y3051" s="113"/>
      <c r="Z3051" s="125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2"/>
      <c r="B3052" s="113"/>
      <c r="C3052" s="176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1"/>
      <c r="R3052" s="30"/>
      <c r="S3052" s="8"/>
      <c r="T3052" s="122"/>
      <c r="U3052" s="121"/>
      <c r="V3052" s="121"/>
      <c r="W3052" s="120"/>
      <c r="X3052" s="113"/>
      <c r="Y3052" s="113"/>
      <c r="Z3052" s="125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2"/>
      <c r="B3053" s="113"/>
      <c r="C3053" s="176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1"/>
      <c r="R3053" s="30"/>
      <c r="S3053" s="8"/>
      <c r="T3053" s="122"/>
      <c r="U3053" s="121"/>
      <c r="V3053" s="121"/>
      <c r="W3053" s="120"/>
      <c r="X3053" s="113"/>
      <c r="Y3053" s="113"/>
      <c r="Z3053" s="125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2"/>
      <c r="B3054" s="113"/>
      <c r="C3054" s="176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1"/>
      <c r="R3054" s="30"/>
      <c r="S3054" s="8"/>
      <c r="T3054" s="122"/>
      <c r="U3054" s="121"/>
      <c r="V3054" s="121"/>
      <c r="W3054" s="120"/>
      <c r="X3054" s="113"/>
      <c r="Y3054" s="113"/>
      <c r="Z3054" s="125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2"/>
      <c r="B3055" s="113"/>
      <c r="C3055" s="176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1"/>
      <c r="R3055" s="30"/>
      <c r="S3055" s="8"/>
      <c r="T3055" s="122"/>
      <c r="U3055" s="121"/>
      <c r="V3055" s="121"/>
      <c r="W3055" s="120"/>
      <c r="X3055" s="113"/>
      <c r="Y3055" s="113"/>
      <c r="Z3055" s="125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2"/>
      <c r="B3056" s="113"/>
      <c r="C3056" s="176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1"/>
      <c r="R3056" s="30"/>
      <c r="S3056" s="8"/>
      <c r="T3056" s="122"/>
      <c r="U3056" s="121"/>
      <c r="V3056" s="121"/>
      <c r="W3056" s="120"/>
      <c r="X3056" s="113"/>
      <c r="Y3056" s="113"/>
      <c r="Z3056" s="125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2"/>
      <c r="B3057" s="113"/>
      <c r="C3057" s="176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1"/>
      <c r="R3057" s="30"/>
      <c r="S3057" s="8"/>
      <c r="T3057" s="122"/>
      <c r="U3057" s="121"/>
      <c r="V3057" s="121"/>
      <c r="W3057" s="120"/>
      <c r="X3057" s="113"/>
      <c r="Y3057" s="113"/>
      <c r="Z3057" s="125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2"/>
      <c r="B3058" s="113"/>
      <c r="C3058" s="176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1"/>
      <c r="R3058" s="30"/>
      <c r="S3058" s="8"/>
      <c r="T3058" s="122"/>
      <c r="U3058" s="121"/>
      <c r="V3058" s="121"/>
      <c r="W3058" s="120"/>
      <c r="X3058" s="113"/>
      <c r="Y3058" s="113"/>
      <c r="Z3058" s="125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2"/>
      <c r="B3059" s="113"/>
      <c r="C3059" s="176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1"/>
      <c r="R3059" s="30"/>
      <c r="S3059" s="8"/>
      <c r="T3059" s="122"/>
      <c r="U3059" s="121"/>
      <c r="V3059" s="121"/>
      <c r="W3059" s="120"/>
      <c r="X3059" s="113"/>
      <c r="Y3059" s="113"/>
      <c r="Z3059" s="125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2"/>
      <c r="B3060" s="113"/>
      <c r="C3060" s="176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1"/>
      <c r="R3060" s="30"/>
      <c r="S3060" s="8"/>
      <c r="T3060" s="122"/>
      <c r="U3060" s="121"/>
      <c r="V3060" s="121"/>
      <c r="W3060" s="120"/>
      <c r="X3060" s="113"/>
      <c r="Y3060" s="113"/>
      <c r="Z3060" s="125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2"/>
      <c r="B3061" s="113"/>
      <c r="C3061" s="176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1"/>
      <c r="R3061" s="30"/>
      <c r="S3061" s="8"/>
      <c r="T3061" s="122"/>
      <c r="U3061" s="121"/>
      <c r="V3061" s="121"/>
      <c r="W3061" s="120"/>
      <c r="X3061" s="113"/>
      <c r="Y3061" s="113"/>
      <c r="Z3061" s="125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2"/>
      <c r="B3062" s="113"/>
      <c r="C3062" s="176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1"/>
      <c r="R3062" s="30"/>
      <c r="S3062" s="8"/>
      <c r="T3062" s="122"/>
      <c r="U3062" s="121"/>
      <c r="V3062" s="121"/>
      <c r="W3062" s="120"/>
      <c r="X3062" s="113"/>
      <c r="Y3062" s="113"/>
      <c r="Z3062" s="125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2"/>
      <c r="B3063" s="113"/>
      <c r="C3063" s="176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1"/>
      <c r="R3063" s="30"/>
      <c r="S3063" s="8"/>
      <c r="T3063" s="122"/>
      <c r="U3063" s="121"/>
      <c r="V3063" s="121"/>
      <c r="W3063" s="120"/>
      <c r="X3063" s="113"/>
      <c r="Y3063" s="113"/>
      <c r="Z3063" s="125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2"/>
      <c r="B3064" s="113"/>
      <c r="C3064" s="176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1"/>
      <c r="R3064" s="30"/>
      <c r="S3064" s="8"/>
      <c r="T3064" s="122"/>
      <c r="U3064" s="121"/>
      <c r="V3064" s="121"/>
      <c r="W3064" s="120"/>
      <c r="X3064" s="113"/>
      <c r="Y3064" s="113"/>
      <c r="Z3064" s="125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2"/>
      <c r="B3065" s="113"/>
      <c r="C3065" s="176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1"/>
      <c r="R3065" s="30"/>
      <c r="S3065" s="8"/>
      <c r="T3065" s="122"/>
      <c r="U3065" s="121"/>
      <c r="V3065" s="121"/>
      <c r="W3065" s="120"/>
      <c r="X3065" s="113"/>
      <c r="Y3065" s="113"/>
      <c r="Z3065" s="125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2"/>
      <c r="B3066" s="113"/>
      <c r="C3066" s="176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1"/>
      <c r="R3066" s="30"/>
      <c r="S3066" s="8"/>
      <c r="T3066" s="122"/>
      <c r="U3066" s="121"/>
      <c r="V3066" s="121"/>
      <c r="W3066" s="120"/>
      <c r="X3066" s="113"/>
      <c r="Y3066" s="113"/>
      <c r="Z3066" s="125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2"/>
      <c r="B3067" s="113"/>
      <c r="C3067" s="176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1"/>
      <c r="R3067" s="30"/>
      <c r="S3067" s="8"/>
      <c r="T3067" s="122"/>
      <c r="U3067" s="121"/>
      <c r="V3067" s="121"/>
      <c r="W3067" s="120"/>
      <c r="X3067" s="113"/>
      <c r="Y3067" s="113"/>
      <c r="Z3067" s="125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2"/>
      <c r="B3068" s="113"/>
      <c r="C3068" s="176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1"/>
      <c r="R3068" s="30"/>
      <c r="S3068" s="8"/>
      <c r="T3068" s="122"/>
      <c r="U3068" s="121"/>
      <c r="V3068" s="121"/>
      <c r="W3068" s="120"/>
      <c r="X3068" s="113"/>
      <c r="Y3068" s="113"/>
      <c r="Z3068" s="125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2"/>
      <c r="B3069" s="113"/>
      <c r="C3069" s="176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1"/>
      <c r="R3069" s="30"/>
      <c r="S3069" s="8"/>
      <c r="T3069" s="122"/>
      <c r="U3069" s="121"/>
      <c r="V3069" s="121"/>
      <c r="W3069" s="120"/>
      <c r="X3069" s="113"/>
      <c r="Y3069" s="113"/>
      <c r="Z3069" s="125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2"/>
      <c r="B3070" s="113"/>
      <c r="C3070" s="176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1"/>
      <c r="R3070" s="30"/>
      <c r="S3070" s="8"/>
      <c r="T3070" s="122"/>
      <c r="U3070" s="121"/>
      <c r="V3070" s="121"/>
      <c r="W3070" s="120"/>
      <c r="X3070" s="113"/>
      <c r="Y3070" s="113"/>
      <c r="Z3070" s="125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2"/>
      <c r="B3071" s="113"/>
      <c r="C3071" s="176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1"/>
      <c r="R3071" s="30"/>
      <c r="S3071" s="8"/>
      <c r="T3071" s="122"/>
      <c r="U3071" s="121"/>
      <c r="V3071" s="121"/>
      <c r="W3071" s="120"/>
      <c r="X3071" s="113"/>
      <c r="Y3071" s="113"/>
      <c r="Z3071" s="125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2"/>
      <c r="B3072" s="113"/>
      <c r="C3072" s="176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1"/>
      <c r="R3072" s="30"/>
      <c r="S3072" s="8"/>
      <c r="T3072" s="122"/>
      <c r="U3072" s="121"/>
      <c r="V3072" s="121"/>
      <c r="W3072" s="120"/>
      <c r="X3072" s="113"/>
      <c r="Y3072" s="113"/>
      <c r="Z3072" s="125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2"/>
      <c r="B3073" s="113"/>
      <c r="C3073" s="176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1"/>
      <c r="R3073" s="30"/>
      <c r="S3073" s="8"/>
      <c r="T3073" s="122"/>
      <c r="U3073" s="121"/>
      <c r="V3073" s="121"/>
      <c r="W3073" s="120"/>
      <c r="X3073" s="113"/>
      <c r="Y3073" s="113"/>
      <c r="Z3073" s="125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2"/>
      <c r="B3074" s="113"/>
      <c r="C3074" s="176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1"/>
      <c r="R3074" s="30"/>
      <c r="S3074" s="8"/>
      <c r="T3074" s="122"/>
      <c r="U3074" s="121"/>
      <c r="V3074" s="121"/>
      <c r="W3074" s="120"/>
      <c r="X3074" s="113"/>
      <c r="Y3074" s="113"/>
      <c r="Z3074" s="125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2"/>
      <c r="B3075" s="113"/>
      <c r="C3075" s="176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1"/>
      <c r="R3075" s="30"/>
      <c r="S3075" s="8"/>
      <c r="T3075" s="122"/>
      <c r="U3075" s="121"/>
      <c r="V3075" s="121"/>
      <c r="W3075" s="120"/>
      <c r="X3075" s="113"/>
      <c r="Y3075" s="113"/>
      <c r="Z3075" s="125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2"/>
      <c r="B3076" s="113"/>
      <c r="C3076" s="176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1"/>
      <c r="R3076" s="30"/>
      <c r="S3076" s="8"/>
      <c r="T3076" s="122"/>
      <c r="U3076" s="121"/>
      <c r="V3076" s="121"/>
      <c r="W3076" s="120"/>
      <c r="X3076" s="113"/>
      <c r="Y3076" s="113"/>
      <c r="Z3076" s="125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2"/>
      <c r="B3077" s="113"/>
      <c r="C3077" s="176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1"/>
      <c r="R3077" s="30"/>
      <c r="S3077" s="8"/>
      <c r="T3077" s="122"/>
      <c r="U3077" s="121"/>
      <c r="V3077" s="121"/>
      <c r="W3077" s="120"/>
      <c r="X3077" s="113"/>
      <c r="Y3077" s="113"/>
      <c r="Z3077" s="125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2"/>
      <c r="B3078" s="113"/>
      <c r="C3078" s="176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1"/>
      <c r="R3078" s="30"/>
      <c r="S3078" s="8"/>
      <c r="T3078" s="122"/>
      <c r="U3078" s="121"/>
      <c r="V3078" s="121"/>
      <c r="W3078" s="120"/>
      <c r="X3078" s="113"/>
      <c r="Y3078" s="113"/>
      <c r="Z3078" s="125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2"/>
      <c r="B3079" s="113"/>
      <c r="C3079" s="176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1"/>
      <c r="R3079" s="30"/>
      <c r="S3079" s="8"/>
      <c r="T3079" s="122"/>
      <c r="U3079" s="121"/>
      <c r="V3079" s="121"/>
      <c r="W3079" s="120"/>
      <c r="X3079" s="113"/>
      <c r="Y3079" s="113"/>
      <c r="Z3079" s="125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2"/>
      <c r="B3080" s="113"/>
      <c r="C3080" s="176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1"/>
      <c r="R3080" s="30"/>
      <c r="S3080" s="8"/>
      <c r="T3080" s="122"/>
      <c r="U3080" s="121"/>
      <c r="V3080" s="121"/>
      <c r="W3080" s="120"/>
      <c r="X3080" s="113"/>
      <c r="Y3080" s="113"/>
      <c r="Z3080" s="125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2"/>
      <c r="B3081" s="113"/>
      <c r="C3081" s="176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1"/>
      <c r="R3081" s="30"/>
      <c r="S3081" s="8"/>
      <c r="T3081" s="122"/>
      <c r="U3081" s="121"/>
      <c r="V3081" s="121"/>
      <c r="W3081" s="120"/>
      <c r="X3081" s="113"/>
      <c r="Y3081" s="113"/>
      <c r="Z3081" s="125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2"/>
      <c r="B3082" s="113"/>
      <c r="C3082" s="176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1"/>
      <c r="R3082" s="30"/>
      <c r="S3082" s="8"/>
      <c r="T3082" s="122"/>
      <c r="U3082" s="121"/>
      <c r="V3082" s="121"/>
      <c r="W3082" s="120"/>
      <c r="X3082" s="113"/>
      <c r="Y3082" s="113"/>
      <c r="Z3082" s="125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2"/>
      <c r="B3083" s="113"/>
      <c r="C3083" s="176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1"/>
      <c r="R3083" s="30"/>
      <c r="S3083" s="8"/>
      <c r="T3083" s="122"/>
      <c r="U3083" s="121"/>
      <c r="V3083" s="121"/>
      <c r="W3083" s="120"/>
      <c r="X3083" s="113"/>
      <c r="Y3083" s="113"/>
      <c r="Z3083" s="125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2"/>
      <c r="B3084" s="113"/>
      <c r="C3084" s="176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1"/>
      <c r="R3084" s="30"/>
      <c r="S3084" s="8"/>
      <c r="T3084" s="122"/>
      <c r="U3084" s="121"/>
      <c r="V3084" s="121"/>
      <c r="W3084" s="120"/>
      <c r="X3084" s="113"/>
      <c r="Y3084" s="113"/>
      <c r="Z3084" s="125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2"/>
      <c r="B3085" s="113"/>
      <c r="C3085" s="176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1"/>
      <c r="R3085" s="30"/>
      <c r="S3085" s="8"/>
      <c r="T3085" s="122"/>
      <c r="U3085" s="121"/>
      <c r="V3085" s="121"/>
      <c r="W3085" s="120"/>
      <c r="X3085" s="113"/>
      <c r="Y3085" s="113"/>
      <c r="Z3085" s="125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2"/>
      <c r="B3086" s="113"/>
      <c r="C3086" s="176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1"/>
      <c r="R3086" s="30"/>
      <c r="S3086" s="8"/>
      <c r="T3086" s="122"/>
      <c r="U3086" s="121"/>
      <c r="V3086" s="121"/>
      <c r="W3086" s="120"/>
      <c r="X3086" s="113"/>
      <c r="Y3086" s="113"/>
      <c r="Z3086" s="125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2"/>
      <c r="B3087" s="113"/>
      <c r="C3087" s="176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1"/>
      <c r="R3087" s="30"/>
      <c r="S3087" s="8"/>
      <c r="T3087" s="122"/>
      <c r="U3087" s="121"/>
      <c r="V3087" s="121"/>
      <c r="W3087" s="120"/>
      <c r="X3087" s="113"/>
      <c r="Y3087" s="113"/>
      <c r="Z3087" s="125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2"/>
      <c r="B3088" s="113"/>
      <c r="C3088" s="176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1"/>
      <c r="R3088" s="30"/>
      <c r="S3088" s="8"/>
      <c r="T3088" s="122"/>
      <c r="U3088" s="121"/>
      <c r="V3088" s="121"/>
      <c r="W3088" s="120"/>
      <c r="X3088" s="113"/>
      <c r="Y3088" s="113"/>
      <c r="Z3088" s="125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2"/>
      <c r="B3089" s="113"/>
      <c r="C3089" s="176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1"/>
      <c r="R3089" s="30"/>
      <c r="S3089" s="8"/>
      <c r="T3089" s="122"/>
      <c r="U3089" s="121"/>
      <c r="V3089" s="121"/>
      <c r="W3089" s="120"/>
      <c r="X3089" s="113"/>
      <c r="Y3089" s="113"/>
      <c r="Z3089" s="125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2"/>
      <c r="B3090" s="113"/>
      <c r="C3090" s="176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1"/>
      <c r="R3090" s="30"/>
      <c r="S3090" s="8"/>
      <c r="T3090" s="122"/>
      <c r="U3090" s="121"/>
      <c r="V3090" s="121"/>
      <c r="W3090" s="120"/>
      <c r="X3090" s="113"/>
      <c r="Y3090" s="113"/>
      <c r="Z3090" s="125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2"/>
      <c r="B3091" s="113"/>
      <c r="C3091" s="176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1"/>
      <c r="R3091" s="30"/>
      <c r="S3091" s="8"/>
      <c r="T3091" s="122"/>
      <c r="U3091" s="121"/>
      <c r="V3091" s="121"/>
      <c r="W3091" s="120"/>
      <c r="X3091" s="113"/>
      <c r="Y3091" s="113"/>
      <c r="Z3091" s="125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2"/>
      <c r="B3092" s="113"/>
      <c r="C3092" s="176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1"/>
      <c r="R3092" s="30"/>
      <c r="S3092" s="8"/>
      <c r="T3092" s="122"/>
      <c r="U3092" s="121"/>
      <c r="V3092" s="121"/>
      <c r="W3092" s="120"/>
      <c r="X3092" s="113"/>
      <c r="Y3092" s="113"/>
      <c r="Z3092" s="125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2"/>
      <c r="B3093" s="113"/>
      <c r="C3093" s="176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1"/>
      <c r="R3093" s="30"/>
      <c r="S3093" s="8"/>
      <c r="T3093" s="122"/>
      <c r="U3093" s="121"/>
      <c r="V3093" s="121"/>
      <c r="W3093" s="120"/>
      <c r="X3093" s="113"/>
      <c r="Y3093" s="113"/>
      <c r="Z3093" s="125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2"/>
      <c r="B3094" s="113"/>
      <c r="C3094" s="176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1"/>
      <c r="R3094" s="30"/>
      <c r="S3094" s="8"/>
      <c r="T3094" s="122"/>
      <c r="U3094" s="121"/>
      <c r="V3094" s="121"/>
      <c r="W3094" s="120"/>
      <c r="X3094" s="113"/>
      <c r="Y3094" s="113"/>
      <c r="Z3094" s="125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2"/>
      <c r="B3095" s="113"/>
      <c r="C3095" s="176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1"/>
      <c r="R3095" s="30"/>
      <c r="S3095" s="8"/>
      <c r="T3095" s="122"/>
      <c r="U3095" s="121"/>
      <c r="V3095" s="121"/>
      <c r="W3095" s="120"/>
      <c r="X3095" s="113"/>
      <c r="Y3095" s="113"/>
      <c r="Z3095" s="125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2"/>
      <c r="B3096" s="113"/>
      <c r="C3096" s="176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1"/>
      <c r="R3096" s="30"/>
      <c r="S3096" s="8"/>
      <c r="T3096" s="122"/>
      <c r="U3096" s="121"/>
      <c r="V3096" s="121"/>
      <c r="W3096" s="120"/>
      <c r="X3096" s="113"/>
      <c r="Y3096" s="113"/>
      <c r="Z3096" s="125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2"/>
      <c r="B3097" s="113"/>
      <c r="C3097" s="176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1"/>
      <c r="R3097" s="30"/>
      <c r="S3097" s="8"/>
      <c r="T3097" s="122"/>
      <c r="U3097" s="121"/>
      <c r="V3097" s="121"/>
      <c r="W3097" s="120"/>
      <c r="X3097" s="113"/>
      <c r="Y3097" s="113"/>
      <c r="Z3097" s="125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2"/>
      <c r="B3098" s="113"/>
      <c r="C3098" s="176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1"/>
      <c r="R3098" s="30"/>
      <c r="S3098" s="8"/>
      <c r="T3098" s="122"/>
      <c r="U3098" s="121"/>
      <c r="V3098" s="121"/>
      <c r="W3098" s="120"/>
      <c r="X3098" s="113"/>
      <c r="Y3098" s="113"/>
      <c r="Z3098" s="125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2"/>
      <c r="B3099" s="113"/>
      <c r="C3099" s="176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1"/>
      <c r="R3099" s="30"/>
      <c r="S3099" s="8"/>
      <c r="T3099" s="122"/>
      <c r="U3099" s="121"/>
      <c r="V3099" s="121"/>
      <c r="W3099" s="120"/>
      <c r="X3099" s="113"/>
      <c r="Y3099" s="113"/>
      <c r="Z3099" s="125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2"/>
      <c r="B3100" s="113"/>
      <c r="C3100" s="176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1"/>
      <c r="R3100" s="30"/>
      <c r="S3100" s="8"/>
      <c r="T3100" s="122"/>
      <c r="U3100" s="121"/>
      <c r="V3100" s="121"/>
      <c r="W3100" s="120"/>
      <c r="X3100" s="113"/>
      <c r="Y3100" s="113"/>
      <c r="Z3100" s="125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2"/>
      <c r="B3101" s="113"/>
      <c r="C3101" s="176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1"/>
      <c r="R3101" s="30"/>
      <c r="S3101" s="8"/>
      <c r="T3101" s="122"/>
      <c r="U3101" s="121"/>
      <c r="V3101" s="121"/>
      <c r="W3101" s="120"/>
      <c r="X3101" s="113"/>
      <c r="Y3101" s="113"/>
      <c r="Z3101" s="125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2"/>
      <c r="B3102" s="113"/>
      <c r="C3102" s="176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1"/>
      <c r="R3102" s="30"/>
      <c r="S3102" s="8"/>
      <c r="T3102" s="122"/>
      <c r="U3102" s="121"/>
      <c r="V3102" s="121"/>
      <c r="W3102" s="120"/>
      <c r="X3102" s="113"/>
      <c r="Y3102" s="113"/>
      <c r="Z3102" s="125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2"/>
      <c r="B3103" s="113"/>
      <c r="C3103" s="176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1"/>
      <c r="R3103" s="30"/>
      <c r="S3103" s="8"/>
      <c r="T3103" s="122"/>
      <c r="U3103" s="121"/>
      <c r="V3103" s="121"/>
      <c r="W3103" s="120"/>
      <c r="X3103" s="113"/>
      <c r="Y3103" s="113"/>
      <c r="Z3103" s="125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2"/>
      <c r="B3104" s="113"/>
      <c r="C3104" s="176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1"/>
      <c r="R3104" s="30"/>
      <c r="S3104" s="8"/>
      <c r="T3104" s="122"/>
      <c r="U3104" s="121"/>
      <c r="V3104" s="121"/>
      <c r="W3104" s="120"/>
      <c r="X3104" s="113"/>
      <c r="Y3104" s="113"/>
      <c r="Z3104" s="125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2"/>
      <c r="B3105" s="113"/>
      <c r="C3105" s="176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1"/>
      <c r="R3105" s="30"/>
      <c r="S3105" s="8"/>
      <c r="T3105" s="122"/>
      <c r="U3105" s="121"/>
      <c r="V3105" s="121"/>
      <c r="W3105" s="120"/>
      <c r="X3105" s="113"/>
      <c r="Y3105" s="113"/>
      <c r="Z3105" s="125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2"/>
      <c r="B3106" s="113"/>
      <c r="C3106" s="176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1"/>
      <c r="R3106" s="30"/>
      <c r="S3106" s="8"/>
      <c r="T3106" s="122"/>
      <c r="U3106" s="121"/>
      <c r="V3106" s="121"/>
      <c r="W3106" s="120"/>
      <c r="X3106" s="113"/>
      <c r="Y3106" s="113"/>
      <c r="Z3106" s="125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2"/>
      <c r="B3107" s="113"/>
      <c r="C3107" s="176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1"/>
      <c r="R3107" s="30"/>
      <c r="S3107" s="8"/>
      <c r="T3107" s="122"/>
      <c r="U3107" s="121"/>
      <c r="V3107" s="121"/>
      <c r="W3107" s="120"/>
      <c r="X3107" s="113"/>
      <c r="Y3107" s="113"/>
      <c r="Z3107" s="125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2"/>
      <c r="B3108" s="113"/>
      <c r="C3108" s="176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1"/>
      <c r="R3108" s="30"/>
      <c r="S3108" s="8"/>
      <c r="T3108" s="122"/>
      <c r="U3108" s="121"/>
      <c r="V3108" s="121"/>
      <c r="W3108" s="120"/>
      <c r="X3108" s="113"/>
      <c r="Y3108" s="113"/>
      <c r="Z3108" s="125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2"/>
      <c r="B3109" s="113"/>
      <c r="C3109" s="176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1"/>
      <c r="R3109" s="30"/>
      <c r="S3109" s="8"/>
      <c r="T3109" s="122"/>
      <c r="U3109" s="121"/>
      <c r="V3109" s="121"/>
      <c r="W3109" s="120"/>
      <c r="X3109" s="113"/>
      <c r="Y3109" s="113"/>
      <c r="Z3109" s="125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2"/>
      <c r="B3110" s="113"/>
      <c r="C3110" s="176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1"/>
      <c r="R3110" s="30"/>
      <c r="S3110" s="8"/>
      <c r="T3110" s="122"/>
      <c r="U3110" s="121"/>
      <c r="V3110" s="121"/>
      <c r="W3110" s="120"/>
      <c r="X3110" s="113"/>
      <c r="Y3110" s="113"/>
      <c r="Z3110" s="125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2"/>
      <c r="B3111" s="113"/>
      <c r="C3111" s="176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1"/>
      <c r="R3111" s="30"/>
      <c r="S3111" s="8"/>
      <c r="T3111" s="122"/>
      <c r="U3111" s="121"/>
      <c r="V3111" s="121"/>
      <c r="W3111" s="120"/>
      <c r="X3111" s="113"/>
      <c r="Y3111" s="113"/>
      <c r="Z3111" s="125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2"/>
      <c r="B3112" s="113"/>
      <c r="C3112" s="176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1"/>
      <c r="R3112" s="30"/>
      <c r="S3112" s="8"/>
      <c r="T3112" s="122"/>
      <c r="U3112" s="121"/>
      <c r="V3112" s="121"/>
      <c r="W3112" s="120"/>
      <c r="X3112" s="113"/>
      <c r="Y3112" s="113"/>
      <c r="Z3112" s="125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2"/>
      <c r="B3113" s="113"/>
      <c r="C3113" s="176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1"/>
      <c r="R3113" s="30"/>
      <c r="S3113" s="8"/>
      <c r="T3113" s="122"/>
      <c r="U3113" s="121"/>
      <c r="V3113" s="121"/>
      <c r="W3113" s="120"/>
      <c r="X3113" s="113"/>
      <c r="Y3113" s="113"/>
      <c r="Z3113" s="125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2"/>
      <c r="B3114" s="113"/>
      <c r="C3114" s="176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1"/>
      <c r="R3114" s="30"/>
      <c r="S3114" s="8"/>
      <c r="T3114" s="122"/>
      <c r="U3114" s="121"/>
      <c r="V3114" s="121"/>
      <c r="W3114" s="120"/>
      <c r="X3114" s="113"/>
      <c r="Y3114" s="113"/>
      <c r="Z3114" s="125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2"/>
      <c r="B3115" s="113"/>
      <c r="C3115" s="176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1"/>
      <c r="R3115" s="30"/>
      <c r="S3115" s="8"/>
      <c r="T3115" s="122"/>
      <c r="U3115" s="121"/>
      <c r="V3115" s="121"/>
      <c r="W3115" s="120"/>
      <c r="X3115" s="113"/>
      <c r="Y3115" s="113"/>
      <c r="Z3115" s="125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2"/>
      <c r="B3116" s="113"/>
      <c r="C3116" s="176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1"/>
      <c r="R3116" s="30"/>
      <c r="S3116" s="8"/>
      <c r="T3116" s="122"/>
      <c r="U3116" s="121"/>
      <c r="V3116" s="121"/>
      <c r="W3116" s="120"/>
      <c r="X3116" s="113"/>
      <c r="Y3116" s="113"/>
      <c r="Z3116" s="125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2"/>
      <c r="B3117" s="113"/>
      <c r="C3117" s="176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1"/>
      <c r="R3117" s="30"/>
      <c r="S3117" s="8"/>
      <c r="T3117" s="122"/>
      <c r="U3117" s="121"/>
      <c r="V3117" s="121"/>
      <c r="W3117" s="120"/>
      <c r="X3117" s="113"/>
      <c r="Y3117" s="113"/>
      <c r="Z3117" s="125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2"/>
      <c r="B3118" s="113"/>
      <c r="C3118" s="176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1"/>
      <c r="R3118" s="30"/>
      <c r="S3118" s="8"/>
      <c r="T3118" s="122"/>
      <c r="U3118" s="121"/>
      <c r="V3118" s="121"/>
      <c r="W3118" s="120"/>
      <c r="X3118" s="113"/>
      <c r="Y3118" s="113"/>
      <c r="Z3118" s="125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2"/>
      <c r="B3119" s="113"/>
      <c r="C3119" s="176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1"/>
      <c r="R3119" s="30"/>
      <c r="S3119" s="8"/>
      <c r="T3119" s="122"/>
      <c r="U3119" s="121"/>
      <c r="V3119" s="121"/>
      <c r="W3119" s="120"/>
      <c r="X3119" s="113"/>
      <c r="Y3119" s="113"/>
      <c r="Z3119" s="125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2"/>
      <c r="B3120" s="113"/>
      <c r="C3120" s="176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1"/>
      <c r="R3120" s="30"/>
      <c r="S3120" s="8"/>
      <c r="T3120" s="122"/>
      <c r="U3120" s="121"/>
      <c r="V3120" s="121"/>
      <c r="W3120" s="120"/>
      <c r="X3120" s="113"/>
      <c r="Y3120" s="113"/>
      <c r="Z3120" s="125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2"/>
      <c r="B3121" s="113"/>
      <c r="C3121" s="176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1"/>
      <c r="R3121" s="30"/>
      <c r="S3121" s="8"/>
      <c r="T3121" s="122"/>
      <c r="U3121" s="121"/>
      <c r="V3121" s="121"/>
      <c r="W3121" s="120"/>
      <c r="X3121" s="113"/>
      <c r="Y3121" s="113"/>
      <c r="Z3121" s="125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2"/>
      <c r="B3122" s="113"/>
      <c r="C3122" s="176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1"/>
      <c r="R3122" s="30"/>
      <c r="S3122" s="8"/>
      <c r="T3122" s="122"/>
      <c r="U3122" s="121"/>
      <c r="V3122" s="121"/>
      <c r="W3122" s="120"/>
      <c r="X3122" s="113"/>
      <c r="Y3122" s="113"/>
      <c r="Z3122" s="125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2"/>
      <c r="B3123" s="113"/>
      <c r="C3123" s="176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1"/>
      <c r="R3123" s="30"/>
      <c r="S3123" s="8"/>
      <c r="T3123" s="122"/>
      <c r="U3123" s="121"/>
      <c r="V3123" s="121"/>
      <c r="W3123" s="120"/>
      <c r="X3123" s="113"/>
      <c r="Y3123" s="113"/>
      <c r="Z3123" s="125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2"/>
      <c r="B3124" s="113"/>
      <c r="C3124" s="176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1"/>
      <c r="R3124" s="30"/>
      <c r="S3124" s="8"/>
      <c r="T3124" s="122"/>
      <c r="U3124" s="121"/>
      <c r="V3124" s="121"/>
      <c r="W3124" s="120"/>
      <c r="X3124" s="113"/>
      <c r="Y3124" s="113"/>
      <c r="Z3124" s="125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2"/>
      <c r="B3125" s="113"/>
      <c r="C3125" s="176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1"/>
      <c r="R3125" s="30"/>
      <c r="S3125" s="8"/>
      <c r="T3125" s="122"/>
      <c r="U3125" s="121"/>
      <c r="V3125" s="121"/>
      <c r="W3125" s="120"/>
      <c r="X3125" s="113"/>
      <c r="Y3125" s="113"/>
      <c r="Z3125" s="125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2"/>
      <c r="B3126" s="113"/>
      <c r="C3126" s="176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1"/>
      <c r="R3126" s="30"/>
      <c r="S3126" s="8"/>
      <c r="T3126" s="122"/>
      <c r="U3126" s="121"/>
      <c r="V3126" s="121"/>
      <c r="W3126" s="120"/>
      <c r="X3126" s="113"/>
      <c r="Y3126" s="113"/>
      <c r="Z3126" s="125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2"/>
      <c r="B3127" s="113"/>
      <c r="C3127" s="176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1"/>
      <c r="R3127" s="30"/>
      <c r="S3127" s="8"/>
      <c r="T3127" s="122"/>
      <c r="U3127" s="121"/>
      <c r="V3127" s="121"/>
      <c r="W3127" s="120"/>
      <c r="X3127" s="113"/>
      <c r="Y3127" s="113"/>
      <c r="Z3127" s="125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2"/>
      <c r="B3128" s="113"/>
      <c r="C3128" s="176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1"/>
      <c r="R3128" s="30"/>
      <c r="S3128" s="8"/>
      <c r="T3128" s="122"/>
      <c r="U3128" s="121"/>
      <c r="V3128" s="121"/>
      <c r="W3128" s="120"/>
      <c r="X3128" s="113"/>
      <c r="Y3128" s="113"/>
      <c r="Z3128" s="125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2"/>
      <c r="B3129" s="113"/>
      <c r="C3129" s="176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1"/>
      <c r="R3129" s="30"/>
      <c r="S3129" s="8"/>
      <c r="T3129" s="122"/>
      <c r="U3129" s="121"/>
      <c r="V3129" s="121"/>
      <c r="W3129" s="120"/>
      <c r="X3129" s="113"/>
      <c r="Y3129" s="113"/>
      <c r="Z3129" s="125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2"/>
      <c r="B3130" s="113"/>
      <c r="C3130" s="176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1"/>
      <c r="R3130" s="30"/>
      <c r="S3130" s="8"/>
      <c r="T3130" s="122"/>
      <c r="U3130" s="121"/>
      <c r="V3130" s="121"/>
      <c r="W3130" s="120"/>
      <c r="X3130" s="113"/>
      <c r="Y3130" s="113"/>
      <c r="Z3130" s="125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2"/>
      <c r="B3131" s="113"/>
      <c r="C3131" s="176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1"/>
      <c r="R3131" s="30"/>
      <c r="S3131" s="8"/>
      <c r="T3131" s="122"/>
      <c r="U3131" s="121"/>
      <c r="V3131" s="121"/>
      <c r="W3131" s="120"/>
      <c r="X3131" s="113"/>
      <c r="Y3131" s="113"/>
      <c r="Z3131" s="125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2"/>
      <c r="B3132" s="113"/>
      <c r="C3132" s="176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1"/>
      <c r="R3132" s="30"/>
      <c r="S3132" s="8"/>
      <c r="T3132" s="122"/>
      <c r="U3132" s="121"/>
      <c r="V3132" s="121"/>
      <c r="W3132" s="120"/>
      <c r="X3132" s="113"/>
      <c r="Y3132" s="113"/>
      <c r="Z3132" s="125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2"/>
      <c r="B3133" s="113"/>
      <c r="C3133" s="176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1"/>
      <c r="R3133" s="30"/>
      <c r="S3133" s="8"/>
      <c r="T3133" s="122"/>
      <c r="U3133" s="121"/>
      <c r="V3133" s="121"/>
      <c r="W3133" s="120"/>
      <c r="X3133" s="113"/>
      <c r="Y3133" s="113"/>
      <c r="Z3133" s="125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2"/>
      <c r="B3134" s="113"/>
      <c r="C3134" s="176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1"/>
      <c r="R3134" s="30"/>
      <c r="S3134" s="8"/>
      <c r="T3134" s="122"/>
      <c r="U3134" s="121"/>
      <c r="V3134" s="121"/>
      <c r="W3134" s="120"/>
      <c r="X3134" s="113"/>
      <c r="Y3134" s="113"/>
      <c r="Z3134" s="125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2"/>
      <c r="B3135" s="113"/>
      <c r="C3135" s="176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1"/>
      <c r="R3135" s="30"/>
      <c r="S3135" s="8"/>
      <c r="T3135" s="122"/>
      <c r="U3135" s="121"/>
      <c r="V3135" s="121"/>
      <c r="W3135" s="120"/>
      <c r="X3135" s="113"/>
      <c r="Y3135" s="113"/>
      <c r="Z3135" s="125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2"/>
      <c r="B3136" s="113"/>
      <c r="C3136" s="176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1"/>
      <c r="R3136" s="30"/>
      <c r="S3136" s="8"/>
      <c r="T3136" s="122"/>
      <c r="U3136" s="121"/>
      <c r="V3136" s="121"/>
      <c r="W3136" s="120"/>
      <c r="X3136" s="113"/>
      <c r="Y3136" s="113"/>
      <c r="Z3136" s="125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2"/>
      <c r="B3137" s="113"/>
      <c r="C3137" s="176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1"/>
      <c r="R3137" s="30"/>
      <c r="S3137" s="8"/>
      <c r="T3137" s="122"/>
      <c r="U3137" s="121"/>
      <c r="V3137" s="121"/>
      <c r="W3137" s="120"/>
      <c r="X3137" s="113"/>
      <c r="Y3137" s="113"/>
      <c r="Z3137" s="125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2"/>
      <c r="B3138" s="113"/>
      <c r="C3138" s="176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1"/>
      <c r="R3138" s="30"/>
      <c r="S3138" s="8"/>
      <c r="T3138" s="122"/>
      <c r="U3138" s="121"/>
      <c r="V3138" s="121"/>
      <c r="W3138" s="120"/>
      <c r="X3138" s="113"/>
      <c r="Y3138" s="113"/>
      <c r="Z3138" s="125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2"/>
      <c r="B3139" s="113"/>
      <c r="C3139" s="176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1"/>
      <c r="R3139" s="30"/>
      <c r="S3139" s="8"/>
      <c r="T3139" s="122"/>
      <c r="U3139" s="121"/>
      <c r="V3139" s="121"/>
      <c r="W3139" s="120"/>
      <c r="X3139" s="113"/>
      <c r="Y3139" s="113"/>
      <c r="Z3139" s="125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2"/>
      <c r="B3140" s="113"/>
      <c r="C3140" s="176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1"/>
      <c r="R3140" s="30"/>
      <c r="S3140" s="8"/>
      <c r="T3140" s="122"/>
      <c r="U3140" s="121"/>
      <c r="V3140" s="121"/>
      <c r="W3140" s="120"/>
      <c r="X3140" s="113"/>
      <c r="Y3140" s="113"/>
      <c r="Z3140" s="125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2"/>
      <c r="B3141" s="113"/>
      <c r="C3141" s="176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1"/>
      <c r="R3141" s="30"/>
      <c r="S3141" s="8"/>
      <c r="T3141" s="122"/>
      <c r="U3141" s="121"/>
      <c r="V3141" s="121"/>
      <c r="W3141" s="120"/>
      <c r="X3141" s="113"/>
      <c r="Y3141" s="113"/>
      <c r="Z3141" s="125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2"/>
      <c r="B3142" s="113"/>
      <c r="C3142" s="176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1"/>
      <c r="R3142" s="30"/>
      <c r="S3142" s="8"/>
      <c r="T3142" s="122"/>
      <c r="U3142" s="121"/>
      <c r="V3142" s="121"/>
      <c r="W3142" s="120"/>
      <c r="X3142" s="113"/>
      <c r="Y3142" s="113"/>
      <c r="Z3142" s="125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2"/>
      <c r="B3143" s="113"/>
      <c r="C3143" s="176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1"/>
      <c r="R3143" s="30"/>
      <c r="S3143" s="8"/>
      <c r="T3143" s="122"/>
      <c r="U3143" s="121"/>
      <c r="V3143" s="121"/>
      <c r="W3143" s="120"/>
      <c r="X3143" s="113"/>
      <c r="Y3143" s="113"/>
      <c r="Z3143" s="125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2"/>
      <c r="B3144" s="113"/>
      <c r="C3144" s="176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1"/>
      <c r="R3144" s="30"/>
      <c r="S3144" s="8"/>
      <c r="T3144" s="122"/>
      <c r="U3144" s="121"/>
      <c r="V3144" s="121"/>
      <c r="W3144" s="120"/>
      <c r="X3144" s="113"/>
      <c r="Y3144" s="113"/>
      <c r="Z3144" s="125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2"/>
      <c r="B3145" s="113"/>
      <c r="C3145" s="176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1"/>
      <c r="R3145" s="30"/>
      <c r="S3145" s="8"/>
      <c r="T3145" s="122"/>
      <c r="U3145" s="121"/>
      <c r="V3145" s="121"/>
      <c r="W3145" s="120"/>
      <c r="X3145" s="113"/>
      <c r="Y3145" s="113"/>
      <c r="Z3145" s="125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2"/>
      <c r="B3146" s="113"/>
      <c r="C3146" s="176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1"/>
      <c r="R3146" s="30"/>
      <c r="S3146" s="8"/>
      <c r="T3146" s="122"/>
      <c r="U3146" s="121"/>
      <c r="V3146" s="121"/>
      <c r="W3146" s="120"/>
      <c r="X3146" s="113"/>
      <c r="Y3146" s="113"/>
      <c r="Z3146" s="125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2"/>
      <c r="B3147" s="113"/>
      <c r="C3147" s="176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1"/>
      <c r="R3147" s="30"/>
      <c r="S3147" s="8"/>
      <c r="T3147" s="122"/>
      <c r="U3147" s="121"/>
      <c r="V3147" s="121"/>
      <c r="W3147" s="120"/>
      <c r="X3147" s="113"/>
      <c r="Y3147" s="113"/>
      <c r="Z3147" s="125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2"/>
      <c r="B3148" s="113"/>
      <c r="C3148" s="176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1"/>
      <c r="R3148" s="30"/>
      <c r="S3148" s="8"/>
      <c r="T3148" s="122"/>
      <c r="U3148" s="121"/>
      <c r="V3148" s="121"/>
      <c r="W3148" s="120"/>
      <c r="X3148" s="113"/>
      <c r="Y3148" s="113"/>
      <c r="Z3148" s="125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2"/>
      <c r="B3149" s="113"/>
      <c r="C3149" s="176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1"/>
      <c r="R3149" s="30"/>
      <c r="S3149" s="8"/>
      <c r="T3149" s="122"/>
      <c r="U3149" s="121"/>
      <c r="V3149" s="121"/>
      <c r="W3149" s="120"/>
      <c r="X3149" s="113"/>
      <c r="Y3149" s="113"/>
      <c r="Z3149" s="125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2"/>
      <c r="B3150" s="113"/>
      <c r="C3150" s="176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1"/>
      <c r="R3150" s="30"/>
      <c r="S3150" s="8"/>
      <c r="T3150" s="122"/>
      <c r="U3150" s="121"/>
      <c r="V3150" s="121"/>
      <c r="W3150" s="120"/>
      <c r="X3150" s="113"/>
      <c r="Y3150" s="113"/>
      <c r="Z3150" s="125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2"/>
      <c r="B3151" s="113"/>
      <c r="C3151" s="176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1"/>
      <c r="R3151" s="30"/>
      <c r="S3151" s="8"/>
      <c r="T3151" s="122"/>
      <c r="U3151" s="121"/>
      <c r="V3151" s="121"/>
      <c r="W3151" s="120"/>
      <c r="X3151" s="113"/>
      <c r="Y3151" s="113"/>
      <c r="Z3151" s="125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2"/>
      <c r="B3152" s="113"/>
      <c r="C3152" s="176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1"/>
      <c r="R3152" s="30"/>
      <c r="S3152" s="8"/>
      <c r="T3152" s="122"/>
      <c r="U3152" s="121"/>
      <c r="V3152" s="121"/>
      <c r="W3152" s="120"/>
      <c r="X3152" s="113"/>
      <c r="Y3152" s="113"/>
      <c r="Z3152" s="125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2"/>
      <c r="B3153" s="113"/>
      <c r="C3153" s="176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1"/>
      <c r="R3153" s="30"/>
      <c r="S3153" s="8"/>
      <c r="T3153" s="122"/>
      <c r="U3153" s="121"/>
      <c r="V3153" s="121"/>
      <c r="W3153" s="120"/>
      <c r="X3153" s="113"/>
      <c r="Y3153" s="113"/>
      <c r="Z3153" s="125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2"/>
      <c r="B3154" s="113"/>
      <c r="C3154" s="176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1"/>
      <c r="R3154" s="30"/>
      <c r="S3154" s="8"/>
      <c r="T3154" s="122"/>
      <c r="U3154" s="121"/>
      <c r="V3154" s="121"/>
      <c r="W3154" s="120"/>
      <c r="X3154" s="113"/>
      <c r="Y3154" s="113"/>
      <c r="Z3154" s="125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2"/>
      <c r="B3155" s="113"/>
      <c r="C3155" s="176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1"/>
      <c r="R3155" s="30"/>
      <c r="S3155" s="8"/>
      <c r="T3155" s="122"/>
      <c r="U3155" s="121"/>
      <c r="V3155" s="121"/>
      <c r="W3155" s="120"/>
      <c r="X3155" s="113"/>
      <c r="Y3155" s="113"/>
      <c r="Z3155" s="125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2"/>
      <c r="B3156" s="113"/>
      <c r="C3156" s="176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1"/>
      <c r="R3156" s="30"/>
      <c r="S3156" s="8"/>
      <c r="T3156" s="122"/>
      <c r="U3156" s="121"/>
      <c r="V3156" s="121"/>
      <c r="W3156" s="120"/>
      <c r="X3156" s="113"/>
      <c r="Y3156" s="113"/>
      <c r="Z3156" s="125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2"/>
      <c r="B3157" s="113"/>
      <c r="C3157" s="176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1"/>
      <c r="R3157" s="30"/>
      <c r="S3157" s="8"/>
      <c r="T3157" s="122"/>
      <c r="U3157" s="121"/>
      <c r="V3157" s="121"/>
      <c r="W3157" s="120"/>
      <c r="X3157" s="113"/>
      <c r="Y3157" s="113"/>
      <c r="Z3157" s="125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2"/>
      <c r="B3158" s="113"/>
      <c r="C3158" s="176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1"/>
      <c r="R3158" s="30"/>
      <c r="S3158" s="8"/>
      <c r="T3158" s="122"/>
      <c r="U3158" s="121"/>
      <c r="V3158" s="121"/>
      <c r="W3158" s="120"/>
      <c r="X3158" s="113"/>
      <c r="Y3158" s="113"/>
      <c r="Z3158" s="125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2"/>
      <c r="B3159" s="113"/>
      <c r="C3159" s="176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1"/>
      <c r="R3159" s="30"/>
      <c r="S3159" s="8"/>
      <c r="T3159" s="122"/>
      <c r="U3159" s="121"/>
      <c r="V3159" s="121"/>
      <c r="W3159" s="120"/>
      <c r="X3159" s="113"/>
      <c r="Y3159" s="113"/>
      <c r="Z3159" s="125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2"/>
      <c r="B3160" s="113"/>
      <c r="C3160" s="176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1"/>
      <c r="R3160" s="30"/>
      <c r="S3160" s="8"/>
      <c r="T3160" s="122"/>
      <c r="U3160" s="121"/>
      <c r="V3160" s="121"/>
      <c r="W3160" s="120"/>
      <c r="X3160" s="113"/>
      <c r="Y3160" s="113"/>
      <c r="Z3160" s="125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2"/>
      <c r="B3161" s="113"/>
      <c r="C3161" s="176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1"/>
      <c r="R3161" s="30"/>
      <c r="S3161" s="8"/>
      <c r="T3161" s="122"/>
      <c r="U3161" s="121"/>
      <c r="V3161" s="121"/>
      <c r="W3161" s="120"/>
      <c r="X3161" s="113"/>
      <c r="Y3161" s="113"/>
      <c r="Z3161" s="125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2"/>
      <c r="B3162" s="113"/>
      <c r="C3162" s="176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1"/>
      <c r="R3162" s="30"/>
      <c r="S3162" s="8"/>
      <c r="T3162" s="122"/>
      <c r="U3162" s="121"/>
      <c r="V3162" s="121"/>
      <c r="W3162" s="120"/>
      <c r="X3162" s="113"/>
      <c r="Y3162" s="113"/>
      <c r="Z3162" s="125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2"/>
      <c r="B3163" s="113"/>
      <c r="C3163" s="176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1"/>
      <c r="R3163" s="30"/>
      <c r="S3163" s="8"/>
      <c r="T3163" s="122"/>
      <c r="U3163" s="121"/>
      <c r="V3163" s="121"/>
      <c r="W3163" s="120"/>
      <c r="X3163" s="113"/>
      <c r="Y3163" s="113"/>
      <c r="Z3163" s="125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2"/>
      <c r="B3164" s="113"/>
      <c r="C3164" s="176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1"/>
      <c r="R3164" s="30"/>
      <c r="S3164" s="8"/>
      <c r="T3164" s="122"/>
      <c r="U3164" s="121"/>
      <c r="V3164" s="121"/>
      <c r="W3164" s="120"/>
      <c r="X3164" s="113"/>
      <c r="Y3164" s="113"/>
      <c r="Z3164" s="125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2"/>
      <c r="B3165" s="113"/>
      <c r="C3165" s="176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1"/>
      <c r="R3165" s="30"/>
      <c r="S3165" s="8"/>
      <c r="T3165" s="122"/>
      <c r="U3165" s="121"/>
      <c r="V3165" s="121"/>
      <c r="W3165" s="120"/>
      <c r="X3165" s="113"/>
      <c r="Y3165" s="113"/>
      <c r="Z3165" s="125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2"/>
      <c r="B3166" s="113"/>
      <c r="C3166" s="176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1"/>
      <c r="R3166" s="30"/>
      <c r="S3166" s="8"/>
      <c r="T3166" s="122"/>
      <c r="U3166" s="121"/>
      <c r="V3166" s="121"/>
      <c r="W3166" s="120"/>
      <c r="X3166" s="113"/>
      <c r="Y3166" s="113"/>
      <c r="Z3166" s="125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2"/>
      <c r="B3167" s="113"/>
      <c r="C3167" s="176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1"/>
      <c r="R3167" s="30"/>
      <c r="S3167" s="8"/>
      <c r="T3167" s="122"/>
      <c r="U3167" s="121"/>
      <c r="V3167" s="121"/>
      <c r="W3167" s="120"/>
      <c r="X3167" s="113"/>
      <c r="Y3167" s="113"/>
      <c r="Z3167" s="125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2"/>
      <c r="B3168" s="113"/>
      <c r="C3168" s="176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1"/>
      <c r="R3168" s="30"/>
      <c r="S3168" s="8"/>
      <c r="T3168" s="122"/>
      <c r="U3168" s="121"/>
      <c r="V3168" s="121"/>
      <c r="W3168" s="120"/>
      <c r="X3168" s="113"/>
      <c r="Y3168" s="113"/>
      <c r="Z3168" s="125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2"/>
      <c r="B3169" s="113"/>
      <c r="C3169" s="176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1"/>
      <c r="R3169" s="30"/>
      <c r="S3169" s="8"/>
      <c r="T3169" s="122"/>
      <c r="U3169" s="121"/>
      <c r="V3169" s="121"/>
      <c r="W3169" s="120"/>
      <c r="X3169" s="113"/>
      <c r="Y3169" s="113"/>
      <c r="Z3169" s="125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2"/>
      <c r="B3170" s="113"/>
      <c r="C3170" s="176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1"/>
      <c r="R3170" s="30"/>
      <c r="S3170" s="8"/>
      <c r="T3170" s="122"/>
      <c r="U3170" s="121"/>
      <c r="V3170" s="121"/>
      <c r="W3170" s="120"/>
      <c r="X3170" s="113"/>
      <c r="Y3170" s="113"/>
      <c r="Z3170" s="125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2"/>
      <c r="B3171" s="113"/>
      <c r="C3171" s="176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1"/>
      <c r="R3171" s="30"/>
      <c r="S3171" s="8"/>
      <c r="T3171" s="122"/>
      <c r="U3171" s="121"/>
      <c r="V3171" s="121"/>
      <c r="W3171" s="120"/>
      <c r="X3171" s="113"/>
      <c r="Y3171" s="113"/>
      <c r="Z3171" s="125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2"/>
      <c r="B3172" s="113"/>
      <c r="C3172" s="176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1"/>
      <c r="R3172" s="30"/>
      <c r="S3172" s="8"/>
      <c r="T3172" s="122"/>
      <c r="U3172" s="121"/>
      <c r="V3172" s="121"/>
      <c r="W3172" s="120"/>
      <c r="X3172" s="113"/>
      <c r="Y3172" s="113"/>
      <c r="Z3172" s="125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2"/>
      <c r="B3173" s="113"/>
      <c r="C3173" s="176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1"/>
      <c r="R3173" s="30"/>
      <c r="S3173" s="8"/>
      <c r="T3173" s="122"/>
      <c r="U3173" s="121"/>
      <c r="V3173" s="121"/>
      <c r="W3173" s="120"/>
      <c r="X3173" s="113"/>
      <c r="Y3173" s="113"/>
      <c r="Z3173" s="125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2"/>
      <c r="B3174" s="113"/>
      <c r="C3174" s="176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1"/>
      <c r="R3174" s="30"/>
      <c r="S3174" s="8"/>
      <c r="T3174" s="122"/>
      <c r="U3174" s="121"/>
      <c r="V3174" s="121"/>
      <c r="W3174" s="120"/>
      <c r="X3174" s="113"/>
      <c r="Y3174" s="113"/>
      <c r="Z3174" s="125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2"/>
      <c r="B3175" s="113"/>
      <c r="C3175" s="176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1"/>
      <c r="R3175" s="30"/>
      <c r="S3175" s="8"/>
      <c r="T3175" s="122"/>
      <c r="U3175" s="121"/>
      <c r="V3175" s="121"/>
      <c r="W3175" s="120"/>
      <c r="X3175" s="113"/>
      <c r="Y3175" s="113"/>
      <c r="Z3175" s="125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2"/>
      <c r="B3176" s="113"/>
      <c r="C3176" s="176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1"/>
      <c r="R3176" s="30"/>
      <c r="S3176" s="8"/>
      <c r="T3176" s="122"/>
      <c r="U3176" s="121"/>
      <c r="V3176" s="121"/>
      <c r="W3176" s="120"/>
      <c r="X3176" s="113"/>
      <c r="Y3176" s="113"/>
      <c r="Z3176" s="125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2"/>
      <c r="B3177" s="113"/>
      <c r="C3177" s="176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1"/>
      <c r="R3177" s="30"/>
      <c r="S3177" s="8"/>
      <c r="T3177" s="122"/>
      <c r="U3177" s="121"/>
      <c r="V3177" s="121"/>
      <c r="W3177" s="120"/>
      <c r="X3177" s="113"/>
      <c r="Y3177" s="113"/>
      <c r="Z3177" s="125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2"/>
      <c r="B3178" s="113"/>
      <c r="C3178" s="176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1"/>
      <c r="R3178" s="30"/>
      <c r="S3178" s="8"/>
      <c r="T3178" s="122"/>
      <c r="U3178" s="121"/>
      <c r="V3178" s="121"/>
      <c r="W3178" s="120"/>
      <c r="X3178" s="113"/>
      <c r="Y3178" s="113"/>
      <c r="Z3178" s="125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2"/>
      <c r="B3179" s="113"/>
      <c r="C3179" s="176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1"/>
      <c r="R3179" s="30"/>
      <c r="S3179" s="8"/>
      <c r="T3179" s="122"/>
      <c r="U3179" s="121"/>
      <c r="V3179" s="121"/>
      <c r="W3179" s="120"/>
      <c r="X3179" s="113"/>
      <c r="Y3179" s="113"/>
      <c r="Z3179" s="125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2"/>
      <c r="B3180" s="113"/>
      <c r="C3180" s="176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1"/>
      <c r="R3180" s="30"/>
      <c r="S3180" s="8"/>
      <c r="T3180" s="122"/>
      <c r="U3180" s="121"/>
      <c r="V3180" s="121"/>
      <c r="W3180" s="120"/>
      <c r="X3180" s="113"/>
      <c r="Y3180" s="113"/>
      <c r="Z3180" s="125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2"/>
      <c r="B3181" s="113"/>
      <c r="C3181" s="176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1"/>
      <c r="R3181" s="30"/>
      <c r="S3181" s="8"/>
      <c r="T3181" s="122"/>
      <c r="U3181" s="121"/>
      <c r="V3181" s="121"/>
      <c r="W3181" s="120"/>
      <c r="X3181" s="113"/>
      <c r="Y3181" s="113"/>
      <c r="Z3181" s="125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2"/>
      <c r="B3182" s="113"/>
      <c r="C3182" s="176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1"/>
      <c r="R3182" s="30"/>
      <c r="S3182" s="8"/>
      <c r="T3182" s="122"/>
      <c r="U3182" s="121"/>
      <c r="V3182" s="121"/>
      <c r="W3182" s="120"/>
      <c r="X3182" s="113"/>
      <c r="Y3182" s="113"/>
      <c r="Z3182" s="125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2"/>
      <c r="B3183" s="113"/>
      <c r="C3183" s="176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1"/>
      <c r="R3183" s="30"/>
      <c r="S3183" s="8"/>
      <c r="T3183" s="122"/>
      <c r="U3183" s="121"/>
      <c r="V3183" s="121"/>
      <c r="W3183" s="120"/>
      <c r="X3183" s="113"/>
      <c r="Y3183" s="113"/>
      <c r="Z3183" s="125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2"/>
      <c r="B3184" s="113"/>
      <c r="C3184" s="176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1"/>
      <c r="R3184" s="30"/>
      <c r="S3184" s="8"/>
      <c r="T3184" s="122"/>
      <c r="U3184" s="121"/>
      <c r="V3184" s="121"/>
      <c r="W3184" s="120"/>
      <c r="X3184" s="113"/>
      <c r="Y3184" s="113"/>
      <c r="Z3184" s="125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2"/>
      <c r="B3185" s="113"/>
      <c r="C3185" s="176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1"/>
      <c r="R3185" s="30"/>
      <c r="S3185" s="8"/>
      <c r="T3185" s="122"/>
      <c r="U3185" s="121"/>
      <c r="V3185" s="121"/>
      <c r="W3185" s="120"/>
      <c r="X3185" s="113"/>
      <c r="Y3185" s="113"/>
      <c r="Z3185" s="125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2"/>
      <c r="B3186" s="113"/>
      <c r="C3186" s="176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1"/>
      <c r="R3186" s="30"/>
      <c r="S3186" s="8"/>
      <c r="T3186" s="122"/>
      <c r="U3186" s="121"/>
      <c r="V3186" s="121"/>
      <c r="W3186" s="120"/>
      <c r="X3186" s="113"/>
      <c r="Y3186" s="113"/>
      <c r="Z3186" s="125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2"/>
      <c r="B3187" s="113"/>
      <c r="C3187" s="176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1"/>
      <c r="R3187" s="30"/>
      <c r="S3187" s="8"/>
      <c r="T3187" s="122"/>
      <c r="U3187" s="121"/>
      <c r="V3187" s="121"/>
      <c r="W3187" s="120"/>
      <c r="X3187" s="113"/>
      <c r="Y3187" s="113"/>
      <c r="Z3187" s="125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2"/>
      <c r="B3188" s="113"/>
      <c r="C3188" s="176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1"/>
      <c r="R3188" s="30"/>
      <c r="S3188" s="8"/>
      <c r="T3188" s="122"/>
      <c r="U3188" s="121"/>
      <c r="V3188" s="121"/>
      <c r="W3188" s="120"/>
      <c r="X3188" s="113"/>
      <c r="Y3188" s="113"/>
      <c r="Z3188" s="125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2"/>
      <c r="B3189" s="113"/>
      <c r="C3189" s="176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1"/>
      <c r="R3189" s="30"/>
      <c r="S3189" s="8"/>
      <c r="T3189" s="122"/>
      <c r="U3189" s="121"/>
      <c r="V3189" s="121"/>
      <c r="W3189" s="120"/>
      <c r="X3189" s="113"/>
      <c r="Y3189" s="113"/>
      <c r="Z3189" s="125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2"/>
      <c r="B3190" s="113"/>
      <c r="C3190" s="176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1"/>
      <c r="R3190" s="30"/>
      <c r="S3190" s="8"/>
      <c r="T3190" s="122"/>
      <c r="U3190" s="121"/>
      <c r="V3190" s="121"/>
      <c r="W3190" s="120"/>
      <c r="X3190" s="113"/>
      <c r="Y3190" s="113"/>
      <c r="Z3190" s="125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2"/>
      <c r="B3191" s="113"/>
      <c r="C3191" s="176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1"/>
      <c r="R3191" s="30"/>
      <c r="S3191" s="8"/>
      <c r="T3191" s="122"/>
      <c r="U3191" s="121"/>
      <c r="V3191" s="121"/>
      <c r="W3191" s="120"/>
      <c r="X3191" s="113"/>
      <c r="Y3191" s="113"/>
      <c r="Z3191" s="125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2"/>
      <c r="B3192" s="113"/>
      <c r="C3192" s="176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1"/>
      <c r="R3192" s="30"/>
      <c r="S3192" s="8"/>
      <c r="T3192" s="122"/>
      <c r="U3192" s="121"/>
      <c r="V3192" s="121"/>
      <c r="W3192" s="120"/>
      <c r="X3192" s="113"/>
      <c r="Y3192" s="113"/>
      <c r="Z3192" s="125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2"/>
      <c r="B3193" s="113"/>
      <c r="C3193" s="176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1"/>
      <c r="R3193" s="30"/>
      <c r="S3193" s="8"/>
      <c r="T3193" s="122"/>
      <c r="U3193" s="121"/>
      <c r="V3193" s="121"/>
      <c r="W3193" s="120"/>
      <c r="X3193" s="113"/>
      <c r="Y3193" s="113"/>
      <c r="Z3193" s="125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2"/>
      <c r="B3194" s="113"/>
      <c r="C3194" s="176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1"/>
      <c r="R3194" s="30"/>
      <c r="S3194" s="8"/>
      <c r="T3194" s="122"/>
      <c r="U3194" s="121"/>
      <c r="V3194" s="121"/>
      <c r="W3194" s="120"/>
      <c r="X3194" s="113"/>
      <c r="Y3194" s="113"/>
      <c r="Z3194" s="125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2"/>
      <c r="B3195" s="113"/>
      <c r="C3195" s="176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1"/>
      <c r="R3195" s="30"/>
      <c r="S3195" s="8"/>
      <c r="T3195" s="122"/>
      <c r="U3195" s="121"/>
      <c r="V3195" s="121"/>
      <c r="W3195" s="120"/>
      <c r="X3195" s="113"/>
      <c r="Y3195" s="113"/>
      <c r="Z3195" s="125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2"/>
      <c r="B3196" s="113"/>
      <c r="C3196" s="176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1"/>
      <c r="R3196" s="30"/>
      <c r="S3196" s="8"/>
      <c r="T3196" s="122"/>
      <c r="U3196" s="121"/>
      <c r="V3196" s="121"/>
      <c r="W3196" s="120"/>
      <c r="X3196" s="113"/>
      <c r="Y3196" s="113"/>
      <c r="Z3196" s="125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2"/>
      <c r="B3197" s="113"/>
      <c r="C3197" s="176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1"/>
      <c r="R3197" s="30"/>
      <c r="S3197" s="8"/>
      <c r="T3197" s="122"/>
      <c r="U3197" s="121"/>
      <c r="V3197" s="121"/>
      <c r="W3197" s="120"/>
      <c r="X3197" s="113"/>
      <c r="Y3197" s="113"/>
      <c r="Z3197" s="125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2"/>
      <c r="B3198" s="113"/>
      <c r="C3198" s="176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1"/>
      <c r="R3198" s="30"/>
      <c r="S3198" s="8"/>
      <c r="T3198" s="122"/>
      <c r="U3198" s="121"/>
      <c r="V3198" s="121"/>
      <c r="W3198" s="120"/>
      <c r="X3198" s="113"/>
      <c r="Y3198" s="113"/>
      <c r="Z3198" s="125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2"/>
      <c r="B3199" s="113"/>
      <c r="C3199" s="176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1"/>
      <c r="R3199" s="30"/>
      <c r="S3199" s="8"/>
      <c r="T3199" s="122"/>
      <c r="U3199" s="121"/>
      <c r="V3199" s="121"/>
      <c r="W3199" s="120"/>
      <c r="X3199" s="113"/>
      <c r="Y3199" s="113"/>
      <c r="Z3199" s="125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2"/>
      <c r="B3200" s="113"/>
      <c r="C3200" s="176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1"/>
      <c r="R3200" s="30"/>
      <c r="S3200" s="8"/>
      <c r="T3200" s="122"/>
      <c r="U3200" s="121"/>
      <c r="V3200" s="121"/>
      <c r="W3200" s="120"/>
      <c r="X3200" s="113"/>
      <c r="Y3200" s="113"/>
      <c r="Z3200" s="125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2"/>
      <c r="B3201" s="113"/>
      <c r="C3201" s="176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1"/>
      <c r="R3201" s="30"/>
      <c r="S3201" s="8"/>
      <c r="T3201" s="122"/>
      <c r="U3201" s="121"/>
      <c r="V3201" s="121"/>
      <c r="W3201" s="120"/>
      <c r="X3201" s="113"/>
      <c r="Y3201" s="113"/>
      <c r="Z3201" s="125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2"/>
      <c r="B3202" s="113"/>
      <c r="C3202" s="176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1"/>
      <c r="R3202" s="30"/>
      <c r="S3202" s="8"/>
      <c r="T3202" s="122"/>
      <c r="U3202" s="121"/>
      <c r="V3202" s="121"/>
      <c r="W3202" s="120"/>
      <c r="X3202" s="113"/>
      <c r="Y3202" s="113"/>
      <c r="Z3202" s="125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2"/>
      <c r="B3203" s="113"/>
      <c r="C3203" s="176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1"/>
      <c r="R3203" s="30"/>
      <c r="S3203" s="8"/>
      <c r="T3203" s="122"/>
      <c r="U3203" s="121"/>
      <c r="V3203" s="121"/>
      <c r="W3203" s="120"/>
      <c r="X3203" s="113"/>
      <c r="Y3203" s="113"/>
      <c r="Z3203" s="125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2"/>
      <c r="B3204" s="113"/>
      <c r="C3204" s="176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1"/>
      <c r="R3204" s="30"/>
      <c r="S3204" s="8"/>
      <c r="T3204" s="122"/>
      <c r="U3204" s="121"/>
      <c r="V3204" s="121"/>
      <c r="W3204" s="120"/>
      <c r="X3204" s="113"/>
      <c r="Y3204" s="113"/>
      <c r="Z3204" s="125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2"/>
      <c r="B3205" s="113"/>
      <c r="C3205" s="176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1"/>
      <c r="R3205" s="30"/>
      <c r="S3205" s="8"/>
      <c r="T3205" s="122"/>
      <c r="U3205" s="121"/>
      <c r="V3205" s="121"/>
      <c r="W3205" s="120"/>
      <c r="X3205" s="113"/>
      <c r="Y3205" s="113"/>
      <c r="Z3205" s="125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2"/>
      <c r="B3206" s="113"/>
      <c r="C3206" s="176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1"/>
      <c r="R3206" s="30"/>
      <c r="S3206" s="8"/>
      <c r="T3206" s="122"/>
      <c r="U3206" s="121"/>
      <c r="V3206" s="121"/>
      <c r="W3206" s="120"/>
      <c r="X3206" s="113"/>
      <c r="Y3206" s="113"/>
      <c r="Z3206" s="125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2"/>
      <c r="B3207" s="113"/>
      <c r="C3207" s="176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1"/>
      <c r="R3207" s="30"/>
      <c r="S3207" s="8"/>
      <c r="T3207" s="122"/>
      <c r="U3207" s="121"/>
      <c r="V3207" s="121"/>
      <c r="W3207" s="120"/>
      <c r="X3207" s="113"/>
      <c r="Y3207" s="113"/>
      <c r="Z3207" s="125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2"/>
      <c r="B3208" s="113"/>
      <c r="C3208" s="176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1"/>
      <c r="R3208" s="30"/>
      <c r="S3208" s="8"/>
      <c r="T3208" s="122"/>
      <c r="U3208" s="121"/>
      <c r="V3208" s="121"/>
      <c r="W3208" s="120"/>
      <c r="X3208" s="113"/>
      <c r="Y3208" s="113"/>
      <c r="Z3208" s="125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2"/>
      <c r="B3209" s="113"/>
      <c r="C3209" s="176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1"/>
      <c r="R3209" s="30"/>
      <c r="S3209" s="8"/>
      <c r="T3209" s="122"/>
      <c r="U3209" s="121"/>
      <c r="V3209" s="121"/>
      <c r="W3209" s="120"/>
      <c r="X3209" s="113"/>
      <c r="Y3209" s="113"/>
      <c r="Z3209" s="125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2"/>
      <c r="B3210" s="113"/>
      <c r="C3210" s="176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1"/>
      <c r="R3210" s="30"/>
      <c r="S3210" s="8"/>
      <c r="T3210" s="122"/>
      <c r="U3210" s="121"/>
      <c r="V3210" s="121"/>
      <c r="W3210" s="120"/>
      <c r="X3210" s="113"/>
      <c r="Y3210" s="113"/>
      <c r="Z3210" s="125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2"/>
      <c r="B3211" s="113"/>
      <c r="C3211" s="176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1"/>
      <c r="R3211" s="30"/>
      <c r="S3211" s="8"/>
      <c r="T3211" s="122"/>
      <c r="U3211" s="121"/>
      <c r="V3211" s="121"/>
      <c r="W3211" s="120"/>
      <c r="X3211" s="113"/>
      <c r="Y3211" s="113"/>
      <c r="Z3211" s="125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2"/>
      <c r="B3212" s="113"/>
      <c r="C3212" s="176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1"/>
      <c r="R3212" s="30"/>
      <c r="S3212" s="8"/>
      <c r="T3212" s="122"/>
      <c r="U3212" s="121"/>
      <c r="V3212" s="121"/>
      <c r="W3212" s="120"/>
      <c r="X3212" s="113"/>
      <c r="Y3212" s="113"/>
      <c r="Z3212" s="125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2"/>
      <c r="B3213" s="113"/>
      <c r="C3213" s="176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1"/>
      <c r="R3213" s="30"/>
      <c r="S3213" s="8"/>
      <c r="T3213" s="122"/>
      <c r="U3213" s="121"/>
      <c r="V3213" s="121"/>
      <c r="W3213" s="120"/>
      <c r="X3213" s="113"/>
      <c r="Y3213" s="113"/>
      <c r="Z3213" s="125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2"/>
      <c r="B3214" s="113"/>
      <c r="C3214" s="176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1"/>
      <c r="R3214" s="30"/>
      <c r="S3214" s="8"/>
      <c r="T3214" s="122"/>
      <c r="U3214" s="121"/>
      <c r="V3214" s="121"/>
      <c r="W3214" s="120"/>
      <c r="X3214" s="113"/>
      <c r="Y3214" s="113"/>
      <c r="Z3214" s="125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2"/>
      <c r="B3215" s="113"/>
      <c r="C3215" s="176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1"/>
      <c r="R3215" s="30"/>
      <c r="S3215" s="8"/>
      <c r="T3215" s="122"/>
      <c r="U3215" s="121"/>
      <c r="V3215" s="121"/>
      <c r="W3215" s="120"/>
      <c r="X3215" s="113"/>
      <c r="Y3215" s="113"/>
      <c r="Z3215" s="125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2"/>
      <c r="B3216" s="113"/>
      <c r="C3216" s="176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1"/>
      <c r="R3216" s="30"/>
      <c r="S3216" s="8"/>
      <c r="T3216" s="122"/>
      <c r="U3216" s="121"/>
      <c r="V3216" s="121"/>
      <c r="W3216" s="120"/>
      <c r="X3216" s="113"/>
      <c r="Y3216" s="113"/>
      <c r="Z3216" s="125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2"/>
      <c r="B3217" s="113"/>
      <c r="C3217" s="176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1"/>
      <c r="R3217" s="30"/>
      <c r="S3217" s="8"/>
      <c r="T3217" s="122"/>
      <c r="U3217" s="121"/>
      <c r="V3217" s="121"/>
      <c r="W3217" s="120"/>
      <c r="X3217" s="113"/>
      <c r="Y3217" s="113"/>
      <c r="Z3217" s="125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2"/>
      <c r="B3218" s="113"/>
      <c r="C3218" s="176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1"/>
      <c r="R3218" s="30"/>
      <c r="S3218" s="8"/>
      <c r="T3218" s="122"/>
      <c r="U3218" s="121"/>
      <c r="V3218" s="121"/>
      <c r="W3218" s="120"/>
      <c r="X3218" s="113"/>
      <c r="Y3218" s="113"/>
      <c r="Z3218" s="125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2"/>
      <c r="B3219" s="113"/>
      <c r="C3219" s="176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1"/>
      <c r="R3219" s="30"/>
      <c r="S3219" s="8"/>
      <c r="T3219" s="122"/>
      <c r="U3219" s="121"/>
      <c r="V3219" s="121"/>
      <c r="W3219" s="120"/>
      <c r="X3219" s="113"/>
      <c r="Y3219" s="113"/>
      <c r="Z3219" s="125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2"/>
      <c r="B3220" s="113"/>
      <c r="C3220" s="176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1"/>
      <c r="R3220" s="30"/>
      <c r="S3220" s="8"/>
      <c r="T3220" s="122"/>
      <c r="U3220" s="121"/>
      <c r="V3220" s="121"/>
      <c r="W3220" s="120"/>
      <c r="X3220" s="113"/>
      <c r="Y3220" s="113"/>
      <c r="Z3220" s="125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2"/>
      <c r="B3221" s="113"/>
      <c r="C3221" s="176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1"/>
      <c r="R3221" s="30"/>
      <c r="S3221" s="8"/>
      <c r="T3221" s="122"/>
      <c r="U3221" s="121"/>
      <c r="V3221" s="121"/>
      <c r="W3221" s="120"/>
      <c r="X3221" s="113"/>
      <c r="Y3221" s="113"/>
      <c r="Z3221" s="125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2"/>
      <c r="B3222" s="113"/>
      <c r="C3222" s="176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1"/>
      <c r="R3222" s="30"/>
      <c r="S3222" s="8"/>
      <c r="T3222" s="122"/>
      <c r="U3222" s="121"/>
      <c r="V3222" s="121"/>
      <c r="W3222" s="120"/>
      <c r="X3222" s="113"/>
      <c r="Y3222" s="113"/>
      <c r="Z3222" s="125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2"/>
      <c r="B3223" s="113"/>
      <c r="C3223" s="176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1"/>
      <c r="R3223" s="30"/>
      <c r="S3223" s="8"/>
      <c r="T3223" s="122"/>
      <c r="U3223" s="121"/>
      <c r="V3223" s="121"/>
      <c r="W3223" s="120"/>
      <c r="X3223" s="113"/>
      <c r="Y3223" s="113"/>
      <c r="Z3223" s="125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2"/>
      <c r="B3224" s="113"/>
      <c r="C3224" s="176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1"/>
      <c r="R3224" s="30"/>
      <c r="S3224" s="8"/>
      <c r="T3224" s="122"/>
      <c r="U3224" s="121"/>
      <c r="V3224" s="121"/>
      <c r="W3224" s="120"/>
      <c r="X3224" s="113"/>
      <c r="Y3224" s="113"/>
      <c r="Z3224" s="125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2"/>
      <c r="B3225" s="113"/>
      <c r="C3225" s="176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1"/>
      <c r="R3225" s="30"/>
      <c r="S3225" s="8"/>
      <c r="T3225" s="122"/>
      <c r="U3225" s="121"/>
      <c r="V3225" s="121"/>
      <c r="W3225" s="120"/>
      <c r="X3225" s="113"/>
      <c r="Y3225" s="113"/>
      <c r="Z3225" s="125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2"/>
      <c r="B3226" s="113"/>
      <c r="C3226" s="176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1"/>
      <c r="R3226" s="30"/>
      <c r="S3226" s="8"/>
      <c r="T3226" s="122"/>
      <c r="U3226" s="121"/>
      <c r="V3226" s="121"/>
      <c r="W3226" s="120"/>
      <c r="X3226" s="113"/>
      <c r="Y3226" s="113"/>
      <c r="Z3226" s="125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2"/>
      <c r="B3227" s="113"/>
      <c r="C3227" s="176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1"/>
      <c r="R3227" s="30"/>
      <c r="S3227" s="8"/>
      <c r="T3227" s="122"/>
      <c r="U3227" s="121"/>
      <c r="V3227" s="121"/>
      <c r="W3227" s="120"/>
      <c r="X3227" s="113"/>
      <c r="Y3227" s="113"/>
      <c r="Z3227" s="125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2"/>
      <c r="B3228" s="113"/>
      <c r="C3228" s="176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1"/>
      <c r="R3228" s="30"/>
      <c r="S3228" s="8"/>
      <c r="T3228" s="122"/>
      <c r="U3228" s="121"/>
      <c r="V3228" s="121"/>
      <c r="W3228" s="120"/>
      <c r="X3228" s="113"/>
      <c r="Y3228" s="113"/>
      <c r="Z3228" s="125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2"/>
      <c r="B3229" s="113"/>
      <c r="C3229" s="176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1"/>
      <c r="R3229" s="30"/>
      <c r="S3229" s="8"/>
      <c r="T3229" s="122"/>
      <c r="U3229" s="121"/>
      <c r="V3229" s="121"/>
      <c r="W3229" s="120"/>
      <c r="X3229" s="113"/>
      <c r="Y3229" s="113"/>
      <c r="Z3229" s="125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2"/>
      <c r="B3230" s="113"/>
      <c r="C3230" s="176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1"/>
      <c r="R3230" s="30"/>
      <c r="S3230" s="8"/>
      <c r="T3230" s="122"/>
      <c r="U3230" s="121"/>
      <c r="V3230" s="121"/>
      <c r="W3230" s="120"/>
      <c r="X3230" s="113"/>
      <c r="Y3230" s="113"/>
      <c r="Z3230" s="125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2"/>
      <c r="B3231" s="113"/>
      <c r="C3231" s="176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1"/>
      <c r="R3231" s="30"/>
      <c r="S3231" s="8"/>
      <c r="T3231" s="122"/>
      <c r="U3231" s="121"/>
      <c r="V3231" s="121"/>
      <c r="W3231" s="120"/>
      <c r="X3231" s="113"/>
      <c r="Y3231" s="113"/>
      <c r="Z3231" s="125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2"/>
      <c r="B3232" s="113"/>
      <c r="C3232" s="176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1"/>
      <c r="R3232" s="30"/>
      <c r="S3232" s="8"/>
      <c r="T3232" s="122"/>
      <c r="U3232" s="121"/>
      <c r="V3232" s="121"/>
      <c r="W3232" s="120"/>
      <c r="X3232" s="113"/>
      <c r="Y3232" s="113"/>
      <c r="Z3232" s="125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2"/>
      <c r="B3233" s="113"/>
      <c r="C3233" s="176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1"/>
      <c r="R3233" s="30"/>
      <c r="S3233" s="8"/>
      <c r="T3233" s="122"/>
      <c r="U3233" s="121"/>
      <c r="V3233" s="121"/>
      <c r="W3233" s="120"/>
      <c r="X3233" s="113"/>
      <c r="Y3233" s="113"/>
      <c r="Z3233" s="125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2"/>
      <c r="B3234" s="113"/>
      <c r="C3234" s="176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1"/>
      <c r="R3234" s="30"/>
      <c r="S3234" s="8"/>
      <c r="T3234" s="122"/>
      <c r="U3234" s="121"/>
      <c r="V3234" s="121"/>
      <c r="W3234" s="120"/>
      <c r="X3234" s="113"/>
      <c r="Y3234" s="113"/>
      <c r="Z3234" s="125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2"/>
      <c r="B3235" s="113"/>
      <c r="C3235" s="176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1"/>
      <c r="R3235" s="30"/>
      <c r="S3235" s="8"/>
      <c r="T3235" s="122"/>
      <c r="U3235" s="121"/>
      <c r="V3235" s="121"/>
      <c r="W3235" s="120"/>
      <c r="X3235" s="113"/>
      <c r="Y3235" s="113"/>
      <c r="Z3235" s="125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2"/>
      <c r="B3236" s="113"/>
      <c r="C3236" s="176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1"/>
      <c r="R3236" s="30"/>
      <c r="S3236" s="8"/>
      <c r="T3236" s="122"/>
      <c r="U3236" s="121"/>
      <c r="V3236" s="121"/>
      <c r="W3236" s="120"/>
      <c r="X3236" s="113"/>
      <c r="Y3236" s="113"/>
      <c r="Z3236" s="125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2"/>
      <c r="B3237" s="113"/>
      <c r="C3237" s="176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1"/>
      <c r="R3237" s="30"/>
      <c r="S3237" s="8"/>
      <c r="T3237" s="122"/>
      <c r="U3237" s="121"/>
      <c r="V3237" s="121"/>
      <c r="W3237" s="120"/>
      <c r="X3237" s="113"/>
      <c r="Y3237" s="113"/>
      <c r="Z3237" s="125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2"/>
      <c r="B3238" s="113"/>
      <c r="C3238" s="176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1"/>
      <c r="R3238" s="30"/>
      <c r="S3238" s="8"/>
      <c r="T3238" s="122"/>
      <c r="U3238" s="121"/>
      <c r="V3238" s="121"/>
      <c r="W3238" s="120"/>
      <c r="X3238" s="113"/>
      <c r="Y3238" s="113"/>
      <c r="Z3238" s="125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2"/>
      <c r="B3239" s="113"/>
      <c r="C3239" s="176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1"/>
      <c r="R3239" s="30"/>
      <c r="S3239" s="8"/>
      <c r="T3239" s="122"/>
      <c r="U3239" s="121"/>
      <c r="V3239" s="121"/>
      <c r="W3239" s="120"/>
      <c r="X3239" s="113"/>
      <c r="Y3239" s="113"/>
      <c r="Z3239" s="125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2"/>
      <c r="B3240" s="113"/>
      <c r="C3240" s="176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1"/>
      <c r="R3240" s="30"/>
      <c r="S3240" s="8"/>
      <c r="T3240" s="122"/>
      <c r="U3240" s="121"/>
      <c r="V3240" s="121"/>
      <c r="W3240" s="120"/>
      <c r="X3240" s="113"/>
      <c r="Y3240" s="113"/>
      <c r="Z3240" s="125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2"/>
      <c r="B3241" s="113"/>
      <c r="C3241" s="176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1"/>
      <c r="R3241" s="30"/>
      <c r="S3241" s="8"/>
      <c r="T3241" s="122"/>
      <c r="U3241" s="121"/>
      <c r="V3241" s="121"/>
      <c r="W3241" s="120"/>
      <c r="X3241" s="113"/>
      <c r="Y3241" s="113"/>
      <c r="Z3241" s="125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2"/>
      <c r="B3242" s="113"/>
      <c r="C3242" s="176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1"/>
      <c r="R3242" s="30"/>
      <c r="S3242" s="8"/>
      <c r="T3242" s="122"/>
      <c r="U3242" s="121"/>
      <c r="V3242" s="121"/>
      <c r="W3242" s="120"/>
      <c r="X3242" s="113"/>
      <c r="Y3242" s="113"/>
      <c r="Z3242" s="125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2"/>
      <c r="B3243" s="113"/>
      <c r="C3243" s="176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1"/>
      <c r="R3243" s="30"/>
      <c r="S3243" s="8"/>
      <c r="T3243" s="122"/>
      <c r="U3243" s="121"/>
      <c r="V3243" s="121"/>
      <c r="W3243" s="120"/>
      <c r="X3243" s="113"/>
      <c r="Y3243" s="113"/>
      <c r="Z3243" s="125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2"/>
      <c r="B3244" s="113"/>
      <c r="C3244" s="176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1"/>
      <c r="R3244" s="30"/>
      <c r="S3244" s="8"/>
      <c r="T3244" s="122"/>
      <c r="U3244" s="121"/>
      <c r="V3244" s="121"/>
      <c r="W3244" s="120"/>
      <c r="X3244" s="113"/>
      <c r="Y3244" s="113"/>
      <c r="Z3244" s="125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2"/>
      <c r="B3245" s="113"/>
      <c r="C3245" s="176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1"/>
      <c r="R3245" s="30"/>
      <c r="S3245" s="8"/>
      <c r="T3245" s="122"/>
      <c r="U3245" s="121"/>
      <c r="V3245" s="121"/>
      <c r="W3245" s="120"/>
      <c r="X3245" s="113"/>
      <c r="Y3245" s="113"/>
      <c r="Z3245" s="125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2"/>
      <c r="B3246" s="113"/>
      <c r="C3246" s="176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1"/>
      <c r="R3246" s="30"/>
      <c r="S3246" s="8"/>
      <c r="T3246" s="122"/>
      <c r="U3246" s="121"/>
      <c r="V3246" s="121"/>
      <c r="W3246" s="120"/>
      <c r="X3246" s="113"/>
      <c r="Y3246" s="113"/>
      <c r="Z3246" s="125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2"/>
      <c r="B3247" s="113"/>
      <c r="C3247" s="176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1"/>
      <c r="R3247" s="30"/>
      <c r="S3247" s="8"/>
      <c r="T3247" s="122"/>
      <c r="U3247" s="121"/>
      <c r="V3247" s="121"/>
      <c r="W3247" s="120"/>
      <c r="X3247" s="113"/>
      <c r="Y3247" s="113"/>
      <c r="Z3247" s="125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2"/>
      <c r="B3248" s="113"/>
      <c r="C3248" s="176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1"/>
      <c r="R3248" s="30"/>
      <c r="S3248" s="8"/>
      <c r="T3248" s="122"/>
      <c r="U3248" s="121"/>
      <c r="V3248" s="121"/>
      <c r="W3248" s="120"/>
      <c r="X3248" s="113"/>
      <c r="Y3248" s="113"/>
      <c r="Z3248" s="125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2"/>
      <c r="B3249" s="113"/>
      <c r="C3249" s="176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1"/>
      <c r="R3249" s="30"/>
      <c r="S3249" s="8"/>
      <c r="T3249" s="122"/>
      <c r="U3249" s="121"/>
      <c r="V3249" s="121"/>
      <c r="W3249" s="120"/>
      <c r="X3249" s="113"/>
      <c r="Y3249" s="113"/>
      <c r="Z3249" s="125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2"/>
      <c r="B3250" s="113"/>
      <c r="C3250" s="176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1"/>
      <c r="R3250" s="30"/>
      <c r="S3250" s="8"/>
      <c r="T3250" s="122"/>
      <c r="U3250" s="121"/>
      <c r="V3250" s="121"/>
      <c r="W3250" s="120"/>
      <c r="X3250" s="113"/>
      <c r="Y3250" s="113"/>
      <c r="Z3250" s="125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2"/>
      <c r="B3251" s="113"/>
      <c r="C3251" s="176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1"/>
      <c r="R3251" s="30"/>
      <c r="S3251" s="8"/>
      <c r="T3251" s="122"/>
      <c r="U3251" s="121"/>
      <c r="V3251" s="121"/>
      <c r="W3251" s="120"/>
      <c r="X3251" s="113"/>
      <c r="Y3251" s="113"/>
      <c r="Z3251" s="125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2"/>
      <c r="B3252" s="113"/>
      <c r="C3252" s="176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1"/>
      <c r="R3252" s="30"/>
      <c r="S3252" s="8"/>
      <c r="T3252" s="122"/>
      <c r="U3252" s="121"/>
      <c r="V3252" s="121"/>
      <c r="W3252" s="120"/>
      <c r="X3252" s="113"/>
      <c r="Y3252" s="113"/>
      <c r="Z3252" s="125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2"/>
      <c r="B3253" s="113"/>
      <c r="C3253" s="176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1"/>
      <c r="R3253" s="30"/>
      <c r="S3253" s="8"/>
      <c r="T3253" s="122"/>
      <c r="U3253" s="121"/>
      <c r="V3253" s="121"/>
      <c r="W3253" s="120"/>
      <c r="X3253" s="113"/>
      <c r="Y3253" s="113"/>
      <c r="Z3253" s="125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2"/>
      <c r="B3254" s="113"/>
      <c r="C3254" s="176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1"/>
      <c r="R3254" s="30"/>
      <c r="S3254" s="8"/>
      <c r="T3254" s="122"/>
      <c r="U3254" s="121"/>
      <c r="V3254" s="121"/>
      <c r="W3254" s="120"/>
      <c r="X3254" s="113"/>
      <c r="Y3254" s="113"/>
      <c r="Z3254" s="125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2"/>
      <c r="B3255" s="113"/>
      <c r="C3255" s="176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1"/>
      <c r="R3255" s="30"/>
      <c r="S3255" s="8"/>
      <c r="T3255" s="122"/>
      <c r="U3255" s="121"/>
      <c r="V3255" s="121"/>
      <c r="W3255" s="120"/>
      <c r="X3255" s="113"/>
      <c r="Y3255" s="113"/>
      <c r="Z3255" s="125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2"/>
      <c r="B3256" s="113"/>
      <c r="C3256" s="176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1"/>
      <c r="R3256" s="30"/>
      <c r="S3256" s="8"/>
      <c r="T3256" s="122"/>
      <c r="U3256" s="121"/>
      <c r="V3256" s="121"/>
      <c r="W3256" s="120"/>
      <c r="X3256" s="113"/>
      <c r="Y3256" s="113"/>
      <c r="Z3256" s="125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2"/>
      <c r="B3257" s="113"/>
      <c r="C3257" s="176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1"/>
      <c r="R3257" s="30"/>
      <c r="S3257" s="8"/>
      <c r="T3257" s="122"/>
      <c r="U3257" s="121"/>
      <c r="V3257" s="121"/>
      <c r="W3257" s="120"/>
      <c r="X3257" s="113"/>
      <c r="Y3257" s="113"/>
      <c r="Z3257" s="125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2"/>
      <c r="B3258" s="113"/>
      <c r="C3258" s="176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1"/>
      <c r="R3258" s="30"/>
      <c r="S3258" s="8"/>
      <c r="T3258" s="122"/>
      <c r="U3258" s="121"/>
      <c r="V3258" s="121"/>
      <c r="W3258" s="120"/>
      <c r="X3258" s="113"/>
      <c r="Y3258" s="113"/>
      <c r="Z3258" s="125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2"/>
      <c r="B3259" s="113"/>
      <c r="C3259" s="176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1"/>
      <c r="R3259" s="30"/>
      <c r="S3259" s="8"/>
      <c r="T3259" s="122"/>
      <c r="U3259" s="121"/>
      <c r="V3259" s="121"/>
      <c r="W3259" s="120"/>
      <c r="X3259" s="113"/>
      <c r="Y3259" s="113"/>
      <c r="Z3259" s="125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2"/>
      <c r="B3260" s="113"/>
      <c r="C3260" s="176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1"/>
      <c r="R3260" s="30"/>
      <c r="S3260" s="8"/>
      <c r="T3260" s="122"/>
      <c r="U3260" s="121"/>
      <c r="V3260" s="121"/>
      <c r="W3260" s="120"/>
      <c r="X3260" s="113"/>
      <c r="Y3260" s="113"/>
      <c r="Z3260" s="125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2"/>
      <c r="B3261" s="113"/>
      <c r="C3261" s="176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1"/>
      <c r="R3261" s="30"/>
      <c r="S3261" s="8"/>
      <c r="T3261" s="122"/>
      <c r="U3261" s="121"/>
      <c r="V3261" s="121"/>
      <c r="W3261" s="120"/>
      <c r="X3261" s="113"/>
      <c r="Y3261" s="113"/>
      <c r="Z3261" s="125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2"/>
      <c r="B3262" s="113"/>
      <c r="C3262" s="176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1"/>
      <c r="R3262" s="30"/>
      <c r="S3262" s="8"/>
      <c r="T3262" s="122"/>
      <c r="U3262" s="121"/>
      <c r="V3262" s="121"/>
      <c r="W3262" s="120"/>
      <c r="X3262" s="113"/>
      <c r="Y3262" s="113"/>
      <c r="Z3262" s="125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2"/>
      <c r="B3263" s="113"/>
      <c r="C3263" s="176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1"/>
      <c r="R3263" s="30"/>
      <c r="S3263" s="8"/>
      <c r="T3263" s="122"/>
      <c r="U3263" s="121"/>
      <c r="V3263" s="121"/>
      <c r="W3263" s="120"/>
      <c r="X3263" s="113"/>
      <c r="Y3263" s="113"/>
      <c r="Z3263" s="125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2"/>
      <c r="B3264" s="113"/>
      <c r="C3264" s="176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1"/>
      <c r="R3264" s="30"/>
      <c r="S3264" s="8"/>
      <c r="T3264" s="122"/>
      <c r="U3264" s="121"/>
      <c r="V3264" s="121"/>
      <c r="W3264" s="120"/>
      <c r="X3264" s="113"/>
      <c r="Y3264" s="113"/>
      <c r="Z3264" s="125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2"/>
      <c r="B3265" s="113"/>
      <c r="C3265" s="176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1"/>
      <c r="R3265" s="30"/>
      <c r="S3265" s="8"/>
      <c r="T3265" s="122"/>
      <c r="U3265" s="121"/>
      <c r="V3265" s="121"/>
      <c r="W3265" s="120"/>
      <c r="X3265" s="113"/>
      <c r="Y3265" s="113"/>
      <c r="Z3265" s="125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2"/>
      <c r="B3266" s="113"/>
      <c r="C3266" s="176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1"/>
      <c r="R3266" s="30"/>
      <c r="S3266" s="8"/>
      <c r="T3266" s="122"/>
      <c r="U3266" s="121"/>
      <c r="V3266" s="121"/>
      <c r="W3266" s="120"/>
      <c r="X3266" s="113"/>
      <c r="Y3266" s="113"/>
      <c r="Z3266" s="125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2"/>
      <c r="B3267" s="113"/>
      <c r="C3267" s="176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1"/>
      <c r="R3267" s="30"/>
      <c r="S3267" s="8"/>
      <c r="T3267" s="122"/>
      <c r="U3267" s="121"/>
      <c r="V3267" s="121"/>
      <c r="W3267" s="120"/>
      <c r="X3267" s="113"/>
      <c r="Y3267" s="113"/>
      <c r="Z3267" s="125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2"/>
      <c r="B3268" s="113"/>
      <c r="C3268" s="176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1"/>
      <c r="R3268" s="30"/>
      <c r="S3268" s="8"/>
      <c r="T3268" s="122"/>
      <c r="U3268" s="121"/>
      <c r="V3268" s="121"/>
      <c r="W3268" s="120"/>
      <c r="X3268" s="113"/>
      <c r="Y3268" s="113"/>
      <c r="Z3268" s="125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2"/>
      <c r="B3269" s="113"/>
      <c r="C3269" s="176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1"/>
      <c r="R3269" s="30"/>
      <c r="S3269" s="8"/>
      <c r="T3269" s="122"/>
      <c r="U3269" s="121"/>
      <c r="V3269" s="121"/>
      <c r="W3269" s="120"/>
      <c r="X3269" s="113"/>
      <c r="Y3269" s="113"/>
      <c r="Z3269" s="125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2"/>
      <c r="B3270" s="113"/>
      <c r="C3270" s="176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1"/>
      <c r="R3270" s="30"/>
      <c r="S3270" s="8"/>
      <c r="T3270" s="122"/>
      <c r="U3270" s="121"/>
      <c r="V3270" s="121"/>
      <c r="W3270" s="120"/>
      <c r="X3270" s="113"/>
      <c r="Y3270" s="113"/>
      <c r="Z3270" s="125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2"/>
      <c r="B3271" s="113"/>
      <c r="C3271" s="176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1"/>
      <c r="R3271" s="30"/>
      <c r="S3271" s="8"/>
      <c r="T3271" s="122"/>
      <c r="U3271" s="121"/>
      <c r="V3271" s="121"/>
      <c r="W3271" s="120"/>
      <c r="X3271" s="113"/>
      <c r="Y3271" s="113"/>
      <c r="Z3271" s="125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2"/>
      <c r="B3272" s="113"/>
      <c r="C3272" s="176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1"/>
      <c r="R3272" s="30"/>
      <c r="S3272" s="8"/>
      <c r="T3272" s="122"/>
      <c r="U3272" s="121"/>
      <c r="V3272" s="121"/>
      <c r="W3272" s="120"/>
      <c r="X3272" s="113"/>
      <c r="Y3272" s="113"/>
      <c r="Z3272" s="125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2"/>
      <c r="B3273" s="113"/>
      <c r="C3273" s="176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1"/>
      <c r="R3273" s="30"/>
      <c r="S3273" s="8"/>
      <c r="T3273" s="122"/>
      <c r="U3273" s="121"/>
      <c r="V3273" s="121"/>
      <c r="W3273" s="120"/>
      <c r="X3273" s="113"/>
      <c r="Y3273" s="113"/>
      <c r="Z3273" s="125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2"/>
      <c r="B3274" s="113"/>
      <c r="C3274" s="176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1"/>
      <c r="R3274" s="30"/>
      <c r="S3274" s="8"/>
      <c r="T3274" s="122"/>
      <c r="U3274" s="121"/>
      <c r="V3274" s="121"/>
      <c r="W3274" s="120"/>
      <c r="X3274" s="113"/>
      <c r="Y3274" s="113"/>
      <c r="Z3274" s="125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2"/>
      <c r="B3275" s="113"/>
      <c r="C3275" s="176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1"/>
      <c r="R3275" s="30"/>
      <c r="S3275" s="8"/>
      <c r="T3275" s="122"/>
      <c r="U3275" s="121"/>
      <c r="V3275" s="121"/>
      <c r="W3275" s="120"/>
      <c r="X3275" s="113"/>
      <c r="Y3275" s="113"/>
      <c r="Z3275" s="125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2"/>
      <c r="B3276" s="113"/>
      <c r="C3276" s="176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1"/>
      <c r="R3276" s="30"/>
      <c r="S3276" s="8"/>
      <c r="T3276" s="122"/>
      <c r="U3276" s="121"/>
      <c r="V3276" s="121"/>
      <c r="W3276" s="120"/>
      <c r="X3276" s="113"/>
      <c r="Y3276" s="113"/>
      <c r="Z3276" s="125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2"/>
      <c r="B3277" s="113"/>
      <c r="C3277" s="176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1"/>
      <c r="R3277" s="30"/>
      <c r="S3277" s="8"/>
      <c r="T3277" s="122"/>
      <c r="U3277" s="121"/>
      <c r="V3277" s="121"/>
      <c r="W3277" s="120"/>
      <c r="X3277" s="113"/>
      <c r="Y3277" s="113"/>
      <c r="Z3277" s="125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2"/>
      <c r="B3278" s="113"/>
      <c r="C3278" s="176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1"/>
      <c r="R3278" s="30"/>
      <c r="S3278" s="8"/>
      <c r="T3278" s="122"/>
      <c r="U3278" s="121"/>
      <c r="V3278" s="121"/>
      <c r="W3278" s="120"/>
      <c r="X3278" s="113"/>
      <c r="Y3278" s="113"/>
      <c r="Z3278" s="125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2"/>
      <c r="B3279" s="113"/>
      <c r="C3279" s="176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1"/>
      <c r="R3279" s="30"/>
      <c r="S3279" s="8"/>
      <c r="T3279" s="122"/>
      <c r="U3279" s="121"/>
      <c r="V3279" s="121"/>
      <c r="W3279" s="120"/>
      <c r="X3279" s="113"/>
      <c r="Y3279" s="113"/>
      <c r="Z3279" s="125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2"/>
      <c r="B3280" s="113"/>
      <c r="C3280" s="176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1"/>
      <c r="R3280" s="30"/>
      <c r="S3280" s="8"/>
      <c r="T3280" s="122"/>
      <c r="U3280" s="121"/>
      <c r="V3280" s="121"/>
      <c r="W3280" s="120"/>
      <c r="X3280" s="113"/>
      <c r="Y3280" s="113"/>
      <c r="Z3280" s="125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2"/>
      <c r="B3281" s="113"/>
      <c r="C3281" s="176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1"/>
      <c r="R3281" s="30"/>
      <c r="S3281" s="8"/>
      <c r="T3281" s="122"/>
      <c r="U3281" s="121"/>
      <c r="V3281" s="121"/>
      <c r="W3281" s="120"/>
      <c r="X3281" s="113"/>
      <c r="Y3281" s="113"/>
      <c r="Z3281" s="125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2"/>
      <c r="B3282" s="113"/>
      <c r="C3282" s="176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1"/>
      <c r="R3282" s="30"/>
      <c r="S3282" s="8"/>
      <c r="T3282" s="122"/>
      <c r="U3282" s="121"/>
      <c r="V3282" s="121"/>
      <c r="W3282" s="120"/>
      <c r="X3282" s="113"/>
      <c r="Y3282" s="113"/>
      <c r="Z3282" s="125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2"/>
      <c r="B3283" s="113"/>
      <c r="C3283" s="176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1"/>
      <c r="R3283" s="30"/>
      <c r="S3283" s="8"/>
      <c r="T3283" s="122"/>
      <c r="U3283" s="121"/>
      <c r="V3283" s="121"/>
      <c r="W3283" s="120"/>
      <c r="X3283" s="113"/>
      <c r="Y3283" s="113"/>
      <c r="Z3283" s="125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2"/>
      <c r="B3284" s="113"/>
      <c r="C3284" s="176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1"/>
      <c r="R3284" s="30"/>
      <c r="S3284" s="8"/>
      <c r="T3284" s="122"/>
      <c r="U3284" s="121"/>
      <c r="V3284" s="121"/>
      <c r="W3284" s="120"/>
      <c r="X3284" s="113"/>
      <c r="Y3284" s="113"/>
      <c r="Z3284" s="125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2"/>
      <c r="B3285" s="113"/>
      <c r="C3285" s="176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1"/>
      <c r="R3285" s="30"/>
      <c r="S3285" s="8"/>
      <c r="T3285" s="122"/>
      <c r="U3285" s="121"/>
      <c r="V3285" s="121"/>
      <c r="W3285" s="120"/>
      <c r="X3285" s="113"/>
      <c r="Y3285" s="113"/>
      <c r="Z3285" s="125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2"/>
      <c r="B3286" s="113"/>
      <c r="C3286" s="176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1"/>
      <c r="R3286" s="30"/>
      <c r="S3286" s="8"/>
      <c r="T3286" s="122"/>
      <c r="U3286" s="121"/>
      <c r="V3286" s="121"/>
      <c r="W3286" s="120"/>
      <c r="X3286" s="113"/>
      <c r="Y3286" s="113"/>
      <c r="Z3286" s="125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2"/>
      <c r="B3287" s="113"/>
      <c r="C3287" s="176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1"/>
      <c r="R3287" s="30"/>
      <c r="S3287" s="8"/>
      <c r="T3287" s="122"/>
      <c r="U3287" s="121"/>
      <c r="V3287" s="121"/>
      <c r="W3287" s="120"/>
      <c r="X3287" s="113"/>
      <c r="Y3287" s="113"/>
      <c r="Z3287" s="125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2"/>
      <c r="B3288" s="113"/>
      <c r="C3288" s="176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1"/>
      <c r="R3288" s="30"/>
      <c r="S3288" s="8"/>
      <c r="T3288" s="122"/>
      <c r="U3288" s="121"/>
      <c r="V3288" s="121"/>
      <c r="W3288" s="120"/>
      <c r="X3288" s="113"/>
      <c r="Y3288" s="113"/>
      <c r="Z3288" s="125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2"/>
      <c r="B3289" s="113"/>
      <c r="C3289" s="176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1"/>
      <c r="R3289" s="30"/>
      <c r="S3289" s="8"/>
      <c r="T3289" s="122"/>
      <c r="U3289" s="121"/>
      <c r="V3289" s="121"/>
      <c r="W3289" s="120"/>
      <c r="X3289" s="113"/>
      <c r="Y3289" s="113"/>
      <c r="Z3289" s="125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2"/>
      <c r="B3290" s="113"/>
      <c r="C3290" s="176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1"/>
      <c r="R3290" s="30"/>
      <c r="S3290" s="8"/>
      <c r="T3290" s="122"/>
      <c r="U3290" s="121"/>
      <c r="V3290" s="121"/>
      <c r="W3290" s="120"/>
      <c r="X3290" s="113"/>
      <c r="Y3290" s="113"/>
      <c r="Z3290" s="125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2"/>
      <c r="B3291" s="113"/>
      <c r="C3291" s="176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1"/>
      <c r="R3291" s="30"/>
      <c r="S3291" s="8"/>
      <c r="T3291" s="122"/>
      <c r="U3291" s="121"/>
      <c r="V3291" s="121"/>
      <c r="W3291" s="120"/>
      <c r="X3291" s="113"/>
      <c r="Y3291" s="113"/>
      <c r="Z3291" s="125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2"/>
      <c r="B3292" s="113"/>
      <c r="C3292" s="176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1"/>
      <c r="R3292" s="30"/>
      <c r="S3292" s="8"/>
      <c r="T3292" s="122"/>
      <c r="U3292" s="121"/>
      <c r="V3292" s="121"/>
      <c r="W3292" s="120"/>
      <c r="X3292" s="113"/>
      <c r="Y3292" s="113"/>
      <c r="Z3292" s="125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2"/>
      <c r="B3293" s="113"/>
      <c r="C3293" s="176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1"/>
      <c r="R3293" s="30"/>
      <c r="S3293" s="8"/>
      <c r="T3293" s="122"/>
      <c r="U3293" s="121"/>
      <c r="V3293" s="121"/>
      <c r="W3293" s="120"/>
      <c r="X3293" s="113"/>
      <c r="Y3293" s="113"/>
      <c r="Z3293" s="125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2"/>
      <c r="B3294" s="113"/>
      <c r="C3294" s="176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1"/>
      <c r="R3294" s="30"/>
      <c r="S3294" s="8"/>
      <c r="T3294" s="122"/>
      <c r="U3294" s="121"/>
      <c r="V3294" s="121"/>
      <c r="W3294" s="120"/>
      <c r="X3294" s="113"/>
      <c r="Y3294" s="113"/>
      <c r="Z3294" s="125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2"/>
      <c r="B3295" s="113"/>
      <c r="C3295" s="176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1"/>
      <c r="R3295" s="30"/>
      <c r="S3295" s="8"/>
      <c r="T3295" s="122"/>
      <c r="U3295" s="121"/>
      <c r="V3295" s="121"/>
      <c r="W3295" s="120"/>
      <c r="X3295" s="113"/>
      <c r="Y3295" s="113"/>
      <c r="Z3295" s="125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2"/>
      <c r="B3296" s="113"/>
      <c r="C3296" s="176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1"/>
      <c r="R3296" s="30"/>
      <c r="S3296" s="8"/>
      <c r="T3296" s="122"/>
      <c r="U3296" s="121"/>
      <c r="V3296" s="121"/>
      <c r="W3296" s="120"/>
      <c r="X3296" s="113"/>
      <c r="Y3296" s="113"/>
      <c r="Z3296" s="125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2"/>
      <c r="B3297" s="113"/>
      <c r="C3297" s="176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1"/>
      <c r="R3297" s="30"/>
      <c r="S3297" s="8"/>
      <c r="T3297" s="122"/>
      <c r="U3297" s="121"/>
      <c r="V3297" s="121"/>
      <c r="W3297" s="120"/>
      <c r="X3297" s="113"/>
      <c r="Y3297" s="113"/>
      <c r="Z3297" s="125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2"/>
      <c r="B3298" s="113"/>
      <c r="C3298" s="176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1"/>
      <c r="R3298" s="30"/>
      <c r="S3298" s="8"/>
      <c r="T3298" s="122"/>
      <c r="U3298" s="121"/>
      <c r="V3298" s="121"/>
      <c r="W3298" s="120"/>
      <c r="X3298" s="113"/>
      <c r="Y3298" s="113"/>
      <c r="Z3298" s="125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2"/>
      <c r="B3299" s="113"/>
      <c r="C3299" s="176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1"/>
      <c r="R3299" s="30"/>
      <c r="S3299" s="8"/>
      <c r="T3299" s="122"/>
      <c r="U3299" s="121"/>
      <c r="V3299" s="121"/>
      <c r="W3299" s="120"/>
      <c r="X3299" s="113"/>
      <c r="Y3299" s="113"/>
      <c r="Z3299" s="125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2"/>
      <c r="B3300" s="113"/>
      <c r="C3300" s="176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1"/>
      <c r="R3300" s="30"/>
      <c r="S3300" s="8"/>
      <c r="T3300" s="122"/>
      <c r="U3300" s="121"/>
      <c r="V3300" s="121"/>
      <c r="W3300" s="120"/>
      <c r="X3300" s="113"/>
      <c r="Y3300" s="113"/>
      <c r="Z3300" s="125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2"/>
      <c r="B3301" s="113"/>
      <c r="C3301" s="176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1"/>
      <c r="R3301" s="30"/>
      <c r="S3301" s="8"/>
      <c r="T3301" s="122"/>
      <c r="U3301" s="121"/>
      <c r="V3301" s="121"/>
      <c r="W3301" s="120"/>
      <c r="X3301" s="113"/>
      <c r="Y3301" s="113"/>
      <c r="Z3301" s="125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2"/>
      <c r="B3302" s="113"/>
      <c r="C3302" s="176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1"/>
      <c r="R3302" s="30"/>
      <c r="S3302" s="8"/>
      <c r="T3302" s="122"/>
      <c r="U3302" s="121"/>
      <c r="V3302" s="121"/>
      <c r="W3302" s="120"/>
      <c r="X3302" s="113"/>
      <c r="Y3302" s="113"/>
      <c r="Z3302" s="125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2"/>
      <c r="B3303" s="113"/>
      <c r="C3303" s="176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1"/>
      <c r="R3303" s="30"/>
      <c r="S3303" s="8"/>
      <c r="T3303" s="122"/>
      <c r="U3303" s="121"/>
      <c r="V3303" s="121"/>
      <c r="W3303" s="120"/>
      <c r="X3303" s="113"/>
      <c r="Y3303" s="113"/>
      <c r="Z3303" s="125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2"/>
      <c r="B3304" s="113"/>
      <c r="C3304" s="176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1"/>
      <c r="R3304" s="30"/>
      <c r="S3304" s="8"/>
      <c r="T3304" s="122"/>
      <c r="U3304" s="121"/>
      <c r="V3304" s="121"/>
      <c r="W3304" s="120"/>
      <c r="X3304" s="113"/>
      <c r="Y3304" s="113"/>
      <c r="Z3304" s="125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2"/>
      <c r="B3305" s="113"/>
      <c r="C3305" s="176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1"/>
      <c r="R3305" s="30"/>
      <c r="S3305" s="8"/>
      <c r="T3305" s="122"/>
      <c r="U3305" s="121"/>
      <c r="V3305" s="121"/>
      <c r="W3305" s="120"/>
      <c r="X3305" s="113"/>
      <c r="Y3305" s="113"/>
      <c r="Z3305" s="125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2"/>
      <c r="B3306" s="113"/>
      <c r="C3306" s="176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1"/>
      <c r="R3306" s="30"/>
      <c r="S3306" s="8"/>
      <c r="T3306" s="122"/>
      <c r="U3306" s="121"/>
      <c r="V3306" s="121"/>
      <c r="W3306" s="120"/>
      <c r="X3306" s="113"/>
      <c r="Y3306" s="113"/>
      <c r="Z3306" s="125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2"/>
      <c r="B3307" s="113"/>
      <c r="C3307" s="176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1"/>
      <c r="R3307" s="30"/>
      <c r="S3307" s="8"/>
      <c r="T3307" s="122"/>
      <c r="U3307" s="121"/>
      <c r="V3307" s="121"/>
      <c r="W3307" s="120"/>
      <c r="X3307" s="113"/>
      <c r="Y3307" s="113"/>
      <c r="Z3307" s="125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2"/>
      <c r="B3308" s="113"/>
      <c r="C3308" s="176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1"/>
      <c r="R3308" s="30"/>
      <c r="S3308" s="8"/>
      <c r="T3308" s="122"/>
      <c r="U3308" s="121"/>
      <c r="V3308" s="121"/>
      <c r="W3308" s="120"/>
      <c r="X3308" s="113"/>
      <c r="Y3308" s="113"/>
      <c r="Z3308" s="125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2"/>
      <c r="B3309" s="113"/>
      <c r="C3309" s="176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1"/>
      <c r="R3309" s="30"/>
      <c r="S3309" s="8"/>
      <c r="T3309" s="122"/>
      <c r="U3309" s="121"/>
      <c r="V3309" s="121"/>
      <c r="W3309" s="120"/>
      <c r="X3309" s="113"/>
      <c r="Y3309" s="113"/>
      <c r="Z3309" s="125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2"/>
      <c r="B3310" s="113"/>
      <c r="C3310" s="176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1"/>
      <c r="R3310" s="30"/>
      <c r="S3310" s="8"/>
      <c r="T3310" s="122"/>
      <c r="U3310" s="121"/>
      <c r="V3310" s="121"/>
      <c r="W3310" s="120"/>
      <c r="X3310" s="113"/>
      <c r="Y3310" s="113"/>
      <c r="Z3310" s="125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2"/>
      <c r="B3311" s="113"/>
      <c r="C3311" s="176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1"/>
      <c r="R3311" s="30"/>
      <c r="S3311" s="8"/>
      <c r="T3311" s="122"/>
      <c r="U3311" s="121"/>
      <c r="V3311" s="121"/>
      <c r="W3311" s="120"/>
      <c r="X3311" s="113"/>
      <c r="Y3311" s="113"/>
      <c r="Z3311" s="125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2"/>
      <c r="B3312" s="113"/>
      <c r="C3312" s="176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1"/>
      <c r="R3312" s="30"/>
      <c r="S3312" s="8"/>
      <c r="T3312" s="122"/>
      <c r="U3312" s="121"/>
      <c r="V3312" s="121"/>
      <c r="W3312" s="120"/>
      <c r="X3312" s="113"/>
      <c r="Y3312" s="113"/>
      <c r="Z3312" s="125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2"/>
      <c r="B3313" s="113"/>
      <c r="C3313" s="176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1"/>
      <c r="R3313" s="30"/>
      <c r="S3313" s="8"/>
      <c r="T3313" s="122"/>
      <c r="U3313" s="121"/>
      <c r="V3313" s="121"/>
      <c r="W3313" s="120"/>
      <c r="X3313" s="113"/>
      <c r="Y3313" s="113"/>
      <c r="Z3313" s="125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2"/>
      <c r="B3314" s="113"/>
      <c r="C3314" s="176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1"/>
      <c r="R3314" s="30"/>
      <c r="S3314" s="8"/>
      <c r="T3314" s="122"/>
      <c r="U3314" s="121"/>
      <c r="V3314" s="121"/>
      <c r="W3314" s="120"/>
      <c r="X3314" s="113"/>
      <c r="Y3314" s="113"/>
      <c r="Z3314" s="125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2"/>
      <c r="B3315" s="113"/>
      <c r="C3315" s="176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1"/>
      <c r="R3315" s="30"/>
      <c r="S3315" s="8"/>
      <c r="T3315" s="122"/>
      <c r="U3315" s="121"/>
      <c r="V3315" s="121"/>
      <c r="W3315" s="120"/>
      <c r="X3315" s="113"/>
      <c r="Y3315" s="113"/>
      <c r="Z3315" s="125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2"/>
      <c r="B3316" s="113"/>
      <c r="C3316" s="176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1"/>
      <c r="R3316" s="30"/>
      <c r="S3316" s="8"/>
      <c r="T3316" s="122"/>
      <c r="U3316" s="121"/>
      <c r="V3316" s="121"/>
      <c r="W3316" s="120"/>
      <c r="X3316" s="113"/>
      <c r="Y3316" s="113"/>
      <c r="Z3316" s="125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2"/>
      <c r="B3317" s="113"/>
      <c r="C3317" s="176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1"/>
      <c r="R3317" s="30"/>
      <c r="S3317" s="8"/>
      <c r="T3317" s="122"/>
      <c r="U3317" s="121"/>
      <c r="V3317" s="121"/>
      <c r="W3317" s="120"/>
      <c r="X3317" s="113"/>
      <c r="Y3317" s="113"/>
      <c r="Z3317" s="125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2"/>
      <c r="B3318" s="113"/>
      <c r="C3318" s="176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1"/>
      <c r="R3318" s="30"/>
      <c r="S3318" s="8"/>
      <c r="T3318" s="122"/>
      <c r="U3318" s="121"/>
      <c r="V3318" s="121"/>
      <c r="W3318" s="120"/>
      <c r="X3318" s="113"/>
      <c r="Y3318" s="113"/>
      <c r="Z3318" s="125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2"/>
      <c r="B3319" s="113"/>
      <c r="C3319" s="176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1"/>
      <c r="R3319" s="30"/>
      <c r="S3319" s="8"/>
      <c r="T3319" s="122"/>
      <c r="U3319" s="121"/>
      <c r="V3319" s="121"/>
      <c r="W3319" s="120"/>
      <c r="X3319" s="113"/>
      <c r="Y3319" s="113"/>
      <c r="Z3319" s="125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2"/>
      <c r="B3320" s="113"/>
      <c r="C3320" s="176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1"/>
      <c r="R3320" s="30"/>
      <c r="S3320" s="8"/>
      <c r="T3320" s="122"/>
      <c r="U3320" s="121"/>
      <c r="V3320" s="121"/>
      <c r="W3320" s="120"/>
      <c r="X3320" s="113"/>
      <c r="Y3320" s="113"/>
      <c r="Z3320" s="125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2"/>
      <c r="B3321" s="113"/>
      <c r="C3321" s="176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1"/>
      <c r="R3321" s="30"/>
      <c r="S3321" s="8"/>
      <c r="T3321" s="122"/>
      <c r="U3321" s="121"/>
      <c r="V3321" s="121"/>
      <c r="W3321" s="120"/>
      <c r="X3321" s="113"/>
      <c r="Y3321" s="113"/>
      <c r="Z3321" s="125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2"/>
      <c r="B3322" s="113"/>
      <c r="C3322" s="176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1"/>
      <c r="R3322" s="30"/>
      <c r="S3322" s="8"/>
      <c r="T3322" s="122"/>
      <c r="U3322" s="121"/>
      <c r="V3322" s="121"/>
      <c r="W3322" s="120"/>
      <c r="X3322" s="113"/>
      <c r="Y3322" s="113"/>
      <c r="Z3322" s="125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2"/>
      <c r="B3323" s="113"/>
      <c r="C3323" s="176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1"/>
      <c r="R3323" s="30"/>
      <c r="S3323" s="8"/>
      <c r="T3323" s="122"/>
      <c r="U3323" s="121"/>
      <c r="V3323" s="121"/>
      <c r="W3323" s="120"/>
      <c r="X3323" s="113"/>
      <c r="Y3323" s="113"/>
      <c r="Z3323" s="125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2"/>
      <c r="B3324" s="113"/>
      <c r="C3324" s="176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1"/>
      <c r="R3324" s="30"/>
      <c r="S3324" s="8"/>
      <c r="T3324" s="122"/>
      <c r="U3324" s="121"/>
      <c r="V3324" s="121"/>
      <c r="W3324" s="120"/>
      <c r="X3324" s="113"/>
      <c r="Y3324" s="113"/>
      <c r="Z3324" s="125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2"/>
      <c r="B3325" s="113"/>
      <c r="C3325" s="176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1"/>
      <c r="R3325" s="30"/>
      <c r="S3325" s="8"/>
      <c r="T3325" s="122"/>
      <c r="U3325" s="121"/>
      <c r="V3325" s="121"/>
      <c r="W3325" s="120"/>
      <c r="X3325" s="113"/>
      <c r="Y3325" s="113"/>
      <c r="Z3325" s="125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2"/>
      <c r="B3326" s="113"/>
      <c r="C3326" s="176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1"/>
      <c r="R3326" s="30"/>
      <c r="S3326" s="8"/>
      <c r="T3326" s="122"/>
      <c r="U3326" s="121"/>
      <c r="V3326" s="121"/>
      <c r="W3326" s="120"/>
      <c r="X3326" s="113"/>
      <c r="Y3326" s="113"/>
      <c r="Z3326" s="125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2"/>
      <c r="B3327" s="113"/>
      <c r="C3327" s="176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1"/>
      <c r="R3327" s="30"/>
      <c r="S3327" s="8"/>
      <c r="T3327" s="122"/>
      <c r="U3327" s="121"/>
      <c r="V3327" s="121"/>
      <c r="W3327" s="120"/>
      <c r="X3327" s="113"/>
      <c r="Y3327" s="113"/>
      <c r="Z3327" s="125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2"/>
      <c r="B3328" s="113"/>
      <c r="C3328" s="176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1"/>
      <c r="R3328" s="30"/>
      <c r="S3328" s="8"/>
      <c r="T3328" s="122"/>
      <c r="U3328" s="121"/>
      <c r="V3328" s="121"/>
      <c r="W3328" s="120"/>
      <c r="X3328" s="113"/>
      <c r="Y3328" s="113"/>
      <c r="Z3328" s="125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2"/>
      <c r="B3329" s="113"/>
      <c r="C3329" s="176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1"/>
      <c r="R3329" s="30"/>
      <c r="S3329" s="8"/>
      <c r="T3329" s="122"/>
      <c r="U3329" s="121"/>
      <c r="V3329" s="121"/>
      <c r="W3329" s="120"/>
      <c r="X3329" s="113"/>
      <c r="Y3329" s="113"/>
      <c r="Z3329" s="125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2"/>
      <c r="B3330" s="113"/>
      <c r="C3330" s="176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1"/>
      <c r="R3330" s="30"/>
      <c r="S3330" s="8"/>
      <c r="T3330" s="122"/>
      <c r="U3330" s="121"/>
      <c r="V3330" s="121"/>
      <c r="W3330" s="120"/>
      <c r="X3330" s="113"/>
      <c r="Y3330" s="113"/>
      <c r="Z3330" s="125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2"/>
      <c r="B3331" s="113"/>
      <c r="C3331" s="176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1"/>
      <c r="R3331" s="30"/>
      <c r="S3331" s="8"/>
      <c r="T3331" s="122"/>
      <c r="U3331" s="121"/>
      <c r="V3331" s="121"/>
      <c r="W3331" s="120"/>
      <c r="X3331" s="113"/>
      <c r="Y3331" s="113"/>
      <c r="Z3331" s="125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2"/>
      <c r="B3332" s="113"/>
      <c r="C3332" s="176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1"/>
      <c r="R3332" s="30"/>
      <c r="S3332" s="8"/>
      <c r="T3332" s="122"/>
      <c r="U3332" s="121"/>
      <c r="V3332" s="121"/>
      <c r="W3332" s="120"/>
      <c r="X3332" s="113"/>
      <c r="Y3332" s="113"/>
      <c r="Z3332" s="125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2"/>
      <c r="B3333" s="113"/>
      <c r="C3333" s="176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1"/>
      <c r="R3333" s="30"/>
      <c r="S3333" s="8"/>
      <c r="T3333" s="122"/>
      <c r="U3333" s="121"/>
      <c r="V3333" s="121"/>
      <c r="W3333" s="120"/>
      <c r="X3333" s="113"/>
      <c r="Y3333" s="113"/>
      <c r="Z3333" s="125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2"/>
      <c r="B3334" s="113"/>
      <c r="C3334" s="176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1"/>
      <c r="R3334" s="30"/>
      <c r="S3334" s="8"/>
      <c r="T3334" s="122"/>
      <c r="U3334" s="121"/>
      <c r="V3334" s="121"/>
      <c r="W3334" s="120"/>
      <c r="X3334" s="113"/>
      <c r="Y3334" s="113"/>
      <c r="Z3334" s="125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2"/>
      <c r="B3335" s="113"/>
      <c r="C3335" s="176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1"/>
      <c r="R3335" s="30"/>
      <c r="S3335" s="8"/>
      <c r="T3335" s="122"/>
      <c r="U3335" s="121"/>
      <c r="V3335" s="121"/>
      <c r="W3335" s="120"/>
      <c r="X3335" s="113"/>
      <c r="Y3335" s="113"/>
      <c r="Z3335" s="125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2"/>
      <c r="B3336" s="113"/>
      <c r="C3336" s="176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1"/>
      <c r="R3336" s="30"/>
      <c r="S3336" s="8"/>
      <c r="T3336" s="122"/>
      <c r="U3336" s="121"/>
      <c r="V3336" s="121"/>
      <c r="W3336" s="120"/>
      <c r="X3336" s="113"/>
      <c r="Y3336" s="113"/>
      <c r="Z3336" s="125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2"/>
      <c r="B3337" s="113"/>
      <c r="C3337" s="176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1"/>
      <c r="R3337" s="30"/>
      <c r="S3337" s="8"/>
      <c r="T3337" s="122"/>
      <c r="U3337" s="121"/>
      <c r="V3337" s="121"/>
      <c r="W3337" s="120"/>
      <c r="X3337" s="113"/>
      <c r="Y3337" s="113"/>
      <c r="Z3337" s="125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2"/>
      <c r="B3338" s="113"/>
      <c r="C3338" s="176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1"/>
      <c r="R3338" s="30"/>
      <c r="S3338" s="8"/>
      <c r="T3338" s="122"/>
      <c r="U3338" s="121"/>
      <c r="V3338" s="121"/>
      <c r="W3338" s="120"/>
      <c r="X3338" s="113"/>
      <c r="Y3338" s="113"/>
      <c r="Z3338" s="125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2"/>
      <c r="B3339" s="113"/>
      <c r="C3339" s="176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1"/>
      <c r="R3339" s="30"/>
      <c r="S3339" s="8"/>
      <c r="T3339" s="122"/>
      <c r="U3339" s="121"/>
      <c r="V3339" s="121"/>
      <c r="W3339" s="120"/>
      <c r="X3339" s="113"/>
      <c r="Y3339" s="113"/>
      <c r="Z3339" s="125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2"/>
      <c r="B3340" s="113"/>
      <c r="C3340" s="176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1"/>
      <c r="R3340" s="30"/>
      <c r="S3340" s="8"/>
      <c r="T3340" s="122"/>
      <c r="U3340" s="121"/>
      <c r="V3340" s="121"/>
      <c r="W3340" s="120"/>
      <c r="X3340" s="113"/>
      <c r="Y3340" s="113"/>
      <c r="Z3340" s="125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2"/>
      <c r="B3341" s="113"/>
      <c r="C3341" s="176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1"/>
      <c r="R3341" s="30"/>
      <c r="S3341" s="8"/>
      <c r="T3341" s="122"/>
      <c r="U3341" s="121"/>
      <c r="V3341" s="121"/>
      <c r="W3341" s="120"/>
      <c r="X3341" s="113"/>
      <c r="Y3341" s="113"/>
      <c r="Z3341" s="125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2"/>
      <c r="B3342" s="113"/>
      <c r="C3342" s="176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1"/>
      <c r="R3342" s="30"/>
      <c r="S3342" s="8"/>
      <c r="T3342" s="122"/>
      <c r="U3342" s="121"/>
      <c r="V3342" s="121"/>
      <c r="W3342" s="120"/>
      <c r="X3342" s="113"/>
      <c r="Y3342" s="113"/>
      <c r="Z3342" s="125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2"/>
      <c r="B3343" s="113"/>
      <c r="C3343" s="176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1"/>
      <c r="R3343" s="30"/>
      <c r="S3343" s="8"/>
      <c r="T3343" s="122"/>
      <c r="U3343" s="121"/>
      <c r="V3343" s="121"/>
      <c r="W3343" s="120"/>
      <c r="X3343" s="113"/>
      <c r="Y3343" s="113"/>
      <c r="Z3343" s="125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2"/>
      <c r="B3344" s="113"/>
      <c r="C3344" s="176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1"/>
      <c r="R3344" s="30"/>
      <c r="S3344" s="8"/>
      <c r="T3344" s="122"/>
      <c r="U3344" s="121"/>
      <c r="V3344" s="121"/>
      <c r="W3344" s="120"/>
      <c r="X3344" s="113"/>
      <c r="Y3344" s="113"/>
      <c r="Z3344" s="125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2"/>
      <c r="B3345" s="113"/>
      <c r="C3345" s="176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1"/>
      <c r="R3345" s="30"/>
      <c r="S3345" s="8"/>
      <c r="T3345" s="122"/>
      <c r="U3345" s="121"/>
      <c r="V3345" s="121"/>
      <c r="W3345" s="120"/>
      <c r="X3345" s="113"/>
      <c r="Y3345" s="113"/>
      <c r="Z3345" s="125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2"/>
      <c r="B3346" s="113"/>
      <c r="C3346" s="176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1"/>
      <c r="R3346" s="30"/>
      <c r="S3346" s="8"/>
      <c r="T3346" s="122"/>
      <c r="U3346" s="121"/>
      <c r="V3346" s="121"/>
      <c r="W3346" s="120"/>
      <c r="X3346" s="113"/>
      <c r="Y3346" s="113"/>
      <c r="Z3346" s="125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2"/>
      <c r="B3347" s="113"/>
      <c r="C3347" s="176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1"/>
      <c r="R3347" s="30"/>
      <c r="S3347" s="8"/>
      <c r="T3347" s="122"/>
      <c r="U3347" s="121"/>
      <c r="V3347" s="121"/>
      <c r="W3347" s="120"/>
      <c r="X3347" s="113"/>
      <c r="Y3347" s="113"/>
      <c r="Z3347" s="125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2"/>
      <c r="B3348" s="113"/>
      <c r="C3348" s="176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1"/>
      <c r="R3348" s="30"/>
      <c r="S3348" s="8"/>
      <c r="T3348" s="122"/>
      <c r="U3348" s="121"/>
      <c r="V3348" s="121"/>
      <c r="W3348" s="120"/>
      <c r="X3348" s="113"/>
      <c r="Y3348" s="113"/>
      <c r="Z3348" s="125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2"/>
      <c r="B3349" s="113"/>
      <c r="C3349" s="176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1"/>
      <c r="R3349" s="30"/>
      <c r="S3349" s="8"/>
      <c r="T3349" s="122"/>
      <c r="U3349" s="121"/>
      <c r="V3349" s="121"/>
      <c r="W3349" s="120"/>
      <c r="X3349" s="113"/>
      <c r="Y3349" s="113"/>
      <c r="Z3349" s="125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2"/>
      <c r="B3350" s="113"/>
      <c r="C3350" s="176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1"/>
      <c r="R3350" s="30"/>
      <c r="S3350" s="8"/>
      <c r="T3350" s="122"/>
      <c r="U3350" s="121"/>
      <c r="V3350" s="121"/>
      <c r="W3350" s="120"/>
      <c r="X3350" s="113"/>
      <c r="Y3350" s="113"/>
      <c r="Z3350" s="125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2"/>
      <c r="B3351" s="113"/>
      <c r="C3351" s="176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1"/>
      <c r="R3351" s="30"/>
      <c r="S3351" s="8"/>
      <c r="T3351" s="122"/>
      <c r="U3351" s="121"/>
      <c r="V3351" s="121"/>
      <c r="W3351" s="120"/>
      <c r="X3351" s="113"/>
      <c r="Y3351" s="113"/>
      <c r="Z3351" s="125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2"/>
      <c r="B3352" s="113"/>
      <c r="C3352" s="176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1"/>
      <c r="R3352" s="30"/>
      <c r="S3352" s="8"/>
      <c r="T3352" s="122"/>
      <c r="U3352" s="121"/>
      <c r="V3352" s="121"/>
      <c r="W3352" s="120"/>
      <c r="X3352" s="113"/>
      <c r="Y3352" s="113"/>
      <c r="Z3352" s="125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2"/>
      <c r="B3353" s="113"/>
      <c r="C3353" s="176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1"/>
      <c r="R3353" s="30"/>
      <c r="S3353" s="8"/>
      <c r="T3353" s="122"/>
      <c r="U3353" s="121"/>
      <c r="V3353" s="121"/>
      <c r="W3353" s="120"/>
      <c r="X3353" s="113"/>
      <c r="Y3353" s="113"/>
      <c r="Z3353" s="125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2"/>
      <c r="B3354" s="113"/>
      <c r="C3354" s="176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1"/>
      <c r="R3354" s="30"/>
      <c r="S3354" s="8"/>
      <c r="T3354" s="122"/>
      <c r="U3354" s="121"/>
      <c r="V3354" s="121"/>
      <c r="W3354" s="120"/>
      <c r="X3354" s="113"/>
      <c r="Y3354" s="113"/>
      <c r="Z3354" s="125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2"/>
      <c r="B3355" s="113"/>
      <c r="C3355" s="176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1"/>
      <c r="R3355" s="30"/>
      <c r="S3355" s="8"/>
      <c r="T3355" s="122"/>
      <c r="U3355" s="121"/>
      <c r="V3355" s="121"/>
      <c r="W3355" s="120"/>
      <c r="X3355" s="113"/>
      <c r="Y3355" s="113"/>
      <c r="Z3355" s="125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2"/>
      <c r="B3356" s="113"/>
      <c r="C3356" s="176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1"/>
      <c r="R3356" s="30"/>
      <c r="S3356" s="8"/>
      <c r="T3356" s="122"/>
      <c r="U3356" s="121"/>
      <c r="V3356" s="121"/>
      <c r="W3356" s="120"/>
      <c r="X3356" s="113"/>
      <c r="Y3356" s="113"/>
      <c r="Z3356" s="125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2"/>
      <c r="B3357" s="113"/>
      <c r="C3357" s="176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1"/>
      <c r="R3357" s="30"/>
      <c r="S3357" s="8"/>
      <c r="T3357" s="122"/>
      <c r="U3357" s="121"/>
      <c r="V3357" s="121"/>
      <c r="W3357" s="120"/>
      <c r="X3357" s="113"/>
      <c r="Y3357" s="113"/>
      <c r="Z3357" s="125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2"/>
      <c r="B3358" s="113"/>
      <c r="C3358" s="176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1"/>
      <c r="R3358" s="30"/>
      <c r="S3358" s="8"/>
      <c r="T3358" s="122"/>
      <c r="U3358" s="121"/>
      <c r="V3358" s="121"/>
      <c r="W3358" s="120"/>
      <c r="X3358" s="113"/>
      <c r="Y3358" s="113"/>
      <c r="Z3358" s="125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2"/>
      <c r="B3359" s="113"/>
      <c r="C3359" s="176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1"/>
      <c r="R3359" s="30"/>
      <c r="S3359" s="8"/>
      <c r="T3359" s="122"/>
      <c r="U3359" s="121"/>
      <c r="V3359" s="121"/>
      <c r="W3359" s="120"/>
      <c r="X3359" s="113"/>
      <c r="Y3359" s="113"/>
      <c r="Z3359" s="125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2"/>
      <c r="B3360" s="113"/>
      <c r="C3360" s="176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1"/>
      <c r="R3360" s="30"/>
      <c r="S3360" s="8"/>
      <c r="T3360" s="122"/>
      <c r="U3360" s="121"/>
      <c r="V3360" s="121"/>
      <c r="W3360" s="120"/>
      <c r="X3360" s="113"/>
      <c r="Y3360" s="113"/>
      <c r="Z3360" s="125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2"/>
      <c r="B3361" s="113"/>
      <c r="C3361" s="176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1"/>
      <c r="R3361" s="30"/>
      <c r="S3361" s="8"/>
      <c r="T3361" s="122"/>
      <c r="U3361" s="121"/>
      <c r="V3361" s="121"/>
      <c r="W3361" s="120"/>
      <c r="X3361" s="113"/>
      <c r="Y3361" s="113"/>
      <c r="Z3361" s="125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2"/>
      <c r="B3362" s="113"/>
      <c r="C3362" s="176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1"/>
      <c r="R3362" s="30"/>
      <c r="S3362" s="8"/>
      <c r="T3362" s="122"/>
      <c r="U3362" s="121"/>
      <c r="V3362" s="121"/>
      <c r="W3362" s="120"/>
      <c r="X3362" s="113"/>
      <c r="Y3362" s="113"/>
      <c r="Z3362" s="125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2"/>
      <c r="B3363" s="113"/>
      <c r="C3363" s="176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1"/>
      <c r="R3363" s="30"/>
      <c r="S3363" s="8"/>
      <c r="T3363" s="122"/>
      <c r="U3363" s="121"/>
      <c r="V3363" s="121"/>
      <c r="W3363" s="120"/>
      <c r="X3363" s="113"/>
      <c r="Y3363" s="113"/>
      <c r="Z3363" s="125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2"/>
      <c r="B3364" s="113"/>
      <c r="C3364" s="176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1"/>
      <c r="R3364" s="30"/>
      <c r="S3364" s="8"/>
      <c r="T3364" s="122"/>
      <c r="U3364" s="121"/>
      <c r="V3364" s="121"/>
      <c r="W3364" s="120"/>
      <c r="X3364" s="113"/>
      <c r="Y3364" s="113"/>
      <c r="Z3364" s="125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2"/>
      <c r="B3365" s="113"/>
      <c r="C3365" s="176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1"/>
      <c r="R3365" s="30"/>
      <c r="S3365" s="8"/>
      <c r="T3365" s="122"/>
      <c r="U3365" s="121"/>
      <c r="V3365" s="121"/>
      <c r="W3365" s="120"/>
      <c r="X3365" s="113"/>
      <c r="Y3365" s="113"/>
      <c r="Z3365" s="125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2"/>
      <c r="B3366" s="113"/>
      <c r="C3366" s="176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1"/>
      <c r="R3366" s="30"/>
      <c r="S3366" s="8"/>
      <c r="T3366" s="122"/>
      <c r="U3366" s="121"/>
      <c r="V3366" s="121"/>
      <c r="W3366" s="120"/>
      <c r="X3366" s="113"/>
      <c r="Y3366" s="113"/>
      <c r="Z3366" s="125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2"/>
      <c r="B3367" s="113"/>
      <c r="C3367" s="176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1"/>
      <c r="R3367" s="30"/>
      <c r="S3367" s="8"/>
      <c r="T3367" s="122"/>
      <c r="U3367" s="121"/>
      <c r="V3367" s="121"/>
      <c r="W3367" s="120"/>
      <c r="X3367" s="113"/>
      <c r="Y3367" s="113"/>
      <c r="Z3367" s="125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2"/>
      <c r="B3368" s="113"/>
      <c r="C3368" s="176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1"/>
      <c r="R3368" s="30"/>
      <c r="S3368" s="8"/>
      <c r="T3368" s="122"/>
      <c r="U3368" s="121"/>
      <c r="V3368" s="121"/>
      <c r="W3368" s="120"/>
      <c r="X3368" s="113"/>
      <c r="Y3368" s="113"/>
      <c r="Z3368" s="125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2"/>
      <c r="B3369" s="113"/>
      <c r="C3369" s="176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1"/>
      <c r="R3369" s="30"/>
      <c r="S3369" s="8"/>
      <c r="T3369" s="122"/>
      <c r="U3369" s="121"/>
      <c r="V3369" s="121"/>
      <c r="W3369" s="120"/>
      <c r="X3369" s="113"/>
      <c r="Y3369" s="113"/>
      <c r="Z3369" s="125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2"/>
      <c r="B3370" s="113"/>
      <c r="C3370" s="176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1"/>
      <c r="R3370" s="30"/>
      <c r="S3370" s="8"/>
      <c r="T3370" s="122"/>
      <c r="U3370" s="121"/>
      <c r="V3370" s="121"/>
      <c r="W3370" s="120"/>
      <c r="X3370" s="113"/>
      <c r="Y3370" s="113"/>
      <c r="Z3370" s="125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2"/>
      <c r="B3371" s="113"/>
      <c r="C3371" s="176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1"/>
      <c r="R3371" s="30"/>
      <c r="S3371" s="8"/>
      <c r="T3371" s="122"/>
      <c r="U3371" s="121"/>
      <c r="V3371" s="121"/>
      <c r="W3371" s="120"/>
      <c r="X3371" s="113"/>
      <c r="Y3371" s="113"/>
      <c r="Z3371" s="125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2"/>
      <c r="B3372" s="113"/>
      <c r="C3372" s="176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1"/>
      <c r="R3372" s="30"/>
      <c r="S3372" s="8"/>
      <c r="T3372" s="122"/>
      <c r="U3372" s="121"/>
      <c r="V3372" s="121"/>
      <c r="W3372" s="120"/>
      <c r="X3372" s="113"/>
      <c r="Y3372" s="113"/>
      <c r="Z3372" s="125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2"/>
      <c r="B3373" s="113"/>
      <c r="C3373" s="176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1"/>
      <c r="R3373" s="30"/>
      <c r="S3373" s="8"/>
      <c r="T3373" s="122"/>
      <c r="U3373" s="121"/>
      <c r="V3373" s="121"/>
      <c r="W3373" s="120"/>
      <c r="X3373" s="113"/>
      <c r="Y3373" s="113"/>
      <c r="Z3373" s="125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2"/>
      <c r="B3374" s="113"/>
      <c r="C3374" s="176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1"/>
      <c r="R3374" s="30"/>
      <c r="S3374" s="8"/>
      <c r="T3374" s="122"/>
      <c r="U3374" s="121"/>
      <c r="V3374" s="121"/>
      <c r="W3374" s="120"/>
      <c r="X3374" s="113"/>
      <c r="Y3374" s="113"/>
      <c r="Z3374" s="125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2"/>
      <c r="B3375" s="113"/>
      <c r="C3375" s="176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1"/>
      <c r="R3375" s="30"/>
      <c r="S3375" s="8"/>
      <c r="T3375" s="122"/>
      <c r="U3375" s="121"/>
      <c r="V3375" s="121"/>
      <c r="W3375" s="120"/>
      <c r="X3375" s="113"/>
      <c r="Y3375" s="113"/>
      <c r="Z3375" s="125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2"/>
      <c r="B3376" s="113"/>
      <c r="C3376" s="176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1"/>
      <c r="R3376" s="30"/>
      <c r="S3376" s="8"/>
      <c r="T3376" s="122"/>
      <c r="U3376" s="121"/>
      <c r="V3376" s="121"/>
      <c r="W3376" s="120"/>
      <c r="X3376" s="113"/>
      <c r="Y3376" s="113"/>
      <c r="Z3376" s="125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2"/>
      <c r="B3377" s="113"/>
      <c r="C3377" s="176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1"/>
      <c r="R3377" s="30"/>
      <c r="S3377" s="8"/>
      <c r="T3377" s="122"/>
      <c r="U3377" s="121"/>
      <c r="V3377" s="121"/>
      <c r="W3377" s="120"/>
      <c r="X3377" s="113"/>
      <c r="Y3377" s="113"/>
      <c r="Z3377" s="125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2"/>
      <c r="B3378" s="113"/>
      <c r="C3378" s="176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1"/>
      <c r="R3378" s="30"/>
      <c r="S3378" s="8"/>
      <c r="T3378" s="122"/>
      <c r="U3378" s="121"/>
      <c r="V3378" s="121"/>
      <c r="W3378" s="120"/>
      <c r="X3378" s="113"/>
      <c r="Y3378" s="113"/>
      <c r="Z3378" s="125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2"/>
      <c r="B3379" s="113"/>
      <c r="C3379" s="176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1"/>
      <c r="R3379" s="30"/>
      <c r="S3379" s="8"/>
      <c r="T3379" s="122"/>
      <c r="U3379" s="121"/>
      <c r="V3379" s="121"/>
      <c r="W3379" s="120"/>
      <c r="X3379" s="113"/>
      <c r="Y3379" s="113"/>
      <c r="Z3379" s="125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2"/>
      <c r="B3380" s="113"/>
      <c r="C3380" s="176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1"/>
      <c r="R3380" s="30"/>
      <c r="S3380" s="8"/>
      <c r="T3380" s="122"/>
      <c r="U3380" s="121"/>
      <c r="V3380" s="121"/>
      <c r="W3380" s="120"/>
      <c r="X3380" s="113"/>
      <c r="Y3380" s="113"/>
      <c r="Z3380" s="125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2"/>
      <c r="B3381" s="113"/>
      <c r="C3381" s="176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1"/>
      <c r="R3381" s="30"/>
      <c r="S3381" s="8"/>
      <c r="T3381" s="122"/>
      <c r="U3381" s="121"/>
      <c r="V3381" s="121"/>
      <c r="W3381" s="120"/>
      <c r="X3381" s="113"/>
      <c r="Y3381" s="113"/>
      <c r="Z3381" s="125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2"/>
      <c r="B3382" s="113"/>
      <c r="C3382" s="176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1"/>
      <c r="R3382" s="30"/>
      <c r="S3382" s="8"/>
      <c r="T3382" s="122"/>
      <c r="U3382" s="121"/>
      <c r="V3382" s="121"/>
      <c r="W3382" s="120"/>
      <c r="X3382" s="113"/>
      <c r="Y3382" s="113"/>
      <c r="Z3382" s="125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2"/>
      <c r="B3383" s="113"/>
      <c r="C3383" s="176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1"/>
      <c r="R3383" s="30"/>
      <c r="S3383" s="8"/>
      <c r="T3383" s="122"/>
      <c r="U3383" s="121"/>
      <c r="V3383" s="121"/>
      <c r="W3383" s="120"/>
      <c r="X3383" s="113"/>
      <c r="Y3383" s="113"/>
      <c r="Z3383" s="125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2"/>
      <c r="B3384" s="113"/>
      <c r="C3384" s="176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1"/>
      <c r="R3384" s="30"/>
      <c r="S3384" s="8"/>
      <c r="T3384" s="122"/>
      <c r="U3384" s="121"/>
      <c r="V3384" s="121"/>
      <c r="W3384" s="120"/>
      <c r="X3384" s="113"/>
      <c r="Y3384" s="113"/>
      <c r="Z3384" s="125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2"/>
      <c r="B3385" s="113"/>
      <c r="C3385" s="176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1"/>
      <c r="R3385" s="30"/>
      <c r="S3385" s="8"/>
      <c r="T3385" s="122"/>
      <c r="U3385" s="121"/>
      <c r="V3385" s="121"/>
      <c r="W3385" s="120"/>
      <c r="X3385" s="113"/>
      <c r="Y3385" s="113"/>
      <c r="Z3385" s="125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2"/>
      <c r="B3386" s="113"/>
      <c r="C3386" s="176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1"/>
      <c r="R3386" s="30"/>
      <c r="S3386" s="8"/>
      <c r="T3386" s="122"/>
      <c r="U3386" s="121"/>
      <c r="V3386" s="121"/>
      <c r="W3386" s="120"/>
      <c r="X3386" s="113"/>
      <c r="Y3386" s="113"/>
      <c r="Z3386" s="125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2"/>
      <c r="B3387" s="113"/>
      <c r="C3387" s="176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1"/>
      <c r="R3387" s="30"/>
      <c r="S3387" s="8"/>
      <c r="T3387" s="122"/>
      <c r="U3387" s="121"/>
      <c r="V3387" s="121"/>
      <c r="W3387" s="120"/>
      <c r="X3387" s="113"/>
      <c r="Y3387" s="113"/>
      <c r="Z3387" s="125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2"/>
      <c r="B3388" s="113"/>
      <c r="C3388" s="176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1"/>
      <c r="R3388" s="30"/>
      <c r="S3388" s="8"/>
      <c r="T3388" s="122"/>
      <c r="U3388" s="121"/>
      <c r="V3388" s="121"/>
      <c r="W3388" s="120"/>
      <c r="X3388" s="113"/>
      <c r="Y3388" s="113"/>
      <c r="Z3388" s="125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2"/>
      <c r="B3389" s="113"/>
      <c r="C3389" s="176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1"/>
      <c r="R3389" s="30"/>
      <c r="S3389" s="8"/>
      <c r="T3389" s="122"/>
      <c r="U3389" s="121"/>
      <c r="V3389" s="121"/>
      <c r="W3389" s="120"/>
      <c r="X3389" s="113"/>
      <c r="Y3389" s="113"/>
      <c r="Z3389" s="125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2"/>
      <c r="B3390" s="113"/>
      <c r="C3390" s="176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1"/>
      <c r="R3390" s="30"/>
      <c r="S3390" s="8"/>
      <c r="T3390" s="122"/>
      <c r="U3390" s="121"/>
      <c r="V3390" s="121"/>
      <c r="W3390" s="120"/>
      <c r="X3390" s="113"/>
      <c r="Y3390" s="113"/>
      <c r="Z3390" s="125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2"/>
      <c r="B3391" s="113"/>
      <c r="C3391" s="176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1"/>
      <c r="R3391" s="30"/>
      <c r="S3391" s="8"/>
      <c r="T3391" s="122"/>
      <c r="U3391" s="121"/>
      <c r="V3391" s="121"/>
      <c r="W3391" s="120"/>
      <c r="X3391" s="113"/>
      <c r="Y3391" s="113"/>
      <c r="Z3391" s="125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2"/>
      <c r="B3392" s="113"/>
      <c r="C3392" s="176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1"/>
      <c r="R3392" s="30"/>
      <c r="S3392" s="8"/>
      <c r="T3392" s="122"/>
      <c r="U3392" s="121"/>
      <c r="V3392" s="121"/>
      <c r="W3392" s="120"/>
      <c r="X3392" s="113"/>
      <c r="Y3392" s="113"/>
      <c r="Z3392" s="125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2"/>
      <c r="B3393" s="113"/>
      <c r="C3393" s="176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1"/>
      <c r="R3393" s="30"/>
      <c r="S3393" s="8"/>
      <c r="T3393" s="122"/>
      <c r="U3393" s="121"/>
      <c r="V3393" s="121"/>
      <c r="W3393" s="120"/>
      <c r="X3393" s="113"/>
      <c r="Y3393" s="113"/>
      <c r="Z3393" s="125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2"/>
      <c r="B3394" s="113"/>
      <c r="C3394" s="176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1"/>
      <c r="R3394" s="30"/>
      <c r="S3394" s="8"/>
      <c r="T3394" s="122"/>
      <c r="U3394" s="121"/>
      <c r="V3394" s="121"/>
      <c r="W3394" s="120"/>
      <c r="X3394" s="113"/>
      <c r="Y3394" s="113"/>
      <c r="Z3394" s="125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2"/>
      <c r="B3395" s="113"/>
      <c r="C3395" s="176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1"/>
      <c r="R3395" s="30"/>
      <c r="S3395" s="8"/>
      <c r="T3395" s="122"/>
      <c r="U3395" s="121"/>
      <c r="V3395" s="121"/>
      <c r="W3395" s="120"/>
      <c r="X3395" s="113"/>
      <c r="Y3395" s="113"/>
      <c r="Z3395" s="125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2"/>
      <c r="B3396" s="113"/>
      <c r="C3396" s="176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1"/>
      <c r="R3396" s="30"/>
      <c r="S3396" s="8"/>
      <c r="T3396" s="122"/>
      <c r="U3396" s="121"/>
      <c r="V3396" s="121"/>
      <c r="W3396" s="120"/>
      <c r="X3396" s="113"/>
      <c r="Y3396" s="113"/>
      <c r="Z3396" s="125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2"/>
      <c r="B3397" s="113"/>
      <c r="C3397" s="176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1"/>
      <c r="R3397" s="30"/>
      <c r="S3397" s="8"/>
      <c r="T3397" s="122"/>
      <c r="U3397" s="121"/>
      <c r="V3397" s="121"/>
      <c r="W3397" s="120"/>
      <c r="X3397" s="113"/>
      <c r="Y3397" s="113"/>
      <c r="Z3397" s="125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2"/>
      <c r="B3398" s="113"/>
      <c r="C3398" s="176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1"/>
      <c r="R3398" s="30"/>
      <c r="S3398" s="8"/>
      <c r="T3398" s="122"/>
      <c r="U3398" s="121"/>
      <c r="V3398" s="121"/>
      <c r="W3398" s="120"/>
      <c r="X3398" s="113"/>
      <c r="Y3398" s="113"/>
      <c r="Z3398" s="125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2"/>
      <c r="B3399" s="113"/>
      <c r="C3399" s="176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1"/>
      <c r="R3399" s="30"/>
      <c r="S3399" s="8"/>
      <c r="T3399" s="122"/>
      <c r="U3399" s="121"/>
      <c r="V3399" s="121"/>
      <c r="W3399" s="120"/>
      <c r="X3399" s="113"/>
      <c r="Y3399" s="113"/>
      <c r="Z3399" s="125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2"/>
      <c r="B3400" s="113"/>
      <c r="C3400" s="176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1"/>
      <c r="R3400" s="30"/>
      <c r="S3400" s="8"/>
      <c r="T3400" s="122"/>
      <c r="U3400" s="121"/>
      <c r="V3400" s="121"/>
      <c r="W3400" s="120"/>
      <c r="X3400" s="113"/>
      <c r="Y3400" s="113"/>
      <c r="Z3400" s="125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2"/>
      <c r="B3401" s="113"/>
      <c r="C3401" s="176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1"/>
      <c r="R3401" s="30"/>
      <c r="S3401" s="8"/>
      <c r="T3401" s="122"/>
      <c r="U3401" s="121"/>
      <c r="V3401" s="121"/>
      <c r="W3401" s="120"/>
      <c r="X3401" s="113"/>
      <c r="Y3401" s="113"/>
      <c r="Z3401" s="125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2"/>
      <c r="B3402" s="113"/>
      <c r="C3402" s="176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1"/>
      <c r="R3402" s="30"/>
      <c r="S3402" s="8"/>
      <c r="T3402" s="122"/>
      <c r="U3402" s="121"/>
      <c r="V3402" s="121"/>
      <c r="W3402" s="120"/>
      <c r="X3402" s="113"/>
      <c r="Y3402" s="113"/>
      <c r="Z3402" s="125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2"/>
      <c r="B3403" s="113"/>
      <c r="C3403" s="176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1"/>
      <c r="R3403" s="30"/>
      <c r="S3403" s="8"/>
      <c r="T3403" s="122"/>
      <c r="U3403" s="121"/>
      <c r="V3403" s="121"/>
      <c r="W3403" s="120"/>
      <c r="X3403" s="113"/>
      <c r="Y3403" s="113"/>
      <c r="Z3403" s="125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2"/>
      <c r="B3404" s="113"/>
      <c r="C3404" s="176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1"/>
      <c r="R3404" s="30"/>
      <c r="S3404" s="8"/>
      <c r="T3404" s="122"/>
      <c r="U3404" s="121"/>
      <c r="V3404" s="121"/>
      <c r="W3404" s="120"/>
      <c r="X3404" s="113"/>
      <c r="Y3404" s="113"/>
      <c r="Z3404" s="125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2"/>
      <c r="B3405" s="113"/>
      <c r="C3405" s="176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1"/>
      <c r="R3405" s="30"/>
      <c r="S3405" s="8"/>
      <c r="T3405" s="122"/>
      <c r="U3405" s="121"/>
      <c r="V3405" s="121"/>
      <c r="W3405" s="120"/>
      <c r="X3405" s="113"/>
      <c r="Y3405" s="113"/>
      <c r="Z3405" s="125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2"/>
      <c r="B3406" s="113"/>
      <c r="C3406" s="176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1"/>
      <c r="R3406" s="30"/>
      <c r="S3406" s="8"/>
      <c r="T3406" s="122"/>
      <c r="U3406" s="121"/>
      <c r="V3406" s="121"/>
      <c r="W3406" s="120"/>
      <c r="X3406" s="113"/>
      <c r="Y3406" s="113"/>
      <c r="Z3406" s="125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2"/>
      <c r="B3407" s="113"/>
      <c r="C3407" s="176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1"/>
      <c r="R3407" s="30"/>
      <c r="S3407" s="8"/>
      <c r="T3407" s="122"/>
      <c r="U3407" s="121"/>
      <c r="V3407" s="121"/>
      <c r="W3407" s="120"/>
      <c r="X3407" s="113"/>
      <c r="Y3407" s="113"/>
      <c r="Z3407" s="125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2"/>
      <c r="B3408" s="113"/>
      <c r="C3408" s="176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1"/>
      <c r="R3408" s="30"/>
      <c r="S3408" s="8"/>
      <c r="T3408" s="122"/>
      <c r="U3408" s="121"/>
      <c r="V3408" s="121"/>
      <c r="W3408" s="120"/>
      <c r="X3408" s="113"/>
      <c r="Y3408" s="113"/>
      <c r="Z3408" s="125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2"/>
      <c r="B3409" s="113"/>
      <c r="C3409" s="176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1"/>
      <c r="R3409" s="30"/>
      <c r="S3409" s="8"/>
      <c r="T3409" s="122"/>
      <c r="U3409" s="121"/>
      <c r="V3409" s="121"/>
      <c r="W3409" s="120"/>
      <c r="X3409" s="113"/>
      <c r="Y3409" s="113"/>
      <c r="Z3409" s="125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2"/>
      <c r="B3410" s="113"/>
      <c r="C3410" s="176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1"/>
      <c r="R3410" s="30"/>
      <c r="S3410" s="8"/>
      <c r="T3410" s="122"/>
      <c r="U3410" s="121"/>
      <c r="V3410" s="121"/>
      <c r="W3410" s="120"/>
      <c r="X3410" s="113"/>
      <c r="Y3410" s="113"/>
      <c r="Z3410" s="125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2"/>
      <c r="B3411" s="113"/>
      <c r="C3411" s="176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1"/>
      <c r="R3411" s="30"/>
      <c r="S3411" s="8"/>
      <c r="T3411" s="122"/>
      <c r="U3411" s="121"/>
      <c r="V3411" s="121"/>
      <c r="W3411" s="120"/>
      <c r="X3411" s="113"/>
      <c r="Y3411" s="113"/>
      <c r="Z3411" s="125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2"/>
      <c r="B3412" s="113"/>
      <c r="C3412" s="176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1"/>
      <c r="R3412" s="30"/>
      <c r="S3412" s="8"/>
      <c r="T3412" s="122"/>
      <c r="U3412" s="121"/>
      <c r="V3412" s="121"/>
      <c r="W3412" s="120"/>
      <c r="X3412" s="113"/>
      <c r="Y3412" s="113"/>
      <c r="Z3412" s="125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2"/>
      <c r="B3413" s="113"/>
      <c r="C3413" s="176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1"/>
      <c r="R3413" s="30"/>
      <c r="S3413" s="8"/>
      <c r="T3413" s="122"/>
      <c r="U3413" s="121"/>
      <c r="V3413" s="121"/>
      <c r="W3413" s="120"/>
      <c r="X3413" s="113"/>
      <c r="Y3413" s="113"/>
      <c r="Z3413" s="125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2"/>
      <c r="B3414" s="113"/>
      <c r="C3414" s="176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1"/>
      <c r="R3414" s="30"/>
      <c r="S3414" s="8"/>
      <c r="T3414" s="122"/>
      <c r="U3414" s="121"/>
      <c r="V3414" s="121"/>
      <c r="W3414" s="120"/>
      <c r="X3414" s="113"/>
      <c r="Y3414" s="113"/>
      <c r="Z3414" s="125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2"/>
      <c r="B3415" s="113"/>
      <c r="C3415" s="176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1"/>
      <c r="R3415" s="30"/>
      <c r="S3415" s="8"/>
      <c r="T3415" s="122"/>
      <c r="U3415" s="121"/>
      <c r="V3415" s="121"/>
      <c r="W3415" s="120"/>
      <c r="X3415" s="113"/>
      <c r="Y3415" s="113"/>
      <c r="Z3415" s="125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2"/>
      <c r="B3416" s="113"/>
      <c r="C3416" s="176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1"/>
      <c r="R3416" s="30"/>
      <c r="S3416" s="8"/>
      <c r="T3416" s="122"/>
      <c r="U3416" s="121"/>
      <c r="V3416" s="121"/>
      <c r="W3416" s="120"/>
      <c r="X3416" s="113"/>
      <c r="Y3416" s="113"/>
      <c r="Z3416" s="125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2"/>
      <c r="B3417" s="113"/>
      <c r="C3417" s="176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1"/>
      <c r="R3417" s="30"/>
      <c r="S3417" s="8"/>
      <c r="T3417" s="122"/>
      <c r="U3417" s="121"/>
      <c r="V3417" s="121"/>
      <c r="W3417" s="120"/>
      <c r="X3417" s="113"/>
      <c r="Y3417" s="113"/>
      <c r="Z3417" s="125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2"/>
      <c r="B3418" s="113"/>
      <c r="C3418" s="176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1"/>
      <c r="R3418" s="30"/>
      <c r="S3418" s="8"/>
      <c r="T3418" s="122"/>
      <c r="U3418" s="121"/>
      <c r="V3418" s="121"/>
      <c r="W3418" s="120"/>
      <c r="X3418" s="113"/>
      <c r="Y3418" s="113"/>
      <c r="Z3418" s="125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2"/>
      <c r="B3419" s="113"/>
      <c r="C3419" s="176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1"/>
      <c r="R3419" s="30"/>
      <c r="S3419" s="8"/>
      <c r="T3419" s="122"/>
      <c r="U3419" s="121"/>
      <c r="V3419" s="121"/>
      <c r="W3419" s="120"/>
      <c r="X3419" s="113"/>
      <c r="Y3419" s="113"/>
      <c r="Z3419" s="125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2"/>
      <c r="B3420" s="113"/>
      <c r="C3420" s="176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1"/>
      <c r="R3420" s="30"/>
      <c r="S3420" s="8"/>
      <c r="T3420" s="122"/>
      <c r="U3420" s="121"/>
      <c r="V3420" s="121"/>
      <c r="W3420" s="120"/>
      <c r="X3420" s="113"/>
      <c r="Y3420" s="113"/>
      <c r="Z3420" s="125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2"/>
      <c r="B3421" s="113"/>
      <c r="C3421" s="176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1"/>
      <c r="R3421" s="30"/>
      <c r="S3421" s="8"/>
      <c r="T3421" s="122"/>
      <c r="U3421" s="121"/>
      <c r="V3421" s="121"/>
      <c r="W3421" s="120"/>
      <c r="X3421" s="113"/>
      <c r="Y3421" s="113"/>
      <c r="Z3421" s="125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2"/>
      <c r="B3422" s="113"/>
      <c r="C3422" s="176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1"/>
      <c r="R3422" s="30"/>
      <c r="S3422" s="8"/>
      <c r="T3422" s="122"/>
      <c r="U3422" s="121"/>
      <c r="V3422" s="121"/>
      <c r="W3422" s="120"/>
      <c r="X3422" s="113"/>
      <c r="Y3422" s="113"/>
      <c r="Z3422" s="125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2"/>
      <c r="B3423" s="113"/>
      <c r="C3423" s="176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1"/>
      <c r="R3423" s="30"/>
      <c r="S3423" s="8"/>
      <c r="T3423" s="122"/>
      <c r="U3423" s="121"/>
      <c r="V3423" s="121"/>
      <c r="W3423" s="120"/>
      <c r="X3423" s="113"/>
      <c r="Y3423" s="113"/>
      <c r="Z3423" s="125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2"/>
      <c r="B3424" s="113"/>
      <c r="C3424" s="176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1"/>
      <c r="R3424" s="30"/>
      <c r="S3424" s="8"/>
      <c r="T3424" s="122"/>
      <c r="U3424" s="121"/>
      <c r="V3424" s="121"/>
      <c r="W3424" s="120"/>
      <c r="X3424" s="113"/>
      <c r="Y3424" s="113"/>
      <c r="Z3424" s="125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2"/>
      <c r="B3425" s="113"/>
      <c r="C3425" s="176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1"/>
      <c r="R3425" s="30"/>
      <c r="S3425" s="8"/>
      <c r="T3425" s="122"/>
      <c r="U3425" s="121"/>
      <c r="V3425" s="121"/>
      <c r="W3425" s="120"/>
      <c r="X3425" s="113"/>
      <c r="Y3425" s="113"/>
      <c r="Z3425" s="125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2"/>
      <c r="B3426" s="113"/>
      <c r="C3426" s="176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1"/>
      <c r="R3426" s="30"/>
      <c r="S3426" s="8"/>
      <c r="T3426" s="122"/>
      <c r="U3426" s="121"/>
      <c r="V3426" s="121"/>
      <c r="W3426" s="120"/>
      <c r="X3426" s="113"/>
      <c r="Y3426" s="113"/>
      <c r="Z3426" s="125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2"/>
      <c r="B3427" s="113"/>
      <c r="C3427" s="176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1"/>
      <c r="R3427" s="30"/>
      <c r="S3427" s="8"/>
      <c r="T3427" s="122"/>
      <c r="U3427" s="121"/>
      <c r="V3427" s="121"/>
      <c r="W3427" s="120"/>
      <c r="X3427" s="113"/>
      <c r="Y3427" s="113"/>
      <c r="Z3427" s="125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2"/>
      <c r="B3428" s="113"/>
      <c r="C3428" s="176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1"/>
      <c r="R3428" s="30"/>
      <c r="S3428" s="8"/>
      <c r="T3428" s="122"/>
      <c r="U3428" s="121"/>
      <c r="V3428" s="121"/>
      <c r="W3428" s="120"/>
      <c r="X3428" s="113"/>
      <c r="Y3428" s="113"/>
      <c r="Z3428" s="125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2"/>
      <c r="B3429" s="113"/>
      <c r="C3429" s="176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1"/>
      <c r="R3429" s="30"/>
      <c r="S3429" s="8"/>
      <c r="T3429" s="122"/>
      <c r="U3429" s="121"/>
      <c r="V3429" s="121"/>
      <c r="W3429" s="120"/>
      <c r="X3429" s="113"/>
      <c r="Y3429" s="113"/>
      <c r="Z3429" s="125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2"/>
      <c r="B3430" s="113"/>
      <c r="C3430" s="176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1"/>
      <c r="R3430" s="30"/>
      <c r="S3430" s="8"/>
      <c r="T3430" s="122"/>
      <c r="U3430" s="121"/>
      <c r="V3430" s="121"/>
      <c r="W3430" s="120"/>
      <c r="X3430" s="113"/>
      <c r="Y3430" s="113"/>
      <c r="Z3430" s="125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2"/>
      <c r="B3431" s="113"/>
      <c r="C3431" s="176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1"/>
      <c r="R3431" s="30"/>
      <c r="S3431" s="8"/>
      <c r="T3431" s="122"/>
      <c r="U3431" s="121"/>
      <c r="V3431" s="121"/>
      <c r="W3431" s="120"/>
      <c r="X3431" s="113"/>
      <c r="Y3431" s="113"/>
      <c r="Z3431" s="125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2"/>
      <c r="B3432" s="113"/>
      <c r="C3432" s="176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1"/>
      <c r="R3432" s="30"/>
      <c r="S3432" s="8"/>
      <c r="T3432" s="122"/>
      <c r="U3432" s="121"/>
      <c r="V3432" s="121"/>
      <c r="W3432" s="120"/>
      <c r="X3432" s="113"/>
      <c r="Y3432" s="113"/>
      <c r="Z3432" s="125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2"/>
      <c r="B3433" s="113"/>
      <c r="C3433" s="176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1"/>
      <c r="R3433" s="30"/>
      <c r="S3433" s="8"/>
      <c r="T3433" s="122"/>
      <c r="U3433" s="121"/>
      <c r="V3433" s="121"/>
      <c r="W3433" s="120"/>
      <c r="X3433" s="113"/>
      <c r="Y3433" s="113"/>
      <c r="Z3433" s="125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2"/>
      <c r="B3434" s="113"/>
      <c r="C3434" s="176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1"/>
      <c r="R3434" s="30"/>
      <c r="S3434" s="8"/>
      <c r="T3434" s="122"/>
      <c r="U3434" s="121"/>
      <c r="V3434" s="121"/>
      <c r="W3434" s="120"/>
      <c r="X3434" s="113"/>
      <c r="Y3434" s="113"/>
      <c r="Z3434" s="125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2"/>
      <c r="B3435" s="113"/>
      <c r="C3435" s="176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1"/>
      <c r="R3435" s="30"/>
      <c r="S3435" s="8"/>
      <c r="T3435" s="122"/>
      <c r="U3435" s="121"/>
      <c r="V3435" s="121"/>
      <c r="W3435" s="120"/>
      <c r="X3435" s="113"/>
      <c r="Y3435" s="113"/>
      <c r="Z3435" s="125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2"/>
      <c r="B3436" s="113"/>
      <c r="C3436" s="176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1"/>
      <c r="R3436" s="30"/>
      <c r="S3436" s="8"/>
      <c r="T3436" s="122"/>
      <c r="U3436" s="121"/>
      <c r="V3436" s="121"/>
      <c r="W3436" s="120"/>
      <c r="X3436" s="113"/>
      <c r="Y3436" s="113"/>
      <c r="Z3436" s="125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2"/>
      <c r="B3437" s="113"/>
      <c r="C3437" s="176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1"/>
      <c r="R3437" s="30"/>
      <c r="S3437" s="8"/>
      <c r="T3437" s="122"/>
      <c r="U3437" s="121"/>
      <c r="V3437" s="121"/>
      <c r="W3437" s="120"/>
      <c r="X3437" s="113"/>
      <c r="Y3437" s="113"/>
      <c r="Z3437" s="125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2"/>
      <c r="B3438" s="113"/>
      <c r="C3438" s="176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1"/>
      <c r="R3438" s="30"/>
      <c r="S3438" s="8"/>
      <c r="T3438" s="122"/>
      <c r="U3438" s="121"/>
      <c r="V3438" s="121"/>
      <c r="W3438" s="120"/>
      <c r="X3438" s="113"/>
      <c r="Y3438" s="113"/>
      <c r="Z3438" s="125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2"/>
      <c r="B3439" s="113"/>
      <c r="C3439" s="176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1"/>
      <c r="R3439" s="30"/>
      <c r="S3439" s="8"/>
      <c r="T3439" s="122"/>
      <c r="U3439" s="121"/>
      <c r="V3439" s="121"/>
      <c r="W3439" s="120"/>
      <c r="X3439" s="113"/>
      <c r="Y3439" s="113"/>
      <c r="Z3439" s="125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2"/>
      <c r="B3440" s="113"/>
      <c r="C3440" s="176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1"/>
      <c r="R3440" s="30"/>
      <c r="S3440" s="8"/>
      <c r="T3440" s="122"/>
      <c r="U3440" s="121"/>
      <c r="V3440" s="121"/>
      <c r="W3440" s="120"/>
      <c r="X3440" s="113"/>
      <c r="Y3440" s="113"/>
      <c r="Z3440" s="125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2"/>
      <c r="B3441" s="113"/>
      <c r="C3441" s="176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1"/>
      <c r="R3441" s="30"/>
      <c r="S3441" s="8"/>
      <c r="T3441" s="122"/>
      <c r="U3441" s="121"/>
      <c r="V3441" s="121"/>
      <c r="W3441" s="120"/>
      <c r="X3441" s="113"/>
      <c r="Y3441" s="113"/>
      <c r="Z3441" s="125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2"/>
      <c r="B3442" s="113"/>
      <c r="C3442" s="176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1"/>
      <c r="R3442" s="30"/>
      <c r="S3442" s="8"/>
      <c r="T3442" s="122"/>
      <c r="U3442" s="121"/>
      <c r="V3442" s="121"/>
      <c r="W3442" s="120"/>
      <c r="X3442" s="113"/>
      <c r="Y3442" s="113"/>
      <c r="Z3442" s="125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2"/>
      <c r="B3443" s="113"/>
      <c r="C3443" s="176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1"/>
      <c r="R3443" s="30"/>
      <c r="S3443" s="8"/>
      <c r="T3443" s="122"/>
      <c r="U3443" s="121"/>
      <c r="V3443" s="121"/>
      <c r="W3443" s="120"/>
      <c r="X3443" s="113"/>
      <c r="Y3443" s="113"/>
      <c r="Z3443" s="125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2"/>
      <c r="B3444" s="113"/>
      <c r="C3444" s="176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1"/>
      <c r="R3444" s="30"/>
      <c r="S3444" s="8"/>
      <c r="T3444" s="122"/>
      <c r="U3444" s="121"/>
      <c r="V3444" s="121"/>
      <c r="W3444" s="120"/>
      <c r="X3444" s="113"/>
      <c r="Y3444" s="113"/>
      <c r="Z3444" s="125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2"/>
      <c r="B3445" s="113"/>
      <c r="C3445" s="176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1"/>
      <c r="R3445" s="30"/>
      <c r="S3445" s="8"/>
      <c r="T3445" s="122"/>
      <c r="U3445" s="121"/>
      <c r="V3445" s="121"/>
      <c r="W3445" s="120"/>
      <c r="X3445" s="113"/>
      <c r="Y3445" s="113"/>
      <c r="Z3445" s="125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2"/>
      <c r="B3446" s="113"/>
      <c r="C3446" s="176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1"/>
      <c r="R3446" s="30"/>
      <c r="S3446" s="8"/>
      <c r="T3446" s="122"/>
      <c r="U3446" s="121"/>
      <c r="V3446" s="121"/>
      <c r="W3446" s="120"/>
      <c r="X3446" s="113"/>
      <c r="Y3446" s="113"/>
      <c r="Z3446" s="125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2"/>
      <c r="B3447" s="113"/>
      <c r="C3447" s="176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1"/>
      <c r="R3447" s="30"/>
      <c r="S3447" s="8"/>
      <c r="T3447" s="122"/>
      <c r="U3447" s="121"/>
      <c r="V3447" s="121"/>
      <c r="W3447" s="120"/>
      <c r="X3447" s="113"/>
      <c r="Y3447" s="113"/>
      <c r="Z3447" s="125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2"/>
      <c r="B3448" s="113"/>
      <c r="C3448" s="176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1"/>
      <c r="R3448" s="30"/>
      <c r="S3448" s="8"/>
      <c r="T3448" s="122"/>
      <c r="U3448" s="121"/>
      <c r="V3448" s="121"/>
      <c r="W3448" s="120"/>
      <c r="X3448" s="113"/>
      <c r="Y3448" s="113"/>
      <c r="Z3448" s="125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2"/>
      <c r="B3449" s="113"/>
      <c r="C3449" s="176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1"/>
      <c r="R3449" s="30"/>
      <c r="S3449" s="8"/>
      <c r="T3449" s="122"/>
      <c r="U3449" s="121"/>
      <c r="V3449" s="121"/>
      <c r="W3449" s="120"/>
      <c r="X3449" s="113"/>
      <c r="Y3449" s="113"/>
      <c r="Z3449" s="125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2"/>
      <c r="B3450" s="113"/>
      <c r="C3450" s="176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1"/>
      <c r="R3450" s="30"/>
      <c r="S3450" s="8"/>
      <c r="T3450" s="122"/>
      <c r="U3450" s="121"/>
      <c r="V3450" s="121"/>
      <c r="W3450" s="120"/>
      <c r="X3450" s="113"/>
      <c r="Y3450" s="113"/>
      <c r="Z3450" s="125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2"/>
      <c r="B3451" s="113"/>
      <c r="C3451" s="176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1"/>
      <c r="R3451" s="30"/>
      <c r="S3451" s="8"/>
      <c r="T3451" s="122"/>
      <c r="U3451" s="121"/>
      <c r="V3451" s="121"/>
      <c r="W3451" s="120"/>
      <c r="X3451" s="113"/>
      <c r="Y3451" s="113"/>
      <c r="Z3451" s="125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2"/>
      <c r="B3452" s="113"/>
      <c r="C3452" s="176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1"/>
      <c r="R3452" s="30"/>
      <c r="S3452" s="8"/>
      <c r="T3452" s="122"/>
      <c r="U3452" s="121"/>
      <c r="V3452" s="121"/>
      <c r="W3452" s="120"/>
      <c r="X3452" s="113"/>
      <c r="Y3452" s="113"/>
      <c r="Z3452" s="125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2"/>
      <c r="B3453" s="113"/>
      <c r="C3453" s="176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1"/>
      <c r="R3453" s="30"/>
      <c r="S3453" s="8"/>
      <c r="T3453" s="122"/>
      <c r="U3453" s="121"/>
      <c r="V3453" s="121"/>
      <c r="W3453" s="120"/>
      <c r="X3453" s="113"/>
      <c r="Y3453" s="113"/>
      <c r="Z3453" s="125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2"/>
      <c r="B3454" s="113"/>
      <c r="C3454" s="176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1"/>
      <c r="R3454" s="30"/>
      <c r="S3454" s="8"/>
      <c r="T3454" s="122"/>
      <c r="U3454" s="121"/>
      <c r="V3454" s="121"/>
      <c r="W3454" s="120"/>
      <c r="X3454" s="113"/>
      <c r="Y3454" s="113"/>
      <c r="Z3454" s="125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2"/>
      <c r="B3455" s="113"/>
      <c r="C3455" s="176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1"/>
      <c r="R3455" s="30"/>
      <c r="S3455" s="8"/>
      <c r="T3455" s="122"/>
      <c r="U3455" s="121"/>
      <c r="V3455" s="121"/>
      <c r="W3455" s="120"/>
      <c r="X3455" s="113"/>
      <c r="Y3455" s="113"/>
      <c r="Z3455" s="125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2"/>
      <c r="B3456" s="113"/>
      <c r="C3456" s="176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1"/>
      <c r="R3456" s="30"/>
      <c r="S3456" s="8"/>
      <c r="T3456" s="122"/>
      <c r="U3456" s="121"/>
      <c r="V3456" s="121"/>
      <c r="W3456" s="120"/>
      <c r="X3456" s="113"/>
      <c r="Y3456" s="113"/>
      <c r="Z3456" s="125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2"/>
      <c r="B3457" s="113"/>
      <c r="C3457" s="176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1"/>
      <c r="R3457" s="30"/>
      <c r="S3457" s="8"/>
      <c r="T3457" s="122"/>
      <c r="U3457" s="121"/>
      <c r="V3457" s="121"/>
      <c r="W3457" s="120"/>
      <c r="X3457" s="113"/>
      <c r="Y3457" s="113"/>
      <c r="Z3457" s="125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2"/>
      <c r="B3458" s="113"/>
      <c r="C3458" s="176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1"/>
      <c r="R3458" s="30"/>
      <c r="S3458" s="8"/>
      <c r="T3458" s="122"/>
      <c r="U3458" s="121"/>
      <c r="V3458" s="121"/>
      <c r="W3458" s="120"/>
      <c r="X3458" s="113"/>
      <c r="Y3458" s="113"/>
      <c r="Z3458" s="125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2"/>
      <c r="B3459" s="113"/>
      <c r="C3459" s="176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1"/>
      <c r="R3459" s="30"/>
      <c r="S3459" s="8"/>
      <c r="T3459" s="122"/>
      <c r="U3459" s="121"/>
      <c r="V3459" s="121"/>
      <c r="W3459" s="120"/>
      <c r="X3459" s="113"/>
      <c r="Y3459" s="113"/>
      <c r="Z3459" s="125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2"/>
      <c r="B3460" s="113"/>
      <c r="C3460" s="176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1"/>
      <c r="R3460" s="30"/>
      <c r="S3460" s="8"/>
      <c r="T3460" s="122"/>
      <c r="U3460" s="121"/>
      <c r="V3460" s="121"/>
      <c r="W3460" s="120"/>
      <c r="X3460" s="113"/>
      <c r="Y3460" s="113"/>
      <c r="Z3460" s="125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2"/>
      <c r="B3461" s="113"/>
      <c r="C3461" s="176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1"/>
      <c r="R3461" s="30"/>
      <c r="S3461" s="8"/>
      <c r="T3461" s="122"/>
      <c r="U3461" s="121"/>
      <c r="V3461" s="121"/>
      <c r="W3461" s="120"/>
      <c r="X3461" s="113"/>
      <c r="Y3461" s="113"/>
      <c r="Z3461" s="125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2"/>
      <c r="B3462" s="113"/>
      <c r="C3462" s="176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1"/>
      <c r="R3462" s="30"/>
      <c r="S3462" s="8"/>
      <c r="T3462" s="122"/>
      <c r="U3462" s="121"/>
      <c r="V3462" s="121"/>
      <c r="W3462" s="120"/>
      <c r="X3462" s="113"/>
      <c r="Y3462" s="113"/>
      <c r="Z3462" s="125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2"/>
      <c r="B3463" s="113"/>
      <c r="C3463" s="176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1"/>
      <c r="R3463" s="30"/>
      <c r="S3463" s="8"/>
      <c r="T3463" s="122"/>
      <c r="U3463" s="121"/>
      <c r="V3463" s="121"/>
      <c r="W3463" s="120"/>
      <c r="X3463" s="113"/>
      <c r="Y3463" s="113"/>
      <c r="Z3463" s="125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2"/>
      <c r="B3464" s="113"/>
      <c r="C3464" s="176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1"/>
      <c r="R3464" s="30"/>
      <c r="S3464" s="8"/>
      <c r="T3464" s="122"/>
      <c r="U3464" s="121"/>
      <c r="V3464" s="121"/>
      <c r="W3464" s="120"/>
      <c r="X3464" s="113"/>
      <c r="Y3464" s="113"/>
      <c r="Z3464" s="125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2"/>
      <c r="B3465" s="113"/>
      <c r="C3465" s="176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1"/>
      <c r="R3465" s="30"/>
      <c r="S3465" s="8"/>
      <c r="T3465" s="122"/>
      <c r="U3465" s="121"/>
      <c r="V3465" s="121"/>
      <c r="W3465" s="120"/>
      <c r="X3465" s="113"/>
      <c r="Y3465" s="113"/>
      <c r="Z3465" s="125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2"/>
      <c r="B3466" s="113"/>
      <c r="C3466" s="176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1"/>
      <c r="R3466" s="30"/>
      <c r="S3466" s="8"/>
      <c r="T3466" s="122"/>
      <c r="U3466" s="121"/>
      <c r="V3466" s="121"/>
      <c r="W3466" s="120"/>
      <c r="X3466" s="113"/>
      <c r="Y3466" s="113"/>
      <c r="Z3466" s="125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2"/>
      <c r="B3467" s="113"/>
      <c r="C3467" s="176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1"/>
      <c r="R3467" s="30"/>
      <c r="S3467" s="8"/>
      <c r="T3467" s="122"/>
      <c r="U3467" s="121"/>
      <c r="V3467" s="121"/>
      <c r="W3467" s="120"/>
      <c r="X3467" s="113"/>
      <c r="Y3467" s="113"/>
      <c r="Z3467" s="125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2"/>
      <c r="B3468" s="113"/>
      <c r="C3468" s="176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1"/>
      <c r="R3468" s="30"/>
      <c r="S3468" s="8"/>
      <c r="T3468" s="122"/>
      <c r="U3468" s="121"/>
      <c r="V3468" s="121"/>
      <c r="W3468" s="120"/>
      <c r="X3468" s="113"/>
      <c r="Y3468" s="113"/>
      <c r="Z3468" s="125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2"/>
      <c r="B3469" s="113"/>
      <c r="C3469" s="176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1"/>
      <c r="R3469" s="30"/>
      <c r="S3469" s="8"/>
      <c r="T3469" s="122"/>
      <c r="U3469" s="121"/>
      <c r="V3469" s="121"/>
      <c r="W3469" s="120"/>
      <c r="X3469" s="113"/>
      <c r="Y3469" s="113"/>
      <c r="Z3469" s="125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2"/>
      <c r="B3470" s="113"/>
      <c r="C3470" s="176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1"/>
      <c r="R3470" s="30"/>
      <c r="S3470" s="8"/>
      <c r="T3470" s="122"/>
      <c r="U3470" s="121"/>
      <c r="V3470" s="121"/>
      <c r="W3470" s="120"/>
      <c r="X3470" s="113"/>
      <c r="Y3470" s="113"/>
      <c r="Z3470" s="125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2"/>
      <c r="B3471" s="113"/>
      <c r="C3471" s="176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1"/>
      <c r="R3471" s="30"/>
      <c r="S3471" s="8"/>
      <c r="T3471" s="122"/>
      <c r="U3471" s="121"/>
      <c r="V3471" s="121"/>
      <c r="W3471" s="120"/>
      <c r="X3471" s="113"/>
      <c r="Y3471" s="113"/>
      <c r="Z3471" s="125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2"/>
      <c r="B3472" s="113"/>
      <c r="C3472" s="176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1"/>
      <c r="R3472" s="30"/>
      <c r="S3472" s="8"/>
      <c r="T3472" s="122"/>
      <c r="U3472" s="121"/>
      <c r="V3472" s="121"/>
      <c r="W3472" s="120"/>
      <c r="X3472" s="113"/>
      <c r="Y3472" s="113"/>
      <c r="Z3472" s="125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2"/>
      <c r="B3473" s="113"/>
      <c r="C3473" s="176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1"/>
      <c r="R3473" s="30"/>
      <c r="S3473" s="8"/>
      <c r="T3473" s="122"/>
      <c r="U3473" s="121"/>
      <c r="V3473" s="121"/>
      <c r="W3473" s="120"/>
      <c r="X3473" s="113"/>
      <c r="Y3473" s="113"/>
      <c r="Z3473" s="125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2"/>
      <c r="B3474" s="113"/>
      <c r="C3474" s="176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1"/>
      <c r="R3474" s="30"/>
      <c r="S3474" s="8"/>
      <c r="T3474" s="122"/>
      <c r="U3474" s="121"/>
      <c r="V3474" s="121"/>
      <c r="W3474" s="120"/>
      <c r="X3474" s="113"/>
      <c r="Y3474" s="113"/>
      <c r="Z3474" s="125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2"/>
      <c r="B3475" s="113"/>
      <c r="C3475" s="176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1"/>
      <c r="R3475" s="30"/>
      <c r="S3475" s="8"/>
      <c r="T3475" s="122"/>
      <c r="U3475" s="121"/>
      <c r="V3475" s="121"/>
      <c r="W3475" s="120"/>
      <c r="X3475" s="113"/>
      <c r="Y3475" s="113"/>
      <c r="Z3475" s="125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2"/>
      <c r="B3476" s="113"/>
      <c r="C3476" s="176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1"/>
      <c r="R3476" s="30"/>
      <c r="S3476" s="8"/>
      <c r="T3476" s="122"/>
      <c r="U3476" s="121"/>
      <c r="V3476" s="121"/>
      <c r="W3476" s="120"/>
      <c r="X3476" s="113"/>
      <c r="Y3476" s="113"/>
      <c r="Z3476" s="125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2"/>
      <c r="B3477" s="113"/>
      <c r="C3477" s="176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1"/>
      <c r="R3477" s="30"/>
      <c r="S3477" s="8"/>
      <c r="T3477" s="122"/>
      <c r="U3477" s="121"/>
      <c r="V3477" s="121"/>
      <c r="W3477" s="120"/>
      <c r="X3477" s="113"/>
      <c r="Y3477" s="113"/>
      <c r="Z3477" s="125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2"/>
      <c r="B3478" s="113"/>
      <c r="C3478" s="176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1"/>
      <c r="R3478" s="30"/>
      <c r="S3478" s="8"/>
      <c r="T3478" s="122"/>
      <c r="U3478" s="121"/>
      <c r="V3478" s="121"/>
      <c r="W3478" s="120"/>
      <c r="X3478" s="113"/>
      <c r="Y3478" s="113"/>
      <c r="Z3478" s="125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2"/>
      <c r="B3479" s="113"/>
      <c r="C3479" s="176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1"/>
      <c r="R3479" s="30"/>
      <c r="S3479" s="8"/>
      <c r="T3479" s="122"/>
      <c r="U3479" s="121"/>
      <c r="V3479" s="121"/>
      <c r="W3479" s="120"/>
      <c r="X3479" s="113"/>
      <c r="Y3479" s="113"/>
      <c r="Z3479" s="125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2"/>
      <c r="B3480" s="113"/>
      <c r="C3480" s="176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1"/>
      <c r="R3480" s="30"/>
      <c r="S3480" s="8"/>
      <c r="T3480" s="122"/>
      <c r="U3480" s="121"/>
      <c r="V3480" s="121"/>
      <c r="W3480" s="120"/>
      <c r="X3480" s="113"/>
      <c r="Y3480" s="113"/>
      <c r="Z3480" s="125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2"/>
      <c r="B3481" s="113"/>
      <c r="C3481" s="176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1"/>
      <c r="R3481" s="30"/>
      <c r="S3481" s="8"/>
      <c r="T3481" s="122"/>
      <c r="U3481" s="121"/>
      <c r="V3481" s="121"/>
      <c r="W3481" s="120"/>
      <c r="X3481" s="113"/>
      <c r="Y3481" s="113"/>
      <c r="Z3481" s="125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2"/>
      <c r="B3482" s="113"/>
      <c r="C3482" s="176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1"/>
      <c r="R3482" s="30"/>
      <c r="S3482" s="8"/>
      <c r="T3482" s="122"/>
      <c r="U3482" s="121"/>
      <c r="V3482" s="121"/>
      <c r="W3482" s="120"/>
      <c r="X3482" s="113"/>
      <c r="Y3482" s="113"/>
      <c r="Z3482" s="125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2"/>
      <c r="B3483" s="113"/>
      <c r="C3483" s="176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1"/>
      <c r="R3483" s="30"/>
      <c r="S3483" s="8"/>
      <c r="T3483" s="122"/>
      <c r="U3483" s="121"/>
      <c r="V3483" s="121"/>
      <c r="W3483" s="120"/>
      <c r="X3483" s="113"/>
      <c r="Y3483" s="113"/>
      <c r="Z3483" s="125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2"/>
      <c r="B3484" s="113"/>
      <c r="C3484" s="176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1"/>
      <c r="R3484" s="30"/>
      <c r="S3484" s="8"/>
      <c r="T3484" s="122"/>
      <c r="U3484" s="121"/>
      <c r="V3484" s="121"/>
      <c r="W3484" s="120"/>
      <c r="X3484" s="113"/>
      <c r="Y3484" s="113"/>
      <c r="Z3484" s="125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2"/>
      <c r="B3485" s="113"/>
      <c r="C3485" s="176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1"/>
      <c r="R3485" s="30"/>
      <c r="S3485" s="8"/>
      <c r="T3485" s="122"/>
      <c r="U3485" s="121"/>
      <c r="V3485" s="121"/>
      <c r="W3485" s="120"/>
      <c r="X3485" s="113"/>
      <c r="Y3485" s="113"/>
      <c r="Z3485" s="125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2"/>
      <c r="B3486" s="113"/>
      <c r="C3486" s="176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1"/>
      <c r="R3486" s="30"/>
      <c r="S3486" s="8"/>
      <c r="T3486" s="122"/>
      <c r="U3486" s="121"/>
      <c r="V3486" s="121"/>
      <c r="W3486" s="120"/>
      <c r="X3486" s="113"/>
      <c r="Y3486" s="113"/>
      <c r="Z3486" s="125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2"/>
      <c r="B3487" s="113"/>
      <c r="C3487" s="176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1"/>
      <c r="R3487" s="30"/>
      <c r="S3487" s="8"/>
      <c r="T3487" s="122"/>
      <c r="U3487" s="121"/>
      <c r="V3487" s="121"/>
      <c r="W3487" s="120"/>
      <c r="X3487" s="113"/>
      <c r="Y3487" s="113"/>
      <c r="Z3487" s="125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2"/>
      <c r="B3488" s="113"/>
      <c r="C3488" s="176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1"/>
      <c r="R3488" s="30"/>
      <c r="S3488" s="8"/>
      <c r="T3488" s="122"/>
      <c r="U3488" s="121"/>
      <c r="V3488" s="121"/>
      <c r="W3488" s="120"/>
      <c r="X3488" s="113"/>
      <c r="Y3488" s="113"/>
      <c r="Z3488" s="125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2"/>
      <c r="B3489" s="113"/>
      <c r="C3489" s="176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1"/>
      <c r="R3489" s="30"/>
      <c r="S3489" s="8"/>
      <c r="T3489" s="122"/>
      <c r="U3489" s="121"/>
      <c r="V3489" s="121"/>
      <c r="W3489" s="120"/>
      <c r="X3489" s="113"/>
      <c r="Y3489" s="113"/>
      <c r="Z3489" s="125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2"/>
      <c r="B3490" s="113"/>
      <c r="C3490" s="176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1"/>
      <c r="R3490" s="30"/>
      <c r="S3490" s="8"/>
      <c r="T3490" s="122"/>
      <c r="U3490" s="121"/>
      <c r="V3490" s="121"/>
      <c r="W3490" s="120"/>
      <c r="X3490" s="113"/>
      <c r="Y3490" s="113"/>
      <c r="Z3490" s="125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2"/>
      <c r="B3491" s="113"/>
      <c r="C3491" s="176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1"/>
      <c r="R3491" s="30"/>
      <c r="S3491" s="8"/>
      <c r="T3491" s="122"/>
      <c r="U3491" s="121"/>
      <c r="V3491" s="121"/>
      <c r="W3491" s="120"/>
      <c r="X3491" s="113"/>
      <c r="Y3491" s="113"/>
      <c r="Z3491" s="125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2"/>
      <c r="B3492" s="113"/>
      <c r="C3492" s="176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1"/>
      <c r="R3492" s="30"/>
      <c r="S3492" s="8"/>
      <c r="T3492" s="122"/>
      <c r="U3492" s="121"/>
      <c r="V3492" s="121"/>
      <c r="W3492" s="120"/>
      <c r="X3492" s="113"/>
      <c r="Y3492" s="113"/>
      <c r="Z3492" s="125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2"/>
      <c r="B3493" s="113"/>
      <c r="C3493" s="176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1"/>
      <c r="R3493" s="30"/>
      <c r="S3493" s="8"/>
      <c r="T3493" s="122"/>
      <c r="U3493" s="121"/>
      <c r="V3493" s="121"/>
      <c r="W3493" s="120"/>
      <c r="X3493" s="113"/>
      <c r="Y3493" s="113"/>
      <c r="Z3493" s="125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2"/>
      <c r="B3494" s="113"/>
      <c r="C3494" s="176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1"/>
      <c r="R3494" s="30"/>
      <c r="S3494" s="8"/>
      <c r="T3494" s="122"/>
      <c r="U3494" s="121"/>
      <c r="V3494" s="121"/>
      <c r="W3494" s="120"/>
      <c r="X3494" s="113"/>
      <c r="Y3494" s="113"/>
      <c r="Z3494" s="125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2"/>
      <c r="B3495" s="113"/>
      <c r="C3495" s="176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1"/>
      <c r="R3495" s="30"/>
      <c r="S3495" s="8"/>
      <c r="T3495" s="122"/>
      <c r="U3495" s="121"/>
      <c r="V3495" s="121"/>
      <c r="W3495" s="120"/>
      <c r="X3495" s="113"/>
      <c r="Y3495" s="113"/>
      <c r="Z3495" s="125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2"/>
      <c r="B3496" s="113"/>
      <c r="C3496" s="176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1"/>
      <c r="R3496" s="30"/>
      <c r="S3496" s="8"/>
      <c r="T3496" s="122"/>
      <c r="U3496" s="121"/>
      <c r="V3496" s="121"/>
      <c r="W3496" s="120"/>
      <c r="X3496" s="113"/>
      <c r="Y3496" s="113"/>
      <c r="Z3496" s="125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2"/>
      <c r="B3497" s="113"/>
      <c r="C3497" s="176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1"/>
      <c r="R3497" s="30"/>
      <c r="S3497" s="8"/>
      <c r="T3497" s="122"/>
      <c r="U3497" s="121"/>
      <c r="V3497" s="121"/>
      <c r="W3497" s="120"/>
      <c r="X3497" s="113"/>
      <c r="Y3497" s="113"/>
      <c r="Z3497" s="125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2"/>
      <c r="B3498" s="113"/>
      <c r="C3498" s="176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1"/>
      <c r="R3498" s="30"/>
      <c r="S3498" s="8"/>
      <c r="T3498" s="122"/>
      <c r="U3498" s="121"/>
      <c r="V3498" s="121"/>
      <c r="W3498" s="120"/>
      <c r="X3498" s="113"/>
      <c r="Y3498" s="113"/>
      <c r="Z3498" s="125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2"/>
      <c r="B3499" s="113"/>
      <c r="C3499" s="176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1"/>
      <c r="R3499" s="30"/>
      <c r="S3499" s="8"/>
      <c r="T3499" s="122"/>
      <c r="U3499" s="121"/>
      <c r="V3499" s="121"/>
      <c r="W3499" s="120"/>
      <c r="X3499" s="113"/>
      <c r="Y3499" s="113"/>
      <c r="Z3499" s="125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2"/>
      <c r="B3500" s="113"/>
      <c r="C3500" s="176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1"/>
      <c r="R3500" s="30"/>
      <c r="S3500" s="8"/>
      <c r="T3500" s="122"/>
      <c r="U3500" s="121"/>
      <c r="V3500" s="121"/>
      <c r="W3500" s="120"/>
      <c r="X3500" s="113"/>
      <c r="Y3500" s="113"/>
      <c r="Z3500" s="125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2"/>
      <c r="B3501" s="113"/>
      <c r="C3501" s="176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1"/>
      <c r="R3501" s="30"/>
      <c r="S3501" s="8"/>
      <c r="T3501" s="122"/>
      <c r="U3501" s="121"/>
      <c r="V3501" s="121"/>
      <c r="W3501" s="120"/>
      <c r="X3501" s="113"/>
      <c r="Y3501" s="113"/>
      <c r="Z3501" s="125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2"/>
      <c r="B3502" s="113"/>
      <c r="C3502" s="176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1"/>
      <c r="R3502" s="30"/>
      <c r="S3502" s="8"/>
      <c r="T3502" s="122"/>
      <c r="U3502" s="121"/>
      <c r="V3502" s="121"/>
      <c r="W3502" s="120"/>
      <c r="X3502" s="113"/>
      <c r="Y3502" s="113"/>
      <c r="Z3502" s="125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2"/>
      <c r="B3503" s="113"/>
      <c r="C3503" s="176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1"/>
      <c r="R3503" s="30"/>
      <c r="S3503" s="8"/>
      <c r="T3503" s="122"/>
      <c r="U3503" s="121"/>
      <c r="V3503" s="121"/>
      <c r="W3503" s="120"/>
      <c r="X3503" s="113"/>
      <c r="Y3503" s="113"/>
      <c r="Z3503" s="125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2"/>
      <c r="B3504" s="113"/>
      <c r="C3504" s="176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1"/>
      <c r="R3504" s="30"/>
      <c r="S3504" s="8"/>
      <c r="T3504" s="122"/>
      <c r="U3504" s="121"/>
      <c r="V3504" s="121"/>
      <c r="W3504" s="120"/>
      <c r="X3504" s="113"/>
      <c r="Y3504" s="113"/>
      <c r="Z3504" s="125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2"/>
      <c r="B3505" s="113"/>
      <c r="C3505" s="176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1"/>
      <c r="R3505" s="30"/>
      <c r="S3505" s="8"/>
      <c r="T3505" s="122"/>
      <c r="U3505" s="121"/>
      <c r="V3505" s="121"/>
      <c r="W3505" s="120"/>
      <c r="X3505" s="113"/>
      <c r="Y3505" s="113"/>
      <c r="Z3505" s="125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2"/>
      <c r="B3506" s="113"/>
      <c r="C3506" s="176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1"/>
      <c r="R3506" s="30"/>
      <c r="S3506" s="8"/>
      <c r="T3506" s="122"/>
      <c r="U3506" s="121"/>
      <c r="V3506" s="121"/>
      <c r="W3506" s="120"/>
      <c r="X3506" s="113"/>
      <c r="Y3506" s="113"/>
      <c r="Z3506" s="125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2"/>
      <c r="B3507" s="113"/>
      <c r="C3507" s="176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1"/>
      <c r="R3507" s="30"/>
      <c r="S3507" s="8"/>
      <c r="T3507" s="122"/>
      <c r="U3507" s="121"/>
      <c r="V3507" s="121"/>
      <c r="W3507" s="120"/>
      <c r="X3507" s="113"/>
      <c r="Y3507" s="113"/>
      <c r="Z3507" s="125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2"/>
      <c r="B3508" s="113"/>
      <c r="C3508" s="176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1"/>
      <c r="R3508" s="30"/>
      <c r="S3508" s="8"/>
      <c r="T3508" s="122"/>
      <c r="U3508" s="121"/>
      <c r="V3508" s="121"/>
      <c r="W3508" s="120"/>
      <c r="X3508" s="113"/>
      <c r="Y3508" s="113"/>
      <c r="Z3508" s="125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2"/>
      <c r="B3509" s="113"/>
      <c r="C3509" s="176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1"/>
      <c r="R3509" s="30"/>
      <c r="S3509" s="8"/>
      <c r="T3509" s="122"/>
      <c r="U3509" s="121"/>
      <c r="V3509" s="121"/>
      <c r="W3509" s="120"/>
      <c r="X3509" s="113"/>
      <c r="Y3509" s="113"/>
      <c r="Z3509" s="125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2"/>
      <c r="B3510" s="113"/>
      <c r="C3510" s="176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1"/>
      <c r="R3510" s="30"/>
      <c r="S3510" s="8"/>
      <c r="T3510" s="122"/>
      <c r="U3510" s="121"/>
      <c r="V3510" s="121"/>
      <c r="W3510" s="120"/>
      <c r="X3510" s="113"/>
      <c r="Y3510" s="113"/>
      <c r="Z3510" s="125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2"/>
      <c r="B3511" s="113"/>
      <c r="C3511" s="176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1"/>
      <c r="R3511" s="30"/>
      <c r="S3511" s="8"/>
      <c r="T3511" s="122"/>
      <c r="U3511" s="121"/>
      <c r="V3511" s="121"/>
      <c r="W3511" s="120"/>
      <c r="X3511" s="113"/>
      <c r="Y3511" s="113"/>
      <c r="Z3511" s="125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2"/>
      <c r="B3512" s="113"/>
      <c r="C3512" s="176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1"/>
      <c r="R3512" s="30"/>
      <c r="S3512" s="8"/>
      <c r="T3512" s="122"/>
      <c r="U3512" s="121"/>
      <c r="V3512" s="121"/>
      <c r="W3512" s="120"/>
      <c r="X3512" s="113"/>
      <c r="Y3512" s="113"/>
      <c r="Z3512" s="125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2"/>
      <c r="B3513" s="113"/>
      <c r="C3513" s="176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1"/>
      <c r="R3513" s="30"/>
      <c r="S3513" s="8"/>
      <c r="T3513" s="122"/>
      <c r="U3513" s="121"/>
      <c r="V3513" s="121"/>
      <c r="W3513" s="120"/>
      <c r="X3513" s="113"/>
      <c r="Y3513" s="113"/>
      <c r="Z3513" s="125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2"/>
      <c r="B3514" s="113"/>
      <c r="C3514" s="176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1"/>
      <c r="R3514" s="30"/>
      <c r="S3514" s="8"/>
      <c r="T3514" s="122"/>
      <c r="U3514" s="121"/>
      <c r="V3514" s="121"/>
      <c r="W3514" s="120"/>
      <c r="X3514" s="113"/>
      <c r="Y3514" s="113"/>
      <c r="Z3514" s="125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2"/>
      <c r="B3515" s="113"/>
      <c r="C3515" s="176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1"/>
      <c r="R3515" s="30"/>
      <c r="S3515" s="8"/>
      <c r="T3515" s="122"/>
      <c r="U3515" s="121"/>
      <c r="V3515" s="121"/>
      <c r="W3515" s="120"/>
      <c r="X3515" s="113"/>
      <c r="Y3515" s="113"/>
      <c r="Z3515" s="125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2"/>
      <c r="B3516" s="113"/>
      <c r="C3516" s="176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1"/>
      <c r="R3516" s="30"/>
      <c r="S3516" s="8"/>
      <c r="T3516" s="122"/>
      <c r="U3516" s="121"/>
      <c r="V3516" s="121"/>
      <c r="W3516" s="120"/>
      <c r="X3516" s="113"/>
      <c r="Y3516" s="113"/>
      <c r="Z3516" s="125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2"/>
      <c r="B3517" s="113"/>
      <c r="C3517" s="176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1"/>
      <c r="R3517" s="30"/>
      <c r="S3517" s="8"/>
      <c r="T3517" s="122"/>
      <c r="U3517" s="121"/>
      <c r="V3517" s="121"/>
      <c r="W3517" s="120"/>
      <c r="X3517" s="113"/>
      <c r="Y3517" s="113"/>
      <c r="Z3517" s="125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2"/>
      <c r="B3518" s="113"/>
      <c r="C3518" s="176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1"/>
      <c r="R3518" s="30"/>
      <c r="S3518" s="8"/>
      <c r="T3518" s="122"/>
      <c r="U3518" s="121"/>
      <c r="V3518" s="121"/>
      <c r="W3518" s="120"/>
      <c r="X3518" s="113"/>
      <c r="Y3518" s="113"/>
      <c r="Z3518" s="125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2"/>
      <c r="B3519" s="113"/>
      <c r="C3519" s="176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1"/>
      <c r="R3519" s="30"/>
      <c r="S3519" s="8"/>
      <c r="T3519" s="122"/>
      <c r="U3519" s="121"/>
      <c r="V3519" s="121"/>
      <c r="W3519" s="120"/>
      <c r="X3519" s="113"/>
      <c r="Y3519" s="113"/>
      <c r="Z3519" s="125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2"/>
      <c r="B3520" s="113"/>
      <c r="C3520" s="176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1"/>
      <c r="R3520" s="30"/>
      <c r="S3520" s="8"/>
      <c r="T3520" s="122"/>
      <c r="U3520" s="121"/>
      <c r="V3520" s="121"/>
      <c r="W3520" s="120"/>
      <c r="X3520" s="113"/>
      <c r="Y3520" s="113"/>
      <c r="Z3520" s="125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2"/>
      <c r="B3521" s="113"/>
      <c r="C3521" s="176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1"/>
      <c r="R3521" s="30"/>
      <c r="S3521" s="8"/>
      <c r="T3521" s="122"/>
      <c r="U3521" s="121"/>
      <c r="V3521" s="121"/>
      <c r="W3521" s="120"/>
      <c r="X3521" s="113"/>
      <c r="Y3521" s="113"/>
      <c r="Z3521" s="125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2"/>
      <c r="B3522" s="113"/>
      <c r="C3522" s="176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1"/>
      <c r="R3522" s="30"/>
      <c r="S3522" s="8"/>
      <c r="T3522" s="122"/>
      <c r="U3522" s="121"/>
      <c r="V3522" s="121"/>
      <c r="W3522" s="120"/>
      <c r="X3522" s="113"/>
      <c r="Y3522" s="113"/>
      <c r="Z3522" s="125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2"/>
      <c r="B3523" s="113"/>
      <c r="C3523" s="176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1"/>
      <c r="R3523" s="30"/>
      <c r="S3523" s="8"/>
      <c r="T3523" s="122"/>
      <c r="U3523" s="121"/>
      <c r="V3523" s="121"/>
      <c r="W3523" s="120"/>
      <c r="X3523" s="113"/>
      <c r="Y3523" s="113"/>
      <c r="Z3523" s="125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2"/>
      <c r="B3524" s="113"/>
      <c r="C3524" s="176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1"/>
      <c r="R3524" s="30"/>
      <c r="S3524" s="8"/>
      <c r="T3524" s="122"/>
      <c r="U3524" s="121"/>
      <c r="V3524" s="121"/>
      <c r="W3524" s="120"/>
      <c r="X3524" s="113"/>
      <c r="Y3524" s="113"/>
      <c r="Z3524" s="125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2"/>
      <c r="B3525" s="113"/>
      <c r="C3525" s="176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1"/>
      <c r="R3525" s="30"/>
      <c r="S3525" s="8"/>
      <c r="T3525" s="122"/>
      <c r="U3525" s="121"/>
      <c r="V3525" s="121"/>
      <c r="W3525" s="120"/>
      <c r="X3525" s="113"/>
      <c r="Y3525" s="113"/>
      <c r="Z3525" s="125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2"/>
      <c r="B3526" s="113"/>
      <c r="C3526" s="176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1"/>
      <c r="R3526" s="30"/>
      <c r="S3526" s="8"/>
      <c r="T3526" s="122"/>
      <c r="U3526" s="121"/>
      <c r="V3526" s="121"/>
      <c r="W3526" s="120"/>
      <c r="X3526" s="113"/>
      <c r="Y3526" s="113"/>
      <c r="Z3526" s="125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2"/>
      <c r="B3527" s="113"/>
      <c r="C3527" s="176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1"/>
      <c r="R3527" s="30"/>
      <c r="S3527" s="8"/>
      <c r="T3527" s="122"/>
      <c r="U3527" s="121"/>
      <c r="V3527" s="121"/>
      <c r="W3527" s="120"/>
      <c r="X3527" s="113"/>
      <c r="Y3527" s="113"/>
      <c r="Z3527" s="125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2"/>
      <c r="B3528" s="113"/>
      <c r="C3528" s="176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1"/>
      <c r="R3528" s="30"/>
      <c r="S3528" s="8"/>
      <c r="T3528" s="122"/>
      <c r="U3528" s="121"/>
      <c r="V3528" s="121"/>
      <c r="W3528" s="120"/>
      <c r="X3528" s="113"/>
      <c r="Y3528" s="113"/>
      <c r="Z3528" s="125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2"/>
      <c r="B3529" s="113"/>
      <c r="C3529" s="176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1"/>
      <c r="R3529" s="30"/>
      <c r="S3529" s="8"/>
      <c r="T3529" s="122"/>
      <c r="U3529" s="121"/>
      <c r="V3529" s="121"/>
      <c r="W3529" s="120"/>
      <c r="X3529" s="113"/>
      <c r="Y3529" s="113"/>
      <c r="Z3529" s="125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2"/>
      <c r="B3530" s="113"/>
      <c r="C3530" s="176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1"/>
      <c r="R3530" s="30"/>
      <c r="S3530" s="8"/>
      <c r="T3530" s="122"/>
      <c r="U3530" s="121"/>
      <c r="V3530" s="121"/>
      <c r="W3530" s="120"/>
      <c r="X3530" s="113"/>
      <c r="Y3530" s="113"/>
      <c r="Z3530" s="125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2"/>
      <c r="B3531" s="113"/>
      <c r="C3531" s="176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1"/>
      <c r="R3531" s="30"/>
      <c r="S3531" s="8"/>
      <c r="T3531" s="122"/>
      <c r="U3531" s="121"/>
      <c r="V3531" s="121"/>
      <c r="W3531" s="120"/>
      <c r="X3531" s="113"/>
      <c r="Y3531" s="113"/>
      <c r="Z3531" s="125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2"/>
      <c r="B3532" s="113"/>
      <c r="C3532" s="176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1"/>
      <c r="R3532" s="30"/>
      <c r="S3532" s="8"/>
      <c r="T3532" s="122"/>
      <c r="U3532" s="121"/>
      <c r="V3532" s="121"/>
      <c r="W3532" s="120"/>
      <c r="X3532" s="113"/>
      <c r="Y3532" s="113"/>
      <c r="Z3532" s="125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2"/>
      <c r="B3533" s="113"/>
      <c r="C3533" s="176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1"/>
      <c r="R3533" s="30"/>
      <c r="S3533" s="8"/>
      <c r="T3533" s="122"/>
      <c r="U3533" s="121"/>
      <c r="V3533" s="121"/>
      <c r="W3533" s="120"/>
      <c r="X3533" s="113"/>
      <c r="Y3533" s="113"/>
      <c r="Z3533" s="125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2"/>
      <c r="B3534" s="113"/>
      <c r="C3534" s="176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1"/>
      <c r="R3534" s="30"/>
      <c r="S3534" s="8"/>
      <c r="T3534" s="122"/>
      <c r="U3534" s="121"/>
      <c r="V3534" s="121"/>
      <c r="W3534" s="120"/>
      <c r="X3534" s="113"/>
      <c r="Y3534" s="113"/>
      <c r="Z3534" s="125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2"/>
      <c r="B3535" s="113"/>
      <c r="C3535" s="176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1"/>
      <c r="R3535" s="30"/>
      <c r="S3535" s="8"/>
      <c r="T3535" s="122"/>
      <c r="U3535" s="121"/>
      <c r="V3535" s="121"/>
      <c r="W3535" s="120"/>
      <c r="X3535" s="113"/>
      <c r="Y3535" s="113"/>
      <c r="Z3535" s="125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2"/>
      <c r="B3536" s="113"/>
      <c r="C3536" s="176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1"/>
      <c r="R3536" s="30"/>
      <c r="S3536" s="8"/>
      <c r="T3536" s="122"/>
      <c r="U3536" s="121"/>
      <c r="V3536" s="121"/>
      <c r="W3536" s="120"/>
      <c r="X3536" s="113"/>
      <c r="Y3536" s="113"/>
      <c r="Z3536" s="125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2"/>
      <c r="B3537" s="113"/>
      <c r="C3537" s="176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1"/>
      <c r="R3537" s="30"/>
      <c r="S3537" s="8"/>
      <c r="T3537" s="122"/>
      <c r="U3537" s="121"/>
      <c r="V3537" s="121"/>
      <c r="W3537" s="120"/>
      <c r="X3537" s="113"/>
      <c r="Y3537" s="113"/>
      <c r="Z3537" s="125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2"/>
      <c r="B3538" s="113"/>
      <c r="C3538" s="176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1"/>
      <c r="R3538" s="30"/>
      <c r="S3538" s="8"/>
      <c r="T3538" s="122"/>
      <c r="U3538" s="121"/>
      <c r="V3538" s="121"/>
      <c r="W3538" s="120"/>
      <c r="X3538" s="113"/>
      <c r="Y3538" s="113"/>
      <c r="Z3538" s="125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2"/>
      <c r="B3539" s="113"/>
      <c r="C3539" s="176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1"/>
      <c r="R3539" s="30"/>
      <c r="S3539" s="8"/>
      <c r="T3539" s="122"/>
      <c r="U3539" s="121"/>
      <c r="V3539" s="121"/>
      <c r="W3539" s="120"/>
      <c r="X3539" s="113"/>
      <c r="Y3539" s="113"/>
      <c r="Z3539" s="125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2"/>
      <c r="B3540" s="113"/>
      <c r="C3540" s="176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1"/>
      <c r="R3540" s="30"/>
      <c r="S3540" s="8"/>
      <c r="T3540" s="122"/>
      <c r="U3540" s="121"/>
      <c r="V3540" s="121"/>
      <c r="W3540" s="120"/>
      <c r="X3540" s="113"/>
      <c r="Y3540" s="113"/>
      <c r="Z3540" s="125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2"/>
      <c r="B3541" s="113"/>
      <c r="C3541" s="176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1"/>
      <c r="R3541" s="30"/>
      <c r="S3541" s="8"/>
      <c r="T3541" s="122"/>
      <c r="U3541" s="121"/>
      <c r="V3541" s="121"/>
      <c r="W3541" s="120"/>
      <c r="X3541" s="113"/>
      <c r="Y3541" s="113"/>
      <c r="Z3541" s="125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2"/>
      <c r="B3542" s="113"/>
      <c r="C3542" s="176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1"/>
      <c r="R3542" s="30"/>
      <c r="S3542" s="8"/>
      <c r="T3542" s="122"/>
      <c r="U3542" s="121"/>
      <c r="V3542" s="121"/>
      <c r="W3542" s="120"/>
      <c r="X3542" s="113"/>
      <c r="Y3542" s="113"/>
      <c r="Z3542" s="125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2"/>
      <c r="B3543" s="113"/>
      <c r="C3543" s="176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1"/>
      <c r="R3543" s="30"/>
      <c r="S3543" s="8"/>
      <c r="T3543" s="122"/>
      <c r="U3543" s="121"/>
      <c r="V3543" s="121"/>
      <c r="W3543" s="120"/>
      <c r="X3543" s="113"/>
      <c r="Y3543" s="113"/>
      <c r="Z3543" s="125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2"/>
      <c r="B3544" s="113"/>
      <c r="C3544" s="176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1"/>
      <c r="R3544" s="30"/>
      <c r="S3544" s="8"/>
      <c r="T3544" s="122"/>
      <c r="U3544" s="121"/>
      <c r="V3544" s="121"/>
      <c r="W3544" s="120"/>
      <c r="X3544" s="113"/>
      <c r="Y3544" s="113"/>
      <c r="Z3544" s="125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2"/>
      <c r="B3545" s="113"/>
      <c r="C3545" s="176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1"/>
      <c r="R3545" s="30"/>
      <c r="S3545" s="8"/>
      <c r="T3545" s="122"/>
      <c r="U3545" s="121"/>
      <c r="V3545" s="121"/>
      <c r="W3545" s="120"/>
      <c r="X3545" s="113"/>
      <c r="Y3545" s="113"/>
      <c r="Z3545" s="125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2"/>
      <c r="B3546" s="113"/>
      <c r="C3546" s="176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1"/>
      <c r="R3546" s="30"/>
      <c r="S3546" s="8"/>
      <c r="T3546" s="122"/>
      <c r="U3546" s="121"/>
      <c r="V3546" s="121"/>
      <c r="W3546" s="120"/>
      <c r="X3546" s="113"/>
      <c r="Y3546" s="113"/>
      <c r="Z3546" s="125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2"/>
      <c r="B3547" s="113"/>
      <c r="C3547" s="176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1"/>
      <c r="R3547" s="30"/>
      <c r="S3547" s="8"/>
      <c r="T3547" s="122"/>
      <c r="U3547" s="121"/>
      <c r="V3547" s="121"/>
      <c r="W3547" s="120"/>
      <c r="X3547" s="113"/>
      <c r="Y3547" s="113"/>
      <c r="Z3547" s="125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2"/>
      <c r="B3548" s="113"/>
      <c r="C3548" s="176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1"/>
      <c r="R3548" s="30"/>
      <c r="S3548" s="8"/>
      <c r="T3548" s="122"/>
      <c r="U3548" s="121"/>
      <c r="V3548" s="121"/>
      <c r="W3548" s="120"/>
      <c r="X3548" s="113"/>
      <c r="Y3548" s="113"/>
      <c r="Z3548" s="125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2"/>
      <c r="B3549" s="113"/>
      <c r="C3549" s="176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1"/>
      <c r="R3549" s="30"/>
      <c r="S3549" s="8"/>
      <c r="T3549" s="122"/>
      <c r="U3549" s="121"/>
      <c r="V3549" s="121"/>
      <c r="W3549" s="120"/>
      <c r="X3549" s="113"/>
      <c r="Y3549" s="113"/>
      <c r="Z3549" s="125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2"/>
      <c r="B3550" s="113"/>
      <c r="C3550" s="176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1"/>
      <c r="R3550" s="30"/>
      <c r="S3550" s="8"/>
      <c r="T3550" s="122"/>
      <c r="U3550" s="121"/>
      <c r="V3550" s="121"/>
      <c r="W3550" s="120"/>
      <c r="X3550" s="113"/>
      <c r="Y3550" s="113"/>
      <c r="Z3550" s="125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2"/>
      <c r="B3551" s="113"/>
      <c r="C3551" s="176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1"/>
      <c r="R3551" s="30"/>
      <c r="S3551" s="8"/>
      <c r="T3551" s="122"/>
      <c r="U3551" s="121"/>
      <c r="V3551" s="121"/>
      <c r="W3551" s="120"/>
      <c r="X3551" s="113"/>
      <c r="Y3551" s="113"/>
      <c r="Z3551" s="125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2"/>
      <c r="B3552" s="113"/>
      <c r="C3552" s="176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1"/>
      <c r="R3552" s="30"/>
      <c r="S3552" s="8"/>
      <c r="T3552" s="122"/>
      <c r="U3552" s="121"/>
      <c r="V3552" s="121"/>
      <c r="W3552" s="120"/>
      <c r="X3552" s="113"/>
      <c r="Y3552" s="113"/>
      <c r="Z3552" s="125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2"/>
      <c r="B3553" s="113"/>
      <c r="C3553" s="176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1"/>
      <c r="R3553" s="30"/>
      <c r="S3553" s="8"/>
      <c r="T3553" s="122"/>
      <c r="U3553" s="121"/>
      <c r="V3553" s="121"/>
      <c r="W3553" s="120"/>
      <c r="X3553" s="113"/>
      <c r="Y3553" s="113"/>
      <c r="Z3553" s="125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2"/>
      <c r="B3554" s="113"/>
      <c r="C3554" s="176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1"/>
      <c r="R3554" s="30"/>
      <c r="S3554" s="8"/>
      <c r="T3554" s="122"/>
      <c r="U3554" s="121"/>
      <c r="V3554" s="121"/>
      <c r="W3554" s="120"/>
      <c r="X3554" s="113"/>
      <c r="Y3554" s="113"/>
      <c r="Z3554" s="125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2"/>
      <c r="B3555" s="113"/>
      <c r="C3555" s="176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1"/>
      <c r="R3555" s="30"/>
      <c r="S3555" s="8"/>
      <c r="T3555" s="122"/>
      <c r="U3555" s="121"/>
      <c r="V3555" s="121"/>
      <c r="W3555" s="120"/>
      <c r="X3555" s="113"/>
      <c r="Y3555" s="113"/>
      <c r="Z3555" s="125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2"/>
      <c r="B3556" s="113"/>
      <c r="C3556" s="176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1"/>
      <c r="R3556" s="30"/>
      <c r="S3556" s="8"/>
      <c r="T3556" s="122"/>
      <c r="U3556" s="121"/>
      <c r="V3556" s="121"/>
      <c r="W3556" s="120"/>
      <c r="X3556" s="113"/>
      <c r="Y3556" s="113"/>
      <c r="Z3556" s="125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2"/>
      <c r="B3557" s="113"/>
      <c r="C3557" s="176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1"/>
      <c r="R3557" s="30"/>
      <c r="S3557" s="8"/>
      <c r="T3557" s="122"/>
      <c r="U3557" s="121"/>
      <c r="V3557" s="121"/>
      <c r="W3557" s="120"/>
      <c r="X3557" s="113"/>
      <c r="Y3557" s="113"/>
      <c r="Z3557" s="125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2"/>
      <c r="B3558" s="113"/>
      <c r="C3558" s="176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1"/>
      <c r="R3558" s="30"/>
      <c r="S3558" s="8"/>
      <c r="T3558" s="122"/>
      <c r="U3558" s="121"/>
      <c r="V3558" s="121"/>
      <c r="W3558" s="120"/>
      <c r="X3558" s="113"/>
      <c r="Y3558" s="113"/>
      <c r="Z3558" s="125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2"/>
      <c r="B3559" s="113"/>
      <c r="C3559" s="176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1"/>
      <c r="R3559" s="30"/>
      <c r="S3559" s="8"/>
      <c r="T3559" s="122"/>
      <c r="U3559" s="121"/>
      <c r="V3559" s="121"/>
      <c r="W3559" s="120"/>
      <c r="X3559" s="113"/>
      <c r="Y3559" s="113"/>
      <c r="Z3559" s="125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2"/>
      <c r="B3560" s="113"/>
      <c r="C3560" s="176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1"/>
      <c r="R3560" s="30"/>
      <c r="S3560" s="8"/>
      <c r="T3560" s="122"/>
      <c r="U3560" s="121"/>
      <c r="V3560" s="121"/>
      <c r="W3560" s="120"/>
      <c r="X3560" s="113"/>
      <c r="Y3560" s="113"/>
      <c r="Z3560" s="125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2"/>
      <c r="B3561" s="113"/>
      <c r="C3561" s="176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1"/>
      <c r="R3561" s="30"/>
      <c r="S3561" s="8"/>
      <c r="T3561" s="122"/>
      <c r="U3561" s="121"/>
      <c r="V3561" s="121"/>
      <c r="W3561" s="120"/>
      <c r="X3561" s="113"/>
      <c r="Y3561" s="113"/>
      <c r="Z3561" s="125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2"/>
      <c r="B3562" s="113"/>
      <c r="C3562" s="176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1"/>
      <c r="R3562" s="30"/>
      <c r="S3562" s="8"/>
      <c r="T3562" s="122"/>
      <c r="U3562" s="121"/>
      <c r="V3562" s="121"/>
      <c r="W3562" s="120"/>
      <c r="X3562" s="113"/>
      <c r="Y3562" s="113"/>
      <c r="Z3562" s="125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2"/>
      <c r="B3563" s="113"/>
      <c r="C3563" s="176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1"/>
      <c r="R3563" s="30"/>
      <c r="S3563" s="8"/>
      <c r="T3563" s="122"/>
      <c r="U3563" s="121"/>
      <c r="V3563" s="121"/>
      <c r="W3563" s="120"/>
      <c r="X3563" s="113"/>
      <c r="Y3563" s="113"/>
      <c r="Z3563" s="125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2"/>
      <c r="B3564" s="113"/>
      <c r="C3564" s="176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1"/>
      <c r="R3564" s="30"/>
      <c r="S3564" s="8"/>
      <c r="T3564" s="122"/>
      <c r="U3564" s="121"/>
      <c r="V3564" s="121"/>
      <c r="W3564" s="120"/>
      <c r="X3564" s="113"/>
      <c r="Y3564" s="113"/>
      <c r="Z3564" s="125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2"/>
      <c r="B3565" s="113"/>
      <c r="C3565" s="176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1"/>
      <c r="R3565" s="30"/>
      <c r="S3565" s="8"/>
      <c r="T3565" s="122"/>
      <c r="U3565" s="121"/>
      <c r="V3565" s="121"/>
      <c r="W3565" s="120"/>
      <c r="X3565" s="113"/>
      <c r="Y3565" s="113"/>
      <c r="Z3565" s="125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2"/>
      <c r="B3566" s="113"/>
      <c r="C3566" s="176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1"/>
      <c r="R3566" s="30"/>
      <c r="S3566" s="8"/>
      <c r="T3566" s="122"/>
      <c r="U3566" s="121"/>
      <c r="V3566" s="121"/>
      <c r="W3566" s="120"/>
      <c r="X3566" s="113"/>
      <c r="Y3566" s="113"/>
      <c r="Z3566" s="125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2"/>
      <c r="B3567" s="113"/>
      <c r="C3567" s="176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1"/>
      <c r="R3567" s="30"/>
      <c r="S3567" s="8"/>
      <c r="T3567" s="122"/>
      <c r="U3567" s="121"/>
      <c r="V3567" s="121"/>
      <c r="W3567" s="120"/>
      <c r="X3567" s="113"/>
      <c r="Y3567" s="113"/>
      <c r="Z3567" s="125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2"/>
      <c r="B3568" s="113"/>
      <c r="C3568" s="176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1"/>
      <c r="R3568" s="30"/>
      <c r="S3568" s="8"/>
      <c r="T3568" s="122"/>
      <c r="U3568" s="121"/>
      <c r="V3568" s="121"/>
      <c r="W3568" s="120"/>
      <c r="X3568" s="113"/>
      <c r="Y3568" s="113"/>
      <c r="Z3568" s="125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2"/>
      <c r="B3569" s="113"/>
      <c r="C3569" s="176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1"/>
      <c r="R3569" s="30"/>
      <c r="S3569" s="8"/>
      <c r="T3569" s="122"/>
      <c r="U3569" s="121"/>
      <c r="V3569" s="121"/>
      <c r="W3569" s="120"/>
      <c r="X3569" s="113"/>
      <c r="Y3569" s="113"/>
      <c r="Z3569" s="125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2"/>
      <c r="B3570" s="113"/>
      <c r="C3570" s="176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1"/>
      <c r="R3570" s="30"/>
      <c r="S3570" s="8"/>
      <c r="T3570" s="122"/>
      <c r="U3570" s="121"/>
      <c r="V3570" s="121"/>
      <c r="W3570" s="120"/>
      <c r="X3570" s="113"/>
      <c r="Y3570" s="113"/>
      <c r="Z3570" s="125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2"/>
      <c r="B3571" s="113"/>
      <c r="C3571" s="176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1"/>
      <c r="R3571" s="30"/>
      <c r="S3571" s="8"/>
      <c r="T3571" s="122"/>
      <c r="U3571" s="121"/>
      <c r="V3571" s="121"/>
      <c r="W3571" s="120"/>
      <c r="X3571" s="113"/>
      <c r="Y3571" s="113"/>
      <c r="Z3571" s="125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2"/>
      <c r="B3572" s="113"/>
      <c r="C3572" s="176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1"/>
      <c r="R3572" s="30"/>
      <c r="S3572" s="8"/>
      <c r="T3572" s="122"/>
      <c r="U3572" s="121"/>
      <c r="V3572" s="121"/>
      <c r="W3572" s="120"/>
      <c r="X3572" s="113"/>
      <c r="Y3572" s="113"/>
      <c r="Z3572" s="125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2"/>
      <c r="B3573" s="113"/>
      <c r="C3573" s="176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1"/>
      <c r="R3573" s="30"/>
      <c r="S3573" s="8"/>
      <c r="T3573" s="122"/>
      <c r="U3573" s="121"/>
      <c r="V3573" s="121"/>
      <c r="W3573" s="120"/>
      <c r="X3573" s="113"/>
      <c r="Y3573" s="113"/>
      <c r="Z3573" s="125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2"/>
      <c r="B3574" s="113"/>
      <c r="C3574" s="176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1"/>
      <c r="R3574" s="30"/>
      <c r="S3574" s="8"/>
      <c r="T3574" s="122"/>
      <c r="U3574" s="121"/>
      <c r="V3574" s="121"/>
      <c r="W3574" s="120"/>
      <c r="X3574" s="113"/>
      <c r="Y3574" s="113"/>
      <c r="Z3574" s="125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2"/>
      <c r="B3575" s="113"/>
      <c r="C3575" s="176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1"/>
      <c r="R3575" s="30"/>
      <c r="S3575" s="8"/>
      <c r="T3575" s="122"/>
      <c r="U3575" s="121"/>
      <c r="V3575" s="121"/>
      <c r="W3575" s="120"/>
      <c r="X3575" s="113"/>
      <c r="Y3575" s="113"/>
      <c r="Z3575" s="125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2"/>
      <c r="B3576" s="113"/>
      <c r="C3576" s="176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1"/>
      <c r="R3576" s="30"/>
      <c r="S3576" s="8"/>
      <c r="T3576" s="122"/>
      <c r="U3576" s="121"/>
      <c r="V3576" s="121"/>
      <c r="W3576" s="120"/>
      <c r="X3576" s="113"/>
      <c r="Y3576" s="113"/>
      <c r="Z3576" s="125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2"/>
      <c r="B3577" s="113"/>
      <c r="C3577" s="176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1"/>
      <c r="R3577" s="30"/>
      <c r="S3577" s="8"/>
      <c r="T3577" s="122"/>
      <c r="U3577" s="121"/>
      <c r="V3577" s="121"/>
      <c r="W3577" s="120"/>
      <c r="X3577" s="113"/>
      <c r="Y3577" s="113"/>
      <c r="Z3577" s="125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2"/>
      <c r="B3578" s="113"/>
      <c r="C3578" s="176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1"/>
      <c r="R3578" s="30"/>
      <c r="S3578" s="8"/>
      <c r="T3578" s="122"/>
      <c r="U3578" s="121"/>
      <c r="V3578" s="121"/>
      <c r="W3578" s="120"/>
      <c r="X3578" s="113"/>
      <c r="Y3578" s="113"/>
      <c r="Z3578" s="125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2"/>
      <c r="B3579" s="113"/>
      <c r="C3579" s="176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1"/>
      <c r="R3579" s="30"/>
      <c r="S3579" s="8"/>
      <c r="T3579" s="122"/>
      <c r="U3579" s="121"/>
      <c r="V3579" s="121"/>
      <c r="W3579" s="120"/>
      <c r="X3579" s="113"/>
      <c r="Y3579" s="113"/>
      <c r="Z3579" s="125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2"/>
      <c r="B3580" s="113"/>
      <c r="C3580" s="176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1"/>
      <c r="R3580" s="30"/>
      <c r="S3580" s="8"/>
      <c r="T3580" s="122"/>
      <c r="U3580" s="121"/>
      <c r="V3580" s="121"/>
      <c r="W3580" s="120"/>
      <c r="X3580" s="113"/>
      <c r="Y3580" s="113"/>
      <c r="Z3580" s="125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2"/>
      <c r="B3581" s="113"/>
      <c r="C3581" s="176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1"/>
      <c r="R3581" s="30"/>
      <c r="S3581" s="8"/>
      <c r="T3581" s="122"/>
      <c r="U3581" s="121"/>
      <c r="V3581" s="121"/>
      <c r="W3581" s="120"/>
      <c r="X3581" s="113"/>
      <c r="Y3581" s="113"/>
      <c r="Z3581" s="125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2"/>
      <c r="B3582" s="113"/>
      <c r="C3582" s="176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1"/>
      <c r="R3582" s="30"/>
      <c r="S3582" s="8"/>
      <c r="T3582" s="122"/>
      <c r="U3582" s="121"/>
      <c r="V3582" s="121"/>
      <c r="W3582" s="120"/>
      <c r="X3582" s="113"/>
      <c r="Y3582" s="113"/>
      <c r="Z3582" s="125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2"/>
      <c r="B3583" s="113"/>
      <c r="C3583" s="176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1"/>
      <c r="R3583" s="30"/>
      <c r="S3583" s="8"/>
      <c r="T3583" s="122"/>
      <c r="U3583" s="121"/>
      <c r="V3583" s="121"/>
      <c r="W3583" s="120"/>
      <c r="X3583" s="113"/>
      <c r="Y3583" s="113"/>
      <c r="Z3583" s="125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2"/>
      <c r="B3584" s="113"/>
      <c r="C3584" s="176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1"/>
      <c r="R3584" s="30"/>
      <c r="S3584" s="8"/>
      <c r="T3584" s="122"/>
      <c r="U3584" s="121"/>
      <c r="V3584" s="121"/>
      <c r="W3584" s="120"/>
      <c r="X3584" s="113"/>
      <c r="Y3584" s="113"/>
      <c r="Z3584" s="125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2"/>
      <c r="B3585" s="113"/>
      <c r="C3585" s="176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1"/>
      <c r="R3585" s="30"/>
      <c r="S3585" s="8"/>
      <c r="T3585" s="122"/>
      <c r="U3585" s="121"/>
      <c r="V3585" s="121"/>
      <c r="W3585" s="120"/>
      <c r="X3585" s="113"/>
      <c r="Y3585" s="113"/>
      <c r="Z3585" s="125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2"/>
      <c r="B3586" s="113"/>
      <c r="C3586" s="176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1"/>
      <c r="R3586" s="30"/>
      <c r="S3586" s="8"/>
      <c r="T3586" s="122"/>
      <c r="U3586" s="121"/>
      <c r="V3586" s="121"/>
      <c r="W3586" s="120"/>
      <c r="X3586" s="113"/>
      <c r="Y3586" s="113"/>
      <c r="Z3586" s="125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2"/>
      <c r="B3587" s="113"/>
      <c r="C3587" s="176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1"/>
      <c r="R3587" s="30"/>
      <c r="S3587" s="8"/>
      <c r="T3587" s="122"/>
      <c r="U3587" s="121"/>
      <c r="V3587" s="121"/>
      <c r="W3587" s="120"/>
      <c r="X3587" s="113"/>
      <c r="Y3587" s="113"/>
      <c r="Z3587" s="125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2"/>
      <c r="B3588" s="113"/>
      <c r="C3588" s="176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1"/>
      <c r="R3588" s="30"/>
      <c r="S3588" s="8"/>
      <c r="T3588" s="122"/>
      <c r="U3588" s="121"/>
      <c r="V3588" s="121"/>
      <c r="W3588" s="120"/>
      <c r="X3588" s="113"/>
      <c r="Y3588" s="113"/>
      <c r="Z3588" s="125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2"/>
      <c r="B3589" s="113"/>
      <c r="C3589" s="176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1"/>
      <c r="R3589" s="30"/>
      <c r="S3589" s="8"/>
      <c r="T3589" s="122"/>
      <c r="U3589" s="121"/>
      <c r="V3589" s="121"/>
      <c r="W3589" s="120"/>
      <c r="X3589" s="113"/>
      <c r="Y3589" s="113"/>
      <c r="Z3589" s="125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2"/>
      <c r="B3590" s="113"/>
      <c r="C3590" s="176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1"/>
      <c r="R3590" s="30"/>
      <c r="S3590" s="8"/>
      <c r="T3590" s="122"/>
      <c r="U3590" s="121"/>
      <c r="V3590" s="121"/>
      <c r="W3590" s="120"/>
      <c r="X3590" s="113"/>
      <c r="Y3590" s="113"/>
      <c r="Z3590" s="125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2"/>
      <c r="B3591" s="113"/>
      <c r="C3591" s="176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1"/>
      <c r="R3591" s="30"/>
      <c r="S3591" s="8"/>
      <c r="T3591" s="122"/>
      <c r="U3591" s="121"/>
      <c r="V3591" s="121"/>
      <c r="W3591" s="120"/>
      <c r="X3591" s="113"/>
      <c r="Y3591" s="113"/>
      <c r="Z3591" s="125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2"/>
      <c r="B3592" s="113"/>
      <c r="C3592" s="176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1"/>
      <c r="R3592" s="30"/>
      <c r="S3592" s="8"/>
      <c r="T3592" s="122"/>
      <c r="U3592" s="121"/>
      <c r="V3592" s="121"/>
      <c r="W3592" s="120"/>
      <c r="X3592" s="113"/>
      <c r="Y3592" s="113"/>
      <c r="Z3592" s="125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2"/>
      <c r="B3593" s="113"/>
      <c r="C3593" s="176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1"/>
      <c r="R3593" s="30"/>
      <c r="S3593" s="8"/>
      <c r="T3593" s="122"/>
      <c r="U3593" s="121"/>
      <c r="V3593" s="121"/>
      <c r="W3593" s="120"/>
      <c r="X3593" s="113"/>
      <c r="Y3593" s="113"/>
      <c r="Z3593" s="125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2"/>
      <c r="B3594" s="113"/>
      <c r="C3594" s="176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1"/>
      <c r="R3594" s="30"/>
      <c r="S3594" s="8"/>
      <c r="T3594" s="122"/>
      <c r="U3594" s="121"/>
      <c r="V3594" s="121"/>
      <c r="W3594" s="120"/>
      <c r="X3594" s="113"/>
      <c r="Y3594" s="113"/>
      <c r="Z3594" s="125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2"/>
      <c r="B3595" s="113"/>
      <c r="C3595" s="176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1"/>
      <c r="R3595" s="30"/>
      <c r="S3595" s="8"/>
      <c r="T3595" s="122"/>
      <c r="U3595" s="121"/>
      <c r="V3595" s="121"/>
      <c r="W3595" s="120"/>
      <c r="X3595" s="113"/>
      <c r="Y3595" s="113"/>
      <c r="Z3595" s="125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2"/>
      <c r="B3596" s="113"/>
      <c r="C3596" s="176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1"/>
      <c r="R3596" s="30"/>
      <c r="S3596" s="8"/>
      <c r="T3596" s="122"/>
      <c r="U3596" s="121"/>
      <c r="V3596" s="121"/>
      <c r="W3596" s="120"/>
      <c r="X3596" s="113"/>
      <c r="Y3596" s="113"/>
      <c r="Z3596" s="125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2"/>
      <c r="B3597" s="113"/>
      <c r="C3597" s="176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1"/>
      <c r="R3597" s="30"/>
      <c r="S3597" s="8"/>
      <c r="T3597" s="122"/>
      <c r="U3597" s="121"/>
      <c r="V3597" s="121"/>
      <c r="W3597" s="120"/>
      <c r="X3597" s="113"/>
      <c r="Y3597" s="113"/>
      <c r="Z3597" s="125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2"/>
      <c r="B3598" s="113"/>
      <c r="C3598" s="176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1"/>
      <c r="R3598" s="30"/>
      <c r="S3598" s="8"/>
      <c r="T3598" s="122"/>
      <c r="U3598" s="121"/>
      <c r="V3598" s="121"/>
      <c r="W3598" s="120"/>
      <c r="X3598" s="113"/>
      <c r="Y3598" s="113"/>
      <c r="Z3598" s="125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2"/>
      <c r="B3599" s="113"/>
      <c r="C3599" s="176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1"/>
      <c r="R3599" s="30"/>
      <c r="S3599" s="8"/>
      <c r="T3599" s="122"/>
      <c r="U3599" s="121"/>
      <c r="V3599" s="121"/>
      <c r="W3599" s="120"/>
      <c r="X3599" s="113"/>
      <c r="Y3599" s="113"/>
      <c r="Z3599" s="125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2"/>
      <c r="B3600" s="113"/>
      <c r="C3600" s="176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1"/>
      <c r="R3600" s="30"/>
      <c r="S3600" s="8"/>
      <c r="T3600" s="122"/>
      <c r="U3600" s="121"/>
      <c r="V3600" s="121"/>
      <c r="W3600" s="120"/>
      <c r="X3600" s="113"/>
      <c r="Y3600" s="113"/>
      <c r="Z3600" s="125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2"/>
      <c r="B3601" s="113"/>
      <c r="C3601" s="176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1"/>
      <c r="R3601" s="30"/>
      <c r="S3601" s="8"/>
      <c r="T3601" s="122"/>
      <c r="U3601" s="121"/>
      <c r="V3601" s="121"/>
      <c r="W3601" s="120"/>
      <c r="X3601" s="113"/>
      <c r="Y3601" s="113"/>
      <c r="Z3601" s="125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2"/>
      <c r="B3602" s="113"/>
      <c r="C3602" s="176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1"/>
      <c r="R3602" s="30"/>
      <c r="S3602" s="8"/>
      <c r="T3602" s="122"/>
      <c r="U3602" s="121"/>
      <c r="V3602" s="121"/>
      <c r="W3602" s="120"/>
      <c r="X3602" s="113"/>
      <c r="Y3602" s="113"/>
      <c r="Z3602" s="125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2"/>
      <c r="B3603" s="113"/>
      <c r="C3603" s="176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1"/>
      <c r="R3603" s="30"/>
      <c r="S3603" s="8"/>
      <c r="T3603" s="122"/>
      <c r="U3603" s="121"/>
      <c r="V3603" s="121"/>
      <c r="W3603" s="120"/>
      <c r="X3603" s="113"/>
      <c r="Y3603" s="113"/>
      <c r="Z3603" s="125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2"/>
      <c r="B3604" s="113"/>
      <c r="C3604" s="176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1"/>
      <c r="R3604" s="30"/>
      <c r="S3604" s="8"/>
      <c r="T3604" s="122"/>
      <c r="U3604" s="121"/>
      <c r="V3604" s="121"/>
      <c r="W3604" s="120"/>
      <c r="X3604" s="113"/>
      <c r="Y3604" s="113"/>
      <c r="Z3604" s="125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2"/>
      <c r="B3605" s="113"/>
      <c r="C3605" s="176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1"/>
      <c r="R3605" s="30"/>
      <c r="S3605" s="8"/>
      <c r="T3605" s="122"/>
      <c r="U3605" s="121"/>
      <c r="V3605" s="121"/>
      <c r="W3605" s="120"/>
      <c r="X3605" s="113"/>
      <c r="Y3605" s="113"/>
      <c r="Z3605" s="125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2"/>
      <c r="B3606" s="113"/>
      <c r="C3606" s="176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1"/>
      <c r="R3606" s="30"/>
      <c r="S3606" s="8"/>
      <c r="T3606" s="122"/>
      <c r="U3606" s="121"/>
      <c r="V3606" s="121"/>
      <c r="W3606" s="120"/>
      <c r="X3606" s="113"/>
      <c r="Y3606" s="113"/>
      <c r="Z3606" s="125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2"/>
      <c r="B3607" s="113"/>
      <c r="C3607" s="176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1"/>
      <c r="R3607" s="30"/>
      <c r="S3607" s="8"/>
      <c r="T3607" s="122"/>
      <c r="U3607" s="121"/>
      <c r="V3607" s="121"/>
      <c r="W3607" s="120"/>
      <c r="X3607" s="113"/>
      <c r="Y3607" s="113"/>
      <c r="Z3607" s="125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2"/>
      <c r="B3608" s="113"/>
      <c r="C3608" s="176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1"/>
      <c r="R3608" s="30"/>
      <c r="S3608" s="8"/>
      <c r="T3608" s="122"/>
      <c r="U3608" s="121"/>
      <c r="V3608" s="121"/>
      <c r="W3608" s="120"/>
      <c r="X3608" s="113"/>
      <c r="Y3608" s="113"/>
      <c r="Z3608" s="125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2"/>
      <c r="B3609" s="113"/>
      <c r="C3609" s="176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1"/>
      <c r="R3609" s="30"/>
      <c r="S3609" s="8"/>
      <c r="T3609" s="122"/>
      <c r="U3609" s="121"/>
      <c r="V3609" s="121"/>
      <c r="W3609" s="120"/>
      <c r="X3609" s="113"/>
      <c r="Y3609" s="113"/>
      <c r="Z3609" s="125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2"/>
      <c r="B3610" s="113"/>
      <c r="C3610" s="176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1"/>
      <c r="R3610" s="30"/>
      <c r="S3610" s="8"/>
      <c r="T3610" s="122"/>
      <c r="U3610" s="121"/>
      <c r="V3610" s="121"/>
      <c r="W3610" s="120"/>
      <c r="X3610" s="113"/>
      <c r="Y3610" s="113"/>
      <c r="Z3610" s="125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2"/>
      <c r="B3611" s="113"/>
      <c r="C3611" s="176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1"/>
      <c r="R3611" s="30"/>
      <c r="S3611" s="8"/>
      <c r="T3611" s="122"/>
      <c r="U3611" s="121"/>
      <c r="V3611" s="121"/>
      <c r="W3611" s="120"/>
      <c r="X3611" s="113"/>
      <c r="Y3611" s="113"/>
      <c r="Z3611" s="125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2"/>
      <c r="B3612" s="113"/>
      <c r="C3612" s="176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1"/>
      <c r="R3612" s="30"/>
      <c r="S3612" s="8"/>
      <c r="T3612" s="122"/>
      <c r="U3612" s="121"/>
      <c r="V3612" s="121"/>
      <c r="W3612" s="120"/>
      <c r="X3612" s="113"/>
      <c r="Y3612" s="113"/>
      <c r="Z3612" s="125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2"/>
      <c r="B3613" s="113"/>
      <c r="C3613" s="176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1"/>
      <c r="R3613" s="30"/>
      <c r="S3613" s="8"/>
      <c r="T3613" s="122"/>
      <c r="U3613" s="121"/>
      <c r="V3613" s="121"/>
      <c r="W3613" s="120"/>
      <c r="X3613" s="113"/>
      <c r="Y3613" s="113"/>
      <c r="Z3613" s="125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2"/>
      <c r="B3614" s="113"/>
      <c r="C3614" s="176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1"/>
      <c r="R3614" s="30"/>
      <c r="S3614" s="8"/>
      <c r="T3614" s="122"/>
      <c r="U3614" s="121"/>
      <c r="V3614" s="121"/>
      <c r="W3614" s="120"/>
      <c r="X3614" s="113"/>
      <c r="Y3614" s="113"/>
      <c r="Z3614" s="125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2"/>
      <c r="B3615" s="113"/>
      <c r="C3615" s="176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1"/>
      <c r="R3615" s="30"/>
      <c r="S3615" s="8"/>
      <c r="T3615" s="122"/>
      <c r="U3615" s="121"/>
      <c r="V3615" s="121"/>
      <c r="W3615" s="120"/>
      <c r="X3615" s="113"/>
      <c r="Y3615" s="113"/>
      <c r="Z3615" s="125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2"/>
      <c r="B3616" s="113"/>
      <c r="C3616" s="176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1"/>
      <c r="R3616" s="30"/>
      <c r="S3616" s="8"/>
      <c r="T3616" s="122"/>
      <c r="U3616" s="121"/>
      <c r="V3616" s="121"/>
      <c r="W3616" s="120"/>
      <c r="X3616" s="113"/>
      <c r="Y3616" s="113"/>
      <c r="Z3616" s="125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2"/>
      <c r="B3617" s="113"/>
      <c r="C3617" s="176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1"/>
      <c r="R3617" s="30"/>
      <c r="S3617" s="8"/>
      <c r="T3617" s="122"/>
      <c r="U3617" s="121"/>
      <c r="V3617" s="121"/>
      <c r="W3617" s="120"/>
      <c r="X3617" s="113"/>
      <c r="Y3617" s="113"/>
      <c r="Z3617" s="125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2"/>
      <c r="B3618" s="113"/>
      <c r="C3618" s="176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1"/>
      <c r="R3618" s="30"/>
      <c r="S3618" s="8"/>
      <c r="T3618" s="122"/>
      <c r="U3618" s="121"/>
      <c r="V3618" s="121"/>
      <c r="W3618" s="120"/>
      <c r="X3618" s="113"/>
      <c r="Y3618" s="113"/>
      <c r="Z3618" s="125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2"/>
      <c r="B3619" s="113"/>
      <c r="C3619" s="176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1"/>
      <c r="R3619" s="30"/>
      <c r="S3619" s="8"/>
      <c r="T3619" s="122"/>
      <c r="U3619" s="121"/>
      <c r="V3619" s="121"/>
      <c r="W3619" s="120"/>
      <c r="X3619" s="113"/>
      <c r="Y3619" s="113"/>
      <c r="Z3619" s="125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2"/>
      <c r="B3620" s="113"/>
      <c r="C3620" s="176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1"/>
      <c r="R3620" s="30"/>
      <c r="S3620" s="8"/>
      <c r="T3620" s="122"/>
      <c r="U3620" s="121"/>
      <c r="V3620" s="121"/>
      <c r="W3620" s="120"/>
      <c r="X3620" s="113"/>
      <c r="Y3620" s="113"/>
      <c r="Z3620" s="125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2"/>
      <c r="B3621" s="113"/>
      <c r="C3621" s="176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1"/>
      <c r="R3621" s="30"/>
      <c r="S3621" s="8"/>
      <c r="T3621" s="122"/>
      <c r="U3621" s="121"/>
      <c r="V3621" s="121"/>
      <c r="W3621" s="120"/>
      <c r="X3621" s="113"/>
      <c r="Y3621" s="113"/>
      <c r="Z3621" s="125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2"/>
      <c r="B3622" s="113"/>
      <c r="C3622" s="176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1"/>
      <c r="R3622" s="30"/>
      <c r="S3622" s="8"/>
      <c r="T3622" s="122"/>
      <c r="U3622" s="121"/>
      <c r="V3622" s="121"/>
      <c r="W3622" s="120"/>
      <c r="X3622" s="113"/>
      <c r="Y3622" s="113"/>
      <c r="Z3622" s="125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2"/>
      <c r="B3623" s="113"/>
      <c r="C3623" s="176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1"/>
      <c r="R3623" s="30"/>
      <c r="S3623" s="8"/>
      <c r="T3623" s="122"/>
      <c r="U3623" s="121"/>
      <c r="V3623" s="121"/>
      <c r="W3623" s="120"/>
      <c r="X3623" s="113"/>
      <c r="Y3623" s="113"/>
      <c r="Z3623" s="125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2"/>
      <c r="B3624" s="113"/>
      <c r="C3624" s="176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1"/>
      <c r="R3624" s="30"/>
      <c r="S3624" s="8"/>
      <c r="T3624" s="122"/>
      <c r="U3624" s="121"/>
      <c r="V3624" s="121"/>
      <c r="W3624" s="120"/>
      <c r="X3624" s="113"/>
      <c r="Y3624" s="113"/>
      <c r="Z3624" s="125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2"/>
      <c r="B3625" s="113"/>
      <c r="C3625" s="176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1"/>
      <c r="R3625" s="30"/>
      <c r="S3625" s="8"/>
      <c r="T3625" s="122"/>
      <c r="U3625" s="121"/>
      <c r="V3625" s="121"/>
      <c r="W3625" s="120"/>
      <c r="X3625" s="113"/>
      <c r="Y3625" s="113"/>
      <c r="Z3625" s="125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2"/>
      <c r="B3626" s="113"/>
      <c r="C3626" s="176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1"/>
      <c r="R3626" s="30"/>
      <c r="S3626" s="8"/>
      <c r="T3626" s="122"/>
      <c r="U3626" s="121"/>
      <c r="V3626" s="121"/>
      <c r="W3626" s="120"/>
      <c r="X3626" s="113"/>
      <c r="Y3626" s="113"/>
      <c r="Z3626" s="125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2"/>
      <c r="B3627" s="113"/>
      <c r="C3627" s="176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1"/>
      <c r="R3627" s="30"/>
      <c r="S3627" s="8"/>
      <c r="T3627" s="122"/>
      <c r="U3627" s="121"/>
      <c r="V3627" s="121"/>
      <c r="W3627" s="120"/>
      <c r="X3627" s="113"/>
      <c r="Y3627" s="113"/>
      <c r="Z3627" s="125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2"/>
      <c r="B3628" s="113"/>
      <c r="C3628" s="176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1"/>
      <c r="R3628" s="30"/>
      <c r="S3628" s="8"/>
      <c r="T3628" s="122"/>
      <c r="U3628" s="121"/>
      <c r="V3628" s="121"/>
      <c r="W3628" s="120"/>
      <c r="X3628" s="113"/>
      <c r="Y3628" s="113"/>
      <c r="Z3628" s="125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2"/>
      <c r="B3629" s="113"/>
      <c r="C3629" s="176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1"/>
      <c r="R3629" s="30"/>
      <c r="S3629" s="8"/>
      <c r="T3629" s="122"/>
      <c r="U3629" s="121"/>
      <c r="V3629" s="121"/>
      <c r="W3629" s="120"/>
      <c r="X3629" s="113"/>
      <c r="Y3629" s="113"/>
      <c r="Z3629" s="125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2"/>
      <c r="B3630" s="113"/>
      <c r="C3630" s="176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1"/>
      <c r="R3630" s="30"/>
      <c r="S3630" s="8"/>
      <c r="T3630" s="122"/>
      <c r="U3630" s="121"/>
      <c r="V3630" s="121"/>
      <c r="W3630" s="120"/>
      <c r="X3630" s="113"/>
      <c r="Y3630" s="113"/>
      <c r="Z3630" s="125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2"/>
      <c r="B3631" s="113"/>
      <c r="C3631" s="176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1"/>
      <c r="R3631" s="30"/>
      <c r="S3631" s="8"/>
      <c r="T3631" s="122"/>
      <c r="U3631" s="121"/>
      <c r="V3631" s="121"/>
      <c r="W3631" s="120"/>
      <c r="X3631" s="113"/>
      <c r="Y3631" s="113"/>
      <c r="Z3631" s="125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2"/>
      <c r="B3632" s="113"/>
      <c r="C3632" s="176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1"/>
      <c r="R3632" s="30"/>
      <c r="S3632" s="8"/>
      <c r="T3632" s="122"/>
      <c r="U3632" s="121"/>
      <c r="V3632" s="121"/>
      <c r="W3632" s="120"/>
      <c r="X3632" s="113"/>
      <c r="Y3632" s="113"/>
      <c r="Z3632" s="125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2"/>
      <c r="B3633" s="113"/>
      <c r="C3633" s="176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1"/>
      <c r="R3633" s="30"/>
      <c r="S3633" s="8"/>
      <c r="T3633" s="122"/>
      <c r="U3633" s="121"/>
      <c r="V3633" s="121"/>
      <c r="W3633" s="120"/>
      <c r="X3633" s="113"/>
      <c r="Y3633" s="113"/>
      <c r="Z3633" s="125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2"/>
      <c r="B3634" s="113"/>
      <c r="C3634" s="176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1"/>
      <c r="R3634" s="30"/>
      <c r="S3634" s="8"/>
      <c r="T3634" s="122"/>
      <c r="U3634" s="121"/>
      <c r="V3634" s="121"/>
      <c r="W3634" s="120"/>
      <c r="X3634" s="113"/>
      <c r="Y3634" s="113"/>
      <c r="Z3634" s="125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2"/>
      <c r="B3635" s="113"/>
      <c r="C3635" s="176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1"/>
      <c r="R3635" s="30"/>
      <c r="S3635" s="8"/>
      <c r="T3635" s="122"/>
      <c r="U3635" s="121"/>
      <c r="V3635" s="121"/>
      <c r="W3635" s="120"/>
      <c r="X3635" s="113"/>
      <c r="Y3635" s="113"/>
      <c r="Z3635" s="125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2"/>
      <c r="B3636" s="113"/>
      <c r="C3636" s="176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1"/>
      <c r="R3636" s="30"/>
      <c r="S3636" s="8"/>
      <c r="T3636" s="122"/>
      <c r="U3636" s="121"/>
      <c r="V3636" s="121"/>
      <c r="W3636" s="120"/>
      <c r="X3636" s="113"/>
      <c r="Y3636" s="113"/>
      <c r="Z3636" s="125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2"/>
      <c r="B3637" s="113"/>
      <c r="C3637" s="176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1"/>
      <c r="R3637" s="30"/>
      <c r="S3637" s="8"/>
      <c r="T3637" s="122"/>
      <c r="U3637" s="121"/>
      <c r="V3637" s="121"/>
      <c r="W3637" s="120"/>
      <c r="X3637" s="113"/>
      <c r="Y3637" s="113"/>
      <c r="Z3637" s="125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2"/>
      <c r="B3638" s="113"/>
      <c r="C3638" s="176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1"/>
      <c r="R3638" s="30"/>
      <c r="S3638" s="8"/>
      <c r="T3638" s="122"/>
      <c r="U3638" s="121"/>
      <c r="V3638" s="121"/>
      <c r="W3638" s="120"/>
      <c r="X3638" s="113"/>
      <c r="Y3638" s="113"/>
      <c r="Z3638" s="125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2"/>
      <c r="B3639" s="113"/>
      <c r="C3639" s="176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1"/>
      <c r="R3639" s="30"/>
      <c r="S3639" s="8"/>
      <c r="T3639" s="122"/>
      <c r="U3639" s="121"/>
      <c r="V3639" s="121"/>
      <c r="W3639" s="120"/>
      <c r="X3639" s="113"/>
      <c r="Y3639" s="113"/>
      <c r="Z3639" s="125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2"/>
      <c r="B3640" s="113"/>
      <c r="C3640" s="176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1"/>
      <c r="R3640" s="30"/>
      <c r="S3640" s="8"/>
      <c r="T3640" s="122"/>
      <c r="U3640" s="121"/>
      <c r="V3640" s="121"/>
      <c r="W3640" s="120"/>
      <c r="X3640" s="113"/>
      <c r="Y3640" s="113"/>
      <c r="Z3640" s="125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2"/>
      <c r="B3641" s="113"/>
      <c r="C3641" s="176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1"/>
      <c r="R3641" s="30"/>
      <c r="S3641" s="8"/>
      <c r="T3641" s="122"/>
      <c r="U3641" s="121"/>
      <c r="V3641" s="121"/>
      <c r="W3641" s="120"/>
      <c r="X3641" s="113"/>
      <c r="Y3641" s="113"/>
      <c r="Z3641" s="125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2"/>
      <c r="B3642" s="113"/>
      <c r="C3642" s="176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1"/>
      <c r="R3642" s="30"/>
      <c r="S3642" s="8"/>
      <c r="T3642" s="122"/>
      <c r="U3642" s="121"/>
      <c r="V3642" s="121"/>
      <c r="W3642" s="120"/>
      <c r="X3642" s="113"/>
      <c r="Y3642" s="113"/>
      <c r="Z3642" s="125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2"/>
      <c r="B3643" s="113"/>
      <c r="C3643" s="176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1"/>
      <c r="R3643" s="30"/>
      <c r="S3643" s="8"/>
      <c r="T3643" s="122"/>
      <c r="U3643" s="121"/>
      <c r="V3643" s="121"/>
      <c r="W3643" s="120"/>
      <c r="X3643" s="113"/>
      <c r="Y3643" s="113"/>
      <c r="Z3643" s="125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2"/>
      <c r="B3644" s="113"/>
      <c r="C3644" s="176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1"/>
      <c r="R3644" s="30"/>
      <c r="S3644" s="8"/>
      <c r="T3644" s="122"/>
      <c r="U3644" s="121"/>
      <c r="V3644" s="121"/>
      <c r="W3644" s="120"/>
      <c r="X3644" s="113"/>
      <c r="Y3644" s="113"/>
      <c r="Z3644" s="125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2"/>
      <c r="B3645" s="113"/>
      <c r="C3645" s="176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1"/>
      <c r="R3645" s="30"/>
      <c r="S3645" s="8"/>
      <c r="T3645" s="122"/>
      <c r="U3645" s="121"/>
      <c r="V3645" s="121"/>
      <c r="W3645" s="120"/>
      <c r="X3645" s="113"/>
      <c r="Y3645" s="113"/>
      <c r="Z3645" s="125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2"/>
      <c r="B3646" s="113"/>
      <c r="C3646" s="176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1"/>
      <c r="R3646" s="30"/>
      <c r="S3646" s="8"/>
      <c r="T3646" s="122"/>
      <c r="U3646" s="121"/>
      <c r="V3646" s="121"/>
      <c r="W3646" s="120"/>
      <c r="X3646" s="113"/>
      <c r="Y3646" s="113"/>
      <c r="Z3646" s="125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2"/>
      <c r="B3647" s="113"/>
      <c r="C3647" s="176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1"/>
      <c r="R3647" s="30"/>
      <c r="S3647" s="8"/>
      <c r="T3647" s="122"/>
      <c r="U3647" s="121"/>
      <c r="V3647" s="121"/>
      <c r="W3647" s="120"/>
      <c r="X3647" s="113"/>
      <c r="Y3647" s="113"/>
      <c r="Z3647" s="125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2"/>
      <c r="B3648" s="113"/>
      <c r="C3648" s="176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1"/>
      <c r="R3648" s="30"/>
      <c r="S3648" s="8"/>
      <c r="T3648" s="122"/>
      <c r="U3648" s="121"/>
      <c r="V3648" s="121"/>
      <c r="W3648" s="120"/>
      <c r="X3648" s="113"/>
      <c r="Y3648" s="113"/>
      <c r="Z3648" s="125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2"/>
      <c r="B3649" s="113"/>
      <c r="C3649" s="176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1"/>
      <c r="R3649" s="30"/>
      <c r="S3649" s="8"/>
      <c r="T3649" s="122"/>
      <c r="U3649" s="121"/>
      <c r="V3649" s="121"/>
      <c r="W3649" s="120"/>
      <c r="X3649" s="113"/>
      <c r="Y3649" s="113"/>
      <c r="Z3649" s="125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2"/>
      <c r="B3650" s="113"/>
      <c r="C3650" s="176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1"/>
      <c r="R3650" s="30"/>
      <c r="S3650" s="8"/>
      <c r="T3650" s="122"/>
      <c r="U3650" s="121"/>
      <c r="V3650" s="121"/>
      <c r="W3650" s="120"/>
      <c r="X3650" s="113"/>
      <c r="Y3650" s="113"/>
      <c r="Z3650" s="125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2"/>
      <c r="B3651" s="113"/>
      <c r="C3651" s="176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1"/>
      <c r="R3651" s="30"/>
      <c r="S3651" s="8"/>
      <c r="T3651" s="122"/>
      <c r="U3651" s="121"/>
      <c r="V3651" s="121"/>
      <c r="W3651" s="120"/>
      <c r="X3651" s="113"/>
      <c r="Y3651" s="113"/>
      <c r="Z3651" s="125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2"/>
      <c r="B3652" s="113"/>
      <c r="C3652" s="176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1"/>
      <c r="R3652" s="30"/>
      <c r="S3652" s="8"/>
      <c r="T3652" s="122"/>
      <c r="U3652" s="121"/>
      <c r="V3652" s="121"/>
      <c r="W3652" s="120"/>
      <c r="X3652" s="113"/>
      <c r="Y3652" s="113"/>
      <c r="Z3652" s="125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2"/>
      <c r="B3653" s="113"/>
      <c r="C3653" s="176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1"/>
      <c r="R3653" s="30"/>
      <c r="S3653" s="8"/>
      <c r="T3653" s="122"/>
      <c r="U3653" s="121"/>
      <c r="V3653" s="121"/>
      <c r="W3653" s="120"/>
      <c r="X3653" s="113"/>
      <c r="Y3653" s="113"/>
      <c r="Z3653" s="125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2"/>
      <c r="B3654" s="113"/>
      <c r="C3654" s="176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1"/>
      <c r="R3654" s="30"/>
      <c r="S3654" s="8"/>
      <c r="T3654" s="122"/>
      <c r="U3654" s="121"/>
      <c r="V3654" s="121"/>
      <c r="W3654" s="120"/>
      <c r="X3654" s="113"/>
      <c r="Y3654" s="113"/>
      <c r="Z3654" s="125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2"/>
      <c r="B3655" s="113"/>
      <c r="C3655" s="176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1"/>
      <c r="R3655" s="30"/>
      <c r="S3655" s="8"/>
      <c r="T3655" s="122"/>
      <c r="U3655" s="121"/>
      <c r="V3655" s="121"/>
      <c r="W3655" s="120"/>
      <c r="X3655" s="113"/>
      <c r="Y3655" s="113"/>
      <c r="Z3655" s="125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2"/>
      <c r="B3656" s="113"/>
      <c r="C3656" s="176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1"/>
      <c r="R3656" s="30"/>
      <c r="S3656" s="8"/>
      <c r="T3656" s="122"/>
      <c r="U3656" s="121"/>
      <c r="V3656" s="121"/>
      <c r="W3656" s="120"/>
      <c r="X3656" s="113"/>
      <c r="Y3656" s="113"/>
      <c r="Z3656" s="125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2"/>
      <c r="B3657" s="113"/>
      <c r="C3657" s="176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1"/>
      <c r="R3657" s="30"/>
      <c r="S3657" s="8"/>
      <c r="T3657" s="122"/>
      <c r="U3657" s="121"/>
      <c r="V3657" s="121"/>
      <c r="W3657" s="120"/>
      <c r="X3657" s="113"/>
      <c r="Y3657" s="113"/>
      <c r="Z3657" s="125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2"/>
      <c r="B3658" s="113"/>
      <c r="C3658" s="176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1"/>
      <c r="R3658" s="30"/>
      <c r="S3658" s="8"/>
      <c r="T3658" s="122"/>
      <c r="U3658" s="121"/>
      <c r="V3658" s="121"/>
      <c r="W3658" s="120"/>
      <c r="X3658" s="113"/>
      <c r="Y3658" s="113"/>
      <c r="Z3658" s="125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2"/>
      <c r="B3659" s="113"/>
      <c r="C3659" s="176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1"/>
      <c r="R3659" s="30"/>
      <c r="S3659" s="8"/>
      <c r="T3659" s="122"/>
      <c r="U3659" s="121"/>
      <c r="V3659" s="121"/>
      <c r="W3659" s="120"/>
      <c r="X3659" s="113"/>
      <c r="Y3659" s="113"/>
      <c r="Z3659" s="125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2"/>
      <c r="B3660" s="113"/>
      <c r="C3660" s="176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1"/>
      <c r="R3660" s="30"/>
      <c r="S3660" s="8"/>
      <c r="T3660" s="122"/>
      <c r="U3660" s="121"/>
      <c r="V3660" s="121"/>
      <c r="W3660" s="120"/>
      <c r="X3660" s="113"/>
      <c r="Y3660" s="113"/>
      <c r="Z3660" s="125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2"/>
      <c r="B3661" s="113"/>
      <c r="C3661" s="176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1"/>
      <c r="R3661" s="30"/>
      <c r="S3661" s="8"/>
      <c r="T3661" s="122"/>
      <c r="U3661" s="121"/>
      <c r="V3661" s="121"/>
      <c r="W3661" s="120"/>
      <c r="X3661" s="113"/>
      <c r="Y3661" s="113"/>
      <c r="Z3661" s="125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2"/>
      <c r="B3662" s="113"/>
      <c r="C3662" s="176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1"/>
      <c r="R3662" s="30"/>
      <c r="S3662" s="8"/>
      <c r="T3662" s="122"/>
      <c r="U3662" s="121"/>
      <c r="V3662" s="121"/>
      <c r="W3662" s="120"/>
      <c r="X3662" s="113"/>
      <c r="Y3662" s="113"/>
      <c r="Z3662" s="125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2"/>
      <c r="B3663" s="113"/>
      <c r="C3663" s="176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1"/>
      <c r="R3663" s="30"/>
      <c r="S3663" s="8"/>
      <c r="T3663" s="122"/>
      <c r="U3663" s="121"/>
      <c r="V3663" s="121"/>
      <c r="W3663" s="120"/>
      <c r="X3663" s="113"/>
      <c r="Y3663" s="113"/>
      <c r="Z3663" s="125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2"/>
      <c r="B3664" s="113"/>
      <c r="C3664" s="176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1"/>
      <c r="R3664" s="30"/>
      <c r="S3664" s="8"/>
      <c r="T3664" s="122"/>
      <c r="U3664" s="121"/>
      <c r="V3664" s="121"/>
      <c r="W3664" s="120"/>
      <c r="X3664" s="113"/>
      <c r="Y3664" s="113"/>
      <c r="Z3664" s="125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2"/>
      <c r="B3665" s="113"/>
      <c r="C3665" s="176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1"/>
      <c r="R3665" s="30"/>
      <c r="S3665" s="8"/>
      <c r="T3665" s="122"/>
      <c r="U3665" s="121"/>
      <c r="V3665" s="121"/>
      <c r="W3665" s="120"/>
      <c r="X3665" s="113"/>
      <c r="Y3665" s="113"/>
      <c r="Z3665" s="125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2"/>
      <c r="B3666" s="113"/>
      <c r="C3666" s="176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1"/>
      <c r="R3666" s="30"/>
      <c r="S3666" s="8"/>
      <c r="T3666" s="122"/>
      <c r="U3666" s="121"/>
      <c r="V3666" s="121"/>
      <c r="W3666" s="120"/>
      <c r="X3666" s="113"/>
      <c r="Y3666" s="113"/>
      <c r="Z3666" s="125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2"/>
      <c r="B3667" s="113"/>
      <c r="C3667" s="176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1"/>
      <c r="R3667" s="30"/>
      <c r="S3667" s="8"/>
      <c r="T3667" s="122"/>
      <c r="U3667" s="121"/>
      <c r="V3667" s="121"/>
      <c r="W3667" s="120"/>
      <c r="X3667" s="113"/>
      <c r="Y3667" s="113"/>
      <c r="Z3667" s="125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2"/>
      <c r="B3668" s="113"/>
      <c r="C3668" s="176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1"/>
      <c r="R3668" s="30"/>
      <c r="S3668" s="8"/>
      <c r="T3668" s="122"/>
      <c r="U3668" s="121"/>
      <c r="V3668" s="121"/>
      <c r="W3668" s="120"/>
      <c r="X3668" s="113"/>
      <c r="Y3668" s="113"/>
      <c r="Z3668" s="125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2"/>
      <c r="B3669" s="113"/>
      <c r="C3669" s="176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1"/>
      <c r="R3669" s="30"/>
      <c r="S3669" s="8"/>
      <c r="T3669" s="122"/>
      <c r="U3669" s="121"/>
      <c r="V3669" s="121"/>
      <c r="W3669" s="120"/>
      <c r="X3669" s="113"/>
      <c r="Y3669" s="113"/>
      <c r="Z3669" s="125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2"/>
      <c r="B3670" s="113"/>
      <c r="C3670" s="176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1"/>
      <c r="R3670" s="30"/>
      <c r="S3670" s="8"/>
      <c r="T3670" s="122"/>
      <c r="U3670" s="121"/>
      <c r="V3670" s="121"/>
      <c r="W3670" s="120"/>
      <c r="X3670" s="113"/>
      <c r="Y3670" s="113"/>
      <c r="Z3670" s="125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2"/>
      <c r="B3671" s="113"/>
      <c r="C3671" s="176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1"/>
      <c r="R3671" s="30"/>
      <c r="S3671" s="8"/>
      <c r="T3671" s="122"/>
      <c r="U3671" s="121"/>
      <c r="V3671" s="121"/>
      <c r="W3671" s="120"/>
      <c r="X3671" s="113"/>
      <c r="Y3671" s="113"/>
      <c r="Z3671" s="125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2"/>
      <c r="B3672" s="113"/>
      <c r="C3672" s="176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1"/>
      <c r="R3672" s="30"/>
      <c r="S3672" s="8"/>
      <c r="T3672" s="122"/>
      <c r="U3672" s="121"/>
      <c r="V3672" s="121"/>
      <c r="W3672" s="120"/>
      <c r="X3672" s="113"/>
      <c r="Y3672" s="113"/>
      <c r="Z3672" s="125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2"/>
      <c r="B3673" s="113"/>
      <c r="C3673" s="176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1"/>
      <c r="R3673" s="30"/>
      <c r="S3673" s="8"/>
      <c r="T3673" s="122"/>
      <c r="U3673" s="121"/>
      <c r="V3673" s="121"/>
      <c r="W3673" s="120"/>
      <c r="X3673" s="113"/>
      <c r="Y3673" s="113"/>
      <c r="Z3673" s="125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2"/>
      <c r="B3674" s="113"/>
      <c r="C3674" s="176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1"/>
      <c r="R3674" s="30"/>
      <c r="S3674" s="8"/>
      <c r="T3674" s="122"/>
      <c r="U3674" s="121"/>
      <c r="V3674" s="121"/>
      <c r="W3674" s="120"/>
      <c r="X3674" s="113"/>
      <c r="Y3674" s="113"/>
      <c r="Z3674" s="125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2"/>
      <c r="B3675" s="113"/>
      <c r="C3675" s="176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1"/>
      <c r="R3675" s="30"/>
      <c r="S3675" s="8"/>
      <c r="T3675" s="122"/>
      <c r="U3675" s="121"/>
      <c r="V3675" s="121"/>
      <c r="W3675" s="120"/>
      <c r="X3675" s="113"/>
      <c r="Y3675" s="113"/>
      <c r="Z3675" s="125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2"/>
      <c r="B3676" s="113"/>
      <c r="C3676" s="176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1"/>
      <c r="R3676" s="30"/>
      <c r="S3676" s="8"/>
      <c r="T3676" s="122"/>
      <c r="U3676" s="121"/>
      <c r="V3676" s="121"/>
      <c r="W3676" s="120"/>
      <c r="X3676" s="113"/>
      <c r="Y3676" s="113"/>
      <c r="Z3676" s="125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2"/>
      <c r="B3677" s="113"/>
      <c r="C3677" s="176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1"/>
      <c r="R3677" s="30"/>
      <c r="S3677" s="8"/>
      <c r="T3677" s="122"/>
      <c r="U3677" s="121"/>
      <c r="V3677" s="121"/>
      <c r="W3677" s="120"/>
      <c r="X3677" s="113"/>
      <c r="Y3677" s="113"/>
      <c r="Z3677" s="125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2"/>
      <c r="B3678" s="113"/>
      <c r="C3678" s="176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1"/>
      <c r="R3678" s="30"/>
      <c r="S3678" s="8"/>
      <c r="T3678" s="122"/>
      <c r="U3678" s="121"/>
      <c r="V3678" s="121"/>
      <c r="W3678" s="120"/>
      <c r="X3678" s="113"/>
      <c r="Y3678" s="113"/>
      <c r="Z3678" s="125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2"/>
      <c r="B3679" s="113"/>
      <c r="C3679" s="176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1"/>
      <c r="R3679" s="30"/>
      <c r="S3679" s="8"/>
      <c r="T3679" s="122"/>
      <c r="U3679" s="121"/>
      <c r="V3679" s="121"/>
      <c r="W3679" s="120"/>
      <c r="X3679" s="113"/>
      <c r="Y3679" s="113"/>
      <c r="Z3679" s="125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2"/>
      <c r="B3680" s="113"/>
      <c r="C3680" s="176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1"/>
      <c r="R3680" s="30"/>
      <c r="S3680" s="8"/>
      <c r="T3680" s="122"/>
      <c r="U3680" s="121"/>
      <c r="V3680" s="121"/>
      <c r="W3680" s="120"/>
      <c r="X3680" s="113"/>
      <c r="Y3680" s="113"/>
      <c r="Z3680" s="125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2"/>
      <c r="B3681" s="113"/>
      <c r="C3681" s="176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1"/>
      <c r="R3681" s="30"/>
      <c r="S3681" s="8"/>
      <c r="T3681" s="122"/>
      <c r="U3681" s="121"/>
      <c r="V3681" s="121"/>
      <c r="W3681" s="120"/>
      <c r="X3681" s="113"/>
      <c r="Y3681" s="113"/>
      <c r="Z3681" s="125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2"/>
      <c r="B3682" s="113"/>
      <c r="C3682" s="176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1"/>
      <c r="R3682" s="30"/>
      <c r="S3682" s="8"/>
      <c r="T3682" s="122"/>
      <c r="U3682" s="121"/>
      <c r="V3682" s="121"/>
      <c r="W3682" s="120"/>
      <c r="X3682" s="113"/>
      <c r="Y3682" s="113"/>
      <c r="Z3682" s="125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2"/>
      <c r="B3683" s="113"/>
      <c r="C3683" s="176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1"/>
      <c r="R3683" s="30"/>
      <c r="S3683" s="8"/>
      <c r="T3683" s="122"/>
      <c r="U3683" s="121"/>
      <c r="V3683" s="121"/>
      <c r="W3683" s="120"/>
      <c r="X3683" s="113"/>
      <c r="Y3683" s="113"/>
      <c r="Z3683" s="125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2"/>
      <c r="B3684" s="113"/>
      <c r="C3684" s="176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1"/>
      <c r="R3684" s="30"/>
      <c r="S3684" s="8"/>
      <c r="T3684" s="122"/>
      <c r="U3684" s="121"/>
      <c r="V3684" s="121"/>
      <c r="W3684" s="120"/>
      <c r="X3684" s="113"/>
      <c r="Y3684" s="113"/>
      <c r="Z3684" s="125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2"/>
      <c r="B3685" s="113"/>
      <c r="C3685" s="176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1"/>
      <c r="R3685" s="30"/>
      <c r="S3685" s="8"/>
      <c r="T3685" s="122"/>
      <c r="U3685" s="121"/>
      <c r="V3685" s="121"/>
      <c r="W3685" s="120"/>
      <c r="X3685" s="113"/>
      <c r="Y3685" s="113"/>
      <c r="Z3685" s="125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2"/>
      <c r="B3686" s="113"/>
      <c r="C3686" s="176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1"/>
      <c r="R3686" s="30"/>
      <c r="S3686" s="8"/>
      <c r="T3686" s="122"/>
      <c r="U3686" s="121"/>
      <c r="V3686" s="121"/>
      <c r="W3686" s="120"/>
      <c r="X3686" s="113"/>
      <c r="Y3686" s="113"/>
      <c r="Z3686" s="125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2"/>
      <c r="B3687" s="113"/>
      <c r="C3687" s="176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1"/>
      <c r="R3687" s="30"/>
      <c r="S3687" s="8"/>
      <c r="T3687" s="122"/>
      <c r="U3687" s="121"/>
      <c r="V3687" s="121"/>
      <c r="W3687" s="120"/>
      <c r="X3687" s="113"/>
      <c r="Y3687" s="113"/>
      <c r="Z3687" s="125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2"/>
      <c r="B3688" s="113"/>
      <c r="C3688" s="176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1"/>
      <c r="R3688" s="30"/>
      <c r="S3688" s="8"/>
      <c r="T3688" s="122"/>
      <c r="U3688" s="121"/>
      <c r="V3688" s="121"/>
      <c r="W3688" s="120"/>
      <c r="X3688" s="113"/>
      <c r="Y3688" s="113"/>
      <c r="Z3688" s="125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2"/>
      <c r="B3689" s="113"/>
      <c r="C3689" s="176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1"/>
      <c r="R3689" s="30"/>
      <c r="S3689" s="8"/>
      <c r="T3689" s="122"/>
      <c r="U3689" s="121"/>
      <c r="V3689" s="121"/>
      <c r="W3689" s="120"/>
      <c r="X3689" s="113"/>
      <c r="Y3689" s="113"/>
      <c r="Z3689" s="125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2"/>
      <c r="B3690" s="113"/>
      <c r="C3690" s="176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1"/>
      <c r="R3690" s="30"/>
      <c r="S3690" s="8"/>
      <c r="T3690" s="122"/>
      <c r="U3690" s="121"/>
      <c r="V3690" s="121"/>
      <c r="W3690" s="120"/>
      <c r="X3690" s="113"/>
      <c r="Y3690" s="113"/>
      <c r="Z3690" s="125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2"/>
      <c r="B3691" s="113"/>
      <c r="C3691" s="176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1"/>
      <c r="R3691" s="30"/>
      <c r="S3691" s="8"/>
      <c r="T3691" s="122"/>
      <c r="U3691" s="121"/>
      <c r="V3691" s="121"/>
      <c r="W3691" s="120"/>
      <c r="X3691" s="113"/>
      <c r="Y3691" s="113"/>
      <c r="Z3691" s="125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2"/>
      <c r="B3692" s="113"/>
      <c r="C3692" s="176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1"/>
      <c r="R3692" s="30"/>
      <c r="S3692" s="8"/>
      <c r="T3692" s="122"/>
      <c r="U3692" s="121"/>
      <c r="V3692" s="121"/>
      <c r="W3692" s="120"/>
      <c r="X3692" s="113"/>
      <c r="Y3692" s="113"/>
      <c r="Z3692" s="125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2"/>
      <c r="B3693" s="113"/>
      <c r="C3693" s="176"/>
      <c r="D3693" s="114"/>
      <c r="E3693" s="115"/>
      <c r="F3693" s="116"/>
      <c r="G3693" s="117"/>
      <c r="H3693" s="118"/>
      <c r="I3693" s="118"/>
      <c r="J3693" s="119"/>
      <c r="K3693" s="119"/>
      <c r="L3693" s="8"/>
      <c r="M3693" s="120"/>
      <c r="N3693" s="120"/>
      <c r="O3693" s="113"/>
      <c r="P3693" s="113"/>
      <c r="Q3693" s="11"/>
      <c r="R3693" s="30"/>
      <c r="S3693" s="8"/>
      <c r="T3693" s="122"/>
      <c r="U3693" s="121"/>
      <c r="V3693" s="121"/>
      <c r="W3693" s="120"/>
      <c r="X3693" s="113"/>
      <c r="Y3693" s="113"/>
      <c r="Z3693" s="125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2"/>
      <c r="B3694" s="113"/>
      <c r="C3694" s="176"/>
      <c r="D3694" s="114"/>
      <c r="E3694" s="115"/>
      <c r="F3694" s="116"/>
      <c r="G3694" s="117"/>
      <c r="H3694" s="118"/>
      <c r="I3694" s="118"/>
      <c r="J3694" s="119"/>
      <c r="K3694" s="119"/>
      <c r="L3694" s="8"/>
      <c r="M3694" s="120"/>
      <c r="N3694" s="120"/>
      <c r="O3694" s="113"/>
      <c r="P3694" s="113"/>
      <c r="Q3694" s="11"/>
      <c r="R3694" s="30"/>
      <c r="S3694" s="8"/>
      <c r="T3694" s="122"/>
      <c r="U3694" s="121"/>
      <c r="V3694" s="121"/>
      <c r="W3694" s="120"/>
      <c r="X3694" s="113"/>
      <c r="Y3694" s="113"/>
      <c r="Z3694" s="125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2"/>
      <c r="B3695" s="113"/>
      <c r="C3695" s="176"/>
      <c r="D3695" s="114"/>
      <c r="E3695" s="115"/>
      <c r="F3695" s="116"/>
      <c r="G3695" s="117"/>
      <c r="H3695" s="118"/>
      <c r="I3695" s="118"/>
      <c r="J3695" s="119"/>
      <c r="K3695" s="119"/>
      <c r="L3695" s="8"/>
      <c r="M3695" s="120"/>
      <c r="N3695" s="120"/>
      <c r="O3695" s="113"/>
      <c r="P3695" s="113"/>
      <c r="Q3695" s="11"/>
      <c r="R3695" s="30"/>
      <c r="S3695" s="8"/>
      <c r="T3695" s="122"/>
      <c r="U3695" s="121"/>
      <c r="V3695" s="121"/>
      <c r="W3695" s="120"/>
      <c r="X3695" s="113"/>
      <c r="Y3695" s="113"/>
      <c r="Z3695" s="125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2"/>
      <c r="B3696" s="113"/>
      <c r="C3696" s="176"/>
      <c r="D3696" s="114"/>
      <c r="E3696" s="115"/>
      <c r="F3696" s="116"/>
      <c r="G3696" s="117"/>
      <c r="H3696" s="118"/>
      <c r="I3696" s="118"/>
      <c r="J3696" s="119"/>
      <c r="K3696" s="119"/>
      <c r="L3696" s="8"/>
      <c r="M3696" s="120"/>
      <c r="N3696" s="120"/>
      <c r="O3696" s="113"/>
      <c r="P3696" s="113"/>
      <c r="Q3696" s="11"/>
      <c r="R3696" s="30"/>
      <c r="S3696" s="8"/>
      <c r="T3696" s="122"/>
      <c r="U3696" s="121"/>
      <c r="V3696" s="121"/>
      <c r="W3696" s="120"/>
      <c r="X3696" s="113"/>
      <c r="Y3696" s="113"/>
      <c r="Z3696" s="125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2"/>
      <c r="B3697" s="113"/>
      <c r="C3697" s="176"/>
      <c r="D3697" s="114"/>
      <c r="E3697" s="115"/>
      <c r="F3697" s="116"/>
      <c r="G3697" s="117"/>
      <c r="H3697" s="118"/>
      <c r="I3697" s="118"/>
      <c r="J3697" s="119"/>
      <c r="K3697" s="119"/>
      <c r="L3697" s="8"/>
      <c r="M3697" s="120"/>
      <c r="N3697" s="120"/>
      <c r="O3697" s="113"/>
      <c r="P3697" s="113"/>
      <c r="Q3697" s="11"/>
      <c r="R3697" s="30"/>
      <c r="S3697" s="8"/>
      <c r="T3697" s="122"/>
      <c r="U3697" s="121"/>
      <c r="V3697" s="121"/>
      <c r="W3697" s="120"/>
      <c r="X3697" s="113"/>
      <c r="Y3697" s="113"/>
      <c r="Z3697" s="125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2"/>
      <c r="B3698" s="113"/>
      <c r="C3698" s="176"/>
      <c r="D3698" s="114"/>
      <c r="E3698" s="115"/>
      <c r="F3698" s="116"/>
      <c r="G3698" s="117"/>
      <c r="H3698" s="118"/>
      <c r="I3698" s="118"/>
      <c r="J3698" s="119"/>
      <c r="K3698" s="119"/>
      <c r="L3698" s="8"/>
      <c r="M3698" s="120"/>
      <c r="N3698" s="120"/>
      <c r="O3698" s="113"/>
      <c r="P3698" s="113"/>
      <c r="Q3698" s="11"/>
      <c r="R3698" s="30"/>
      <c r="S3698" s="8"/>
      <c r="T3698" s="122"/>
      <c r="U3698" s="121"/>
      <c r="V3698" s="121"/>
      <c r="W3698" s="120"/>
      <c r="X3698" s="113"/>
      <c r="Y3698" s="113"/>
      <c r="Z3698" s="125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2"/>
      <c r="B3699" s="113"/>
      <c r="C3699" s="176"/>
      <c r="D3699" s="114"/>
      <c r="E3699" s="115"/>
      <c r="F3699" s="116"/>
      <c r="G3699" s="117"/>
      <c r="H3699" s="118"/>
      <c r="I3699" s="118"/>
      <c r="J3699" s="119"/>
      <c r="K3699" s="119"/>
      <c r="L3699" s="8"/>
      <c r="M3699" s="120"/>
      <c r="N3699" s="120"/>
      <c r="O3699" s="113"/>
      <c r="P3699" s="113"/>
      <c r="Q3699" s="11"/>
      <c r="R3699" s="30"/>
      <c r="S3699" s="8"/>
      <c r="T3699" s="122"/>
      <c r="U3699" s="121"/>
      <c r="V3699" s="121"/>
      <c r="W3699" s="120"/>
      <c r="X3699" s="113"/>
      <c r="Y3699" s="113"/>
      <c r="Z3699" s="125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2"/>
      <c r="B3700" s="113"/>
      <c r="C3700" s="176"/>
      <c r="D3700" s="114"/>
      <c r="E3700" s="115"/>
      <c r="F3700" s="116"/>
      <c r="G3700" s="117"/>
      <c r="H3700" s="118"/>
      <c r="I3700" s="118"/>
      <c r="J3700" s="119"/>
      <c r="K3700" s="119"/>
      <c r="L3700" s="8"/>
      <c r="M3700" s="120"/>
      <c r="N3700" s="120"/>
      <c r="O3700" s="113"/>
      <c r="P3700" s="113"/>
      <c r="Q3700" s="11"/>
      <c r="R3700" s="30"/>
      <c r="S3700" s="8"/>
      <c r="T3700" s="122"/>
      <c r="U3700" s="121"/>
      <c r="V3700" s="121"/>
      <c r="W3700" s="120"/>
      <c r="X3700" s="113"/>
      <c r="Y3700" s="113"/>
      <c r="Z3700" s="125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2"/>
      <c r="B3701" s="113"/>
      <c r="C3701" s="176"/>
      <c r="D3701" s="114"/>
      <c r="E3701" s="115"/>
      <c r="F3701" s="116"/>
      <c r="G3701" s="117"/>
      <c r="H3701" s="118"/>
      <c r="I3701" s="118"/>
      <c r="J3701" s="119"/>
      <c r="K3701" s="119"/>
      <c r="L3701" s="8"/>
      <c r="M3701" s="120"/>
      <c r="N3701" s="120"/>
      <c r="O3701" s="113"/>
      <c r="P3701" s="113"/>
      <c r="Q3701" s="11"/>
      <c r="R3701" s="30"/>
      <c r="S3701" s="8"/>
      <c r="T3701" s="122"/>
      <c r="U3701" s="121"/>
      <c r="V3701" s="121"/>
      <c r="W3701" s="120"/>
      <c r="X3701" s="113"/>
      <c r="Y3701" s="113"/>
      <c r="Z3701" s="125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2"/>
      <c r="B3702" s="113"/>
      <c r="C3702" s="176"/>
      <c r="D3702" s="114"/>
      <c r="E3702" s="115"/>
      <c r="F3702" s="116"/>
      <c r="G3702" s="117"/>
      <c r="H3702" s="118"/>
      <c r="I3702" s="118"/>
      <c r="J3702" s="119"/>
      <c r="K3702" s="119"/>
      <c r="L3702" s="8"/>
      <c r="M3702" s="120"/>
      <c r="N3702" s="120"/>
      <c r="O3702" s="113"/>
      <c r="P3702" s="113"/>
      <c r="Q3702" s="11"/>
      <c r="R3702" s="30"/>
      <c r="S3702" s="8"/>
      <c r="T3702" s="122"/>
      <c r="U3702" s="121"/>
      <c r="V3702" s="121"/>
      <c r="W3702" s="120"/>
      <c r="X3702" s="113"/>
      <c r="Y3702" s="113"/>
      <c r="Z3702" s="125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2"/>
      <c r="B3703" s="113"/>
      <c r="C3703" s="176"/>
      <c r="D3703" s="114"/>
      <c r="E3703" s="115"/>
      <c r="F3703" s="116"/>
      <c r="G3703" s="117"/>
      <c r="H3703" s="118"/>
      <c r="I3703" s="118"/>
      <c r="J3703" s="119"/>
      <c r="K3703" s="119"/>
      <c r="L3703" s="8"/>
      <c r="M3703" s="120"/>
      <c r="N3703" s="120"/>
      <c r="O3703" s="113"/>
      <c r="P3703" s="113"/>
      <c r="Q3703" s="11"/>
      <c r="R3703" s="30"/>
      <c r="S3703" s="8"/>
      <c r="T3703" s="122"/>
      <c r="U3703" s="121"/>
      <c r="V3703" s="121"/>
      <c r="W3703" s="120"/>
      <c r="X3703" s="113"/>
      <c r="Y3703" s="113"/>
      <c r="Z3703" s="125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2"/>
      <c r="B3704" s="113"/>
      <c r="C3704" s="176"/>
      <c r="D3704" s="114"/>
      <c r="E3704" s="115"/>
      <c r="F3704" s="116"/>
      <c r="G3704" s="117"/>
      <c r="H3704" s="118"/>
      <c r="I3704" s="118"/>
      <c r="J3704" s="119"/>
      <c r="K3704" s="119"/>
      <c r="L3704" s="8"/>
      <c r="M3704" s="120"/>
      <c r="N3704" s="120"/>
      <c r="O3704" s="113"/>
      <c r="P3704" s="113"/>
      <c r="Q3704" s="11"/>
      <c r="R3704" s="30"/>
      <c r="S3704" s="8"/>
      <c r="T3704" s="122"/>
      <c r="U3704" s="121"/>
      <c r="V3704" s="121"/>
      <c r="W3704" s="120"/>
      <c r="X3704" s="113"/>
      <c r="Y3704" s="113"/>
      <c r="Z3704" s="125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2"/>
      <c r="B3705" s="113"/>
      <c r="C3705" s="176"/>
      <c r="D3705" s="114"/>
      <c r="E3705" s="115"/>
      <c r="F3705" s="116"/>
      <c r="G3705" s="117"/>
      <c r="H3705" s="118"/>
      <c r="I3705" s="118"/>
      <c r="J3705" s="119"/>
      <c r="K3705" s="119"/>
      <c r="L3705" s="8"/>
      <c r="M3705" s="120"/>
      <c r="N3705" s="120"/>
      <c r="O3705" s="113"/>
      <c r="P3705" s="113"/>
      <c r="Q3705" s="11"/>
      <c r="R3705" s="30"/>
      <c r="S3705" s="8"/>
      <c r="T3705" s="122"/>
      <c r="U3705" s="121"/>
      <c r="V3705" s="121"/>
      <c r="W3705" s="120"/>
      <c r="X3705" s="113"/>
      <c r="Y3705" s="113"/>
      <c r="Z3705" s="125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2"/>
      <c r="B3706" s="113"/>
      <c r="C3706" s="176"/>
      <c r="D3706" s="114"/>
      <c r="E3706" s="115"/>
      <c r="F3706" s="116"/>
      <c r="G3706" s="117"/>
      <c r="H3706" s="118"/>
      <c r="I3706" s="118"/>
      <c r="J3706" s="119"/>
      <c r="K3706" s="119"/>
      <c r="L3706" s="8"/>
      <c r="M3706" s="120"/>
      <c r="N3706" s="120"/>
      <c r="O3706" s="113"/>
      <c r="P3706" s="113"/>
      <c r="Q3706" s="11"/>
      <c r="R3706" s="30"/>
      <c r="S3706" s="8"/>
      <c r="T3706" s="122"/>
      <c r="U3706" s="121"/>
      <c r="V3706" s="121"/>
      <c r="W3706" s="120"/>
      <c r="X3706" s="113"/>
      <c r="Y3706" s="113"/>
      <c r="Z3706" s="125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2"/>
      <c r="B3707" s="113"/>
      <c r="C3707" s="176"/>
      <c r="D3707" s="114"/>
      <c r="E3707" s="115"/>
      <c r="F3707" s="116"/>
      <c r="G3707" s="117"/>
      <c r="H3707" s="118"/>
      <c r="I3707" s="118"/>
      <c r="J3707" s="119"/>
      <c r="K3707" s="119"/>
      <c r="L3707" s="8"/>
      <c r="M3707" s="120"/>
      <c r="N3707" s="120"/>
      <c r="O3707" s="113"/>
      <c r="P3707" s="113"/>
      <c r="Q3707" s="11"/>
      <c r="R3707" s="30"/>
      <c r="S3707" s="8"/>
      <c r="T3707" s="122"/>
      <c r="U3707" s="121"/>
      <c r="V3707" s="121"/>
      <c r="W3707" s="120"/>
      <c r="X3707" s="113"/>
      <c r="Y3707" s="113"/>
      <c r="Z3707" s="125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2"/>
      <c r="B3708" s="113"/>
      <c r="C3708" s="176"/>
      <c r="D3708" s="114"/>
      <c r="E3708" s="115"/>
      <c r="F3708" s="116"/>
      <c r="G3708" s="117"/>
      <c r="H3708" s="118"/>
      <c r="I3708" s="118"/>
      <c r="J3708" s="119"/>
      <c r="K3708" s="119"/>
      <c r="L3708" s="8"/>
      <c r="M3708" s="120"/>
      <c r="N3708" s="120"/>
      <c r="O3708" s="113"/>
      <c r="P3708" s="113"/>
      <c r="Q3708" s="11"/>
      <c r="R3708" s="30"/>
      <c r="S3708" s="8"/>
      <c r="T3708" s="122"/>
      <c r="U3708" s="121"/>
      <c r="V3708" s="121"/>
      <c r="W3708" s="120"/>
      <c r="X3708" s="113"/>
      <c r="Y3708" s="113"/>
      <c r="Z3708" s="125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2"/>
      <c r="B3709" s="113"/>
      <c r="C3709" s="176"/>
      <c r="D3709" s="114"/>
      <c r="E3709" s="115"/>
      <c r="F3709" s="116"/>
      <c r="G3709" s="117"/>
      <c r="H3709" s="118"/>
      <c r="I3709" s="118"/>
      <c r="J3709" s="119"/>
      <c r="K3709" s="119"/>
      <c r="L3709" s="8"/>
      <c r="M3709" s="120"/>
      <c r="N3709" s="120"/>
      <c r="O3709" s="113"/>
      <c r="P3709" s="113"/>
      <c r="Q3709" s="11"/>
      <c r="R3709" s="30"/>
      <c r="S3709" s="8"/>
      <c r="T3709" s="122"/>
      <c r="U3709" s="121"/>
      <c r="V3709" s="121"/>
      <c r="W3709" s="120"/>
      <c r="X3709" s="113"/>
      <c r="Y3709" s="113"/>
      <c r="Z3709" s="125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2"/>
      <c r="B3710" s="113"/>
      <c r="C3710" s="176"/>
      <c r="D3710" s="114"/>
      <c r="E3710" s="115"/>
      <c r="F3710" s="116"/>
      <c r="G3710" s="117"/>
      <c r="H3710" s="118"/>
      <c r="I3710" s="118"/>
      <c r="J3710" s="119"/>
      <c r="K3710" s="119"/>
      <c r="L3710" s="8"/>
      <c r="M3710" s="120"/>
      <c r="N3710" s="120"/>
      <c r="O3710" s="113"/>
      <c r="P3710" s="113"/>
      <c r="Q3710" s="11"/>
      <c r="R3710" s="30"/>
      <c r="S3710" s="8"/>
      <c r="T3710" s="122"/>
      <c r="U3710" s="121"/>
      <c r="V3710" s="121"/>
      <c r="W3710" s="120"/>
      <c r="X3710" s="113"/>
      <c r="Y3710" s="113"/>
      <c r="Z3710" s="125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2"/>
      <c r="B3711" s="113"/>
      <c r="C3711" s="176"/>
      <c r="D3711" s="114"/>
      <c r="E3711" s="115"/>
      <c r="F3711" s="116"/>
      <c r="G3711" s="117"/>
      <c r="H3711" s="118"/>
      <c r="I3711" s="118"/>
      <c r="J3711" s="119"/>
      <c r="K3711" s="119"/>
      <c r="L3711" s="8"/>
      <c r="M3711" s="120"/>
      <c r="N3711" s="120"/>
      <c r="O3711" s="113"/>
      <c r="P3711" s="113"/>
      <c r="Q3711" s="11"/>
      <c r="R3711" s="30"/>
      <c r="S3711" s="8"/>
      <c r="T3711" s="122"/>
      <c r="U3711" s="121"/>
      <c r="V3711" s="121"/>
      <c r="W3711" s="120"/>
      <c r="X3711" s="113"/>
      <c r="Y3711" s="113"/>
      <c r="Z3711" s="125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2"/>
      <c r="B3712" s="113"/>
      <c r="C3712" s="176"/>
      <c r="D3712" s="114"/>
      <c r="E3712" s="115"/>
      <c r="F3712" s="116"/>
      <c r="G3712" s="117"/>
      <c r="H3712" s="118"/>
      <c r="I3712" s="118"/>
      <c r="J3712" s="119"/>
      <c r="K3712" s="119"/>
      <c r="L3712" s="8"/>
      <c r="M3712" s="120"/>
      <c r="N3712" s="120"/>
      <c r="O3712" s="113"/>
      <c r="P3712" s="113"/>
      <c r="Q3712" s="11"/>
      <c r="R3712" s="30"/>
      <c r="S3712" s="8"/>
      <c r="T3712" s="122"/>
      <c r="U3712" s="121"/>
      <c r="V3712" s="121"/>
      <c r="W3712" s="120"/>
      <c r="X3712" s="113"/>
      <c r="Y3712" s="113"/>
      <c r="Z3712" s="125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2"/>
      <c r="B3713" s="113"/>
      <c r="C3713" s="176"/>
      <c r="D3713" s="114"/>
      <c r="E3713" s="115"/>
      <c r="F3713" s="116"/>
      <c r="G3713" s="117"/>
      <c r="H3713" s="118"/>
      <c r="I3713" s="118"/>
      <c r="J3713" s="119"/>
      <c r="K3713" s="119"/>
      <c r="L3713" s="8"/>
      <c r="M3713" s="120"/>
      <c r="N3713" s="120"/>
      <c r="O3713" s="113"/>
      <c r="P3713" s="113"/>
      <c r="Q3713" s="11"/>
      <c r="R3713" s="30"/>
      <c r="S3713" s="8"/>
      <c r="T3713" s="122"/>
      <c r="U3713" s="121"/>
      <c r="V3713" s="121"/>
      <c r="W3713" s="120"/>
      <c r="X3713" s="113"/>
      <c r="Y3713" s="113"/>
      <c r="Z3713" s="125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2"/>
      <c r="B3714" s="113"/>
      <c r="C3714" s="176"/>
      <c r="D3714" s="114"/>
      <c r="E3714" s="115"/>
      <c r="F3714" s="116"/>
      <c r="G3714" s="117"/>
      <c r="H3714" s="118"/>
      <c r="I3714" s="118"/>
      <c r="J3714" s="119"/>
      <c r="K3714" s="119"/>
      <c r="L3714" s="8"/>
      <c r="M3714" s="120"/>
      <c r="N3714" s="120"/>
      <c r="O3714" s="113"/>
      <c r="P3714" s="113"/>
      <c r="Q3714" s="11"/>
      <c r="R3714" s="30"/>
      <c r="S3714" s="8"/>
      <c r="T3714" s="122"/>
      <c r="U3714" s="121"/>
      <c r="V3714" s="121"/>
      <c r="W3714" s="120"/>
      <c r="X3714" s="113"/>
      <c r="Y3714" s="113"/>
      <c r="Z3714" s="125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2"/>
      <c r="B3715" s="113"/>
      <c r="C3715" s="176"/>
      <c r="D3715" s="114"/>
      <c r="E3715" s="115"/>
      <c r="F3715" s="116"/>
      <c r="G3715" s="117"/>
      <c r="H3715" s="118"/>
      <c r="I3715" s="118"/>
      <c r="J3715" s="119"/>
      <c r="K3715" s="119"/>
      <c r="L3715" s="8"/>
      <c r="M3715" s="120"/>
      <c r="N3715" s="120"/>
      <c r="O3715" s="113"/>
      <c r="P3715" s="113"/>
      <c r="Q3715" s="11"/>
      <c r="R3715" s="30"/>
      <c r="S3715" s="8"/>
      <c r="T3715" s="122"/>
      <c r="U3715" s="121"/>
      <c r="V3715" s="121"/>
      <c r="W3715" s="120"/>
      <c r="X3715" s="113"/>
      <c r="Y3715" s="113"/>
      <c r="Z3715" s="125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2"/>
      <c r="B3716" s="113"/>
      <c r="C3716" s="176"/>
      <c r="D3716" s="114"/>
      <c r="E3716" s="115"/>
      <c r="F3716" s="116"/>
      <c r="G3716" s="117"/>
      <c r="H3716" s="118"/>
      <c r="I3716" s="118"/>
      <c r="J3716" s="119"/>
      <c r="K3716" s="119"/>
      <c r="L3716" s="8"/>
      <c r="M3716" s="120"/>
      <c r="N3716" s="120"/>
      <c r="O3716" s="113"/>
      <c r="P3716" s="113"/>
      <c r="Q3716" s="11"/>
      <c r="R3716" s="30"/>
      <c r="S3716" s="8"/>
      <c r="T3716" s="122"/>
      <c r="U3716" s="121"/>
      <c r="V3716" s="121"/>
      <c r="W3716" s="120"/>
      <c r="X3716" s="113"/>
      <c r="Y3716" s="113"/>
      <c r="Z3716" s="125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2"/>
      <c r="B3717" s="113"/>
      <c r="C3717" s="176"/>
      <c r="D3717" s="114"/>
      <c r="E3717" s="115"/>
      <c r="F3717" s="116"/>
      <c r="G3717" s="117"/>
      <c r="H3717" s="118"/>
      <c r="I3717" s="118"/>
      <c r="J3717" s="119"/>
      <c r="K3717" s="119"/>
      <c r="L3717" s="8"/>
      <c r="M3717" s="120"/>
      <c r="N3717" s="120"/>
      <c r="O3717" s="113"/>
      <c r="P3717" s="113"/>
      <c r="Q3717" s="11"/>
      <c r="R3717" s="30"/>
      <c r="S3717" s="8"/>
      <c r="T3717" s="122"/>
      <c r="U3717" s="121"/>
      <c r="V3717" s="121"/>
      <c r="W3717" s="120"/>
      <c r="X3717" s="113"/>
      <c r="Y3717" s="113"/>
      <c r="Z3717" s="125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2"/>
      <c r="B3718" s="113"/>
      <c r="C3718" s="176"/>
      <c r="D3718" s="114"/>
      <c r="E3718" s="115"/>
      <c r="F3718" s="116"/>
      <c r="G3718" s="117"/>
      <c r="H3718" s="118"/>
      <c r="I3718" s="118"/>
      <c r="J3718" s="119"/>
      <c r="K3718" s="119"/>
      <c r="L3718" s="8"/>
      <c r="M3718" s="120"/>
      <c r="N3718" s="120"/>
      <c r="O3718" s="113"/>
      <c r="P3718" s="113"/>
      <c r="Q3718" s="11"/>
      <c r="R3718" s="30"/>
      <c r="S3718" s="8"/>
      <c r="T3718" s="122"/>
      <c r="U3718" s="121"/>
      <c r="V3718" s="121"/>
      <c r="W3718" s="120"/>
      <c r="X3718" s="113"/>
      <c r="Y3718" s="113"/>
      <c r="Z3718" s="125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2"/>
      <c r="B3719" s="113"/>
      <c r="C3719" s="176"/>
      <c r="D3719" s="114"/>
      <c r="E3719" s="115"/>
      <c r="F3719" s="116"/>
      <c r="G3719" s="117"/>
      <c r="H3719" s="118"/>
      <c r="I3719" s="118"/>
      <c r="J3719" s="119"/>
      <c r="K3719" s="119"/>
      <c r="L3719" s="8"/>
      <c r="M3719" s="120"/>
      <c r="N3719" s="120"/>
      <c r="O3719" s="113"/>
      <c r="P3719" s="113"/>
      <c r="Q3719" s="11"/>
      <c r="R3719" s="30"/>
      <c r="S3719" s="8"/>
      <c r="T3719" s="122"/>
      <c r="U3719" s="121"/>
      <c r="V3719" s="121"/>
      <c r="W3719" s="120"/>
      <c r="X3719" s="113"/>
      <c r="Y3719" s="113"/>
      <c r="Z3719" s="125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2"/>
      <c r="B3720" s="113"/>
      <c r="C3720" s="176"/>
      <c r="D3720" s="114"/>
      <c r="E3720" s="115"/>
      <c r="F3720" s="116"/>
      <c r="G3720" s="117"/>
      <c r="H3720" s="118"/>
      <c r="I3720" s="118"/>
      <c r="J3720" s="119"/>
      <c r="K3720" s="119"/>
      <c r="L3720" s="8"/>
      <c r="M3720" s="120"/>
      <c r="N3720" s="120"/>
      <c r="O3720" s="113"/>
      <c r="P3720" s="113"/>
      <c r="Q3720" s="11"/>
      <c r="R3720" s="30"/>
      <c r="S3720" s="8"/>
      <c r="T3720" s="122"/>
      <c r="U3720" s="121"/>
      <c r="V3720" s="121"/>
      <c r="W3720" s="120"/>
      <c r="X3720" s="113"/>
      <c r="Y3720" s="113"/>
      <c r="Z3720" s="125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2"/>
      <c r="B3721" s="113"/>
      <c r="C3721" s="176"/>
      <c r="D3721" s="114"/>
      <c r="E3721" s="115"/>
      <c r="F3721" s="116"/>
      <c r="G3721" s="117"/>
      <c r="H3721" s="118"/>
      <c r="I3721" s="118"/>
      <c r="J3721" s="119"/>
      <c r="K3721" s="119"/>
      <c r="L3721" s="8"/>
      <c r="M3721" s="120"/>
      <c r="N3721" s="120"/>
      <c r="O3721" s="113"/>
      <c r="P3721" s="113"/>
      <c r="Q3721" s="11"/>
      <c r="R3721" s="30"/>
      <c r="S3721" s="8"/>
      <c r="T3721" s="122"/>
      <c r="U3721" s="121"/>
      <c r="V3721" s="121"/>
      <c r="W3721" s="120"/>
      <c r="X3721" s="113"/>
      <c r="Y3721" s="113"/>
      <c r="Z3721" s="125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2"/>
      <c r="B3722" s="113"/>
      <c r="C3722" s="176"/>
      <c r="D3722" s="114"/>
      <c r="E3722" s="115"/>
      <c r="F3722" s="116"/>
      <c r="G3722" s="117"/>
      <c r="H3722" s="118"/>
      <c r="I3722" s="118"/>
      <c r="J3722" s="119"/>
      <c r="K3722" s="119"/>
      <c r="L3722" s="8"/>
      <c r="M3722" s="120"/>
      <c r="N3722" s="120"/>
      <c r="O3722" s="113"/>
      <c r="P3722" s="113"/>
      <c r="Q3722" s="11"/>
      <c r="R3722" s="30"/>
      <c r="S3722" s="8"/>
      <c r="T3722" s="122"/>
      <c r="U3722" s="121"/>
      <c r="V3722" s="121"/>
      <c r="W3722" s="120"/>
      <c r="X3722" s="113"/>
      <c r="Y3722" s="113"/>
      <c r="Z3722" s="125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2"/>
      <c r="B3723" s="113"/>
      <c r="C3723" s="176"/>
      <c r="D3723" s="114"/>
      <c r="E3723" s="115"/>
      <c r="F3723" s="116"/>
      <c r="G3723" s="117"/>
      <c r="H3723" s="118"/>
      <c r="I3723" s="118"/>
      <c r="J3723" s="119"/>
      <c r="K3723" s="119"/>
      <c r="L3723" s="8"/>
      <c r="M3723" s="120"/>
      <c r="N3723" s="120"/>
      <c r="O3723" s="113"/>
      <c r="P3723" s="113"/>
      <c r="Q3723" s="11"/>
      <c r="R3723" s="30"/>
      <c r="S3723" s="8"/>
      <c r="T3723" s="122"/>
      <c r="U3723" s="121"/>
      <c r="V3723" s="121"/>
      <c r="W3723" s="120"/>
      <c r="X3723" s="113"/>
      <c r="Y3723" s="113"/>
      <c r="Z3723" s="125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2"/>
      <c r="B3724" s="113"/>
      <c r="C3724" s="176"/>
      <c r="D3724" s="114"/>
      <c r="E3724" s="115"/>
      <c r="F3724" s="116"/>
      <c r="G3724" s="117"/>
      <c r="H3724" s="118"/>
      <c r="I3724" s="118"/>
      <c r="J3724" s="119"/>
      <c r="K3724" s="119"/>
      <c r="L3724" s="8"/>
      <c r="M3724" s="120"/>
      <c r="N3724" s="120"/>
      <c r="O3724" s="113"/>
      <c r="P3724" s="113"/>
      <c r="Q3724" s="11"/>
      <c r="R3724" s="30"/>
      <c r="S3724" s="8"/>
      <c r="T3724" s="122"/>
      <c r="U3724" s="121"/>
      <c r="V3724" s="121"/>
      <c r="W3724" s="120"/>
      <c r="X3724" s="113"/>
      <c r="Y3724" s="113"/>
      <c r="Z3724" s="125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2"/>
      <c r="B3725" s="113"/>
      <c r="C3725" s="176"/>
      <c r="D3725" s="114"/>
      <c r="E3725" s="115"/>
      <c r="F3725" s="116"/>
      <c r="G3725" s="117"/>
      <c r="H3725" s="118"/>
      <c r="I3725" s="118"/>
      <c r="J3725" s="119"/>
      <c r="K3725" s="119"/>
      <c r="L3725" s="8"/>
      <c r="M3725" s="120"/>
      <c r="N3725" s="120"/>
      <c r="O3725" s="113"/>
      <c r="P3725" s="113"/>
      <c r="Q3725" s="11"/>
      <c r="R3725" s="30"/>
      <c r="S3725" s="8"/>
      <c r="T3725" s="122"/>
      <c r="U3725" s="121"/>
      <c r="V3725" s="121"/>
      <c r="W3725" s="120"/>
      <c r="X3725" s="113"/>
      <c r="Y3725" s="113"/>
      <c r="Z3725" s="125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2"/>
      <c r="B3726" s="113"/>
      <c r="C3726" s="176"/>
      <c r="D3726" s="114"/>
      <c r="E3726" s="115"/>
      <c r="F3726" s="116"/>
      <c r="G3726" s="117"/>
      <c r="H3726" s="118"/>
      <c r="I3726" s="118"/>
      <c r="J3726" s="119"/>
      <c r="K3726" s="119"/>
      <c r="L3726" s="8"/>
      <c r="M3726" s="120"/>
      <c r="N3726" s="120"/>
      <c r="O3726" s="113"/>
      <c r="P3726" s="113"/>
      <c r="Q3726" s="11"/>
      <c r="R3726" s="30"/>
      <c r="S3726" s="8"/>
      <c r="T3726" s="122"/>
      <c r="U3726" s="121"/>
      <c r="V3726" s="121"/>
      <c r="W3726" s="120"/>
      <c r="X3726" s="113"/>
      <c r="Y3726" s="113"/>
      <c r="Z3726" s="125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2"/>
      <c r="B3727" s="113"/>
      <c r="C3727" s="176"/>
      <c r="D3727" s="114"/>
      <c r="E3727" s="115"/>
      <c r="F3727" s="116"/>
      <c r="G3727" s="117"/>
      <c r="H3727" s="118"/>
      <c r="I3727" s="118"/>
      <c r="J3727" s="119"/>
      <c r="K3727" s="119"/>
      <c r="L3727" s="8"/>
      <c r="M3727" s="120"/>
      <c r="N3727" s="120"/>
      <c r="O3727" s="113"/>
      <c r="P3727" s="113"/>
      <c r="Q3727" s="11"/>
      <c r="R3727" s="30"/>
      <c r="S3727" s="8"/>
      <c r="T3727" s="122"/>
      <c r="U3727" s="121"/>
      <c r="V3727" s="121"/>
      <c r="W3727" s="120"/>
      <c r="X3727" s="113"/>
      <c r="Y3727" s="113"/>
      <c r="Z3727" s="125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2"/>
      <c r="B3728" s="113"/>
      <c r="C3728" s="176"/>
      <c r="D3728" s="114"/>
      <c r="E3728" s="115"/>
      <c r="F3728" s="116"/>
      <c r="G3728" s="117"/>
      <c r="H3728" s="118"/>
      <c r="I3728" s="118"/>
      <c r="J3728" s="119"/>
      <c r="K3728" s="119"/>
      <c r="L3728" s="8"/>
      <c r="M3728" s="120"/>
      <c r="N3728" s="120"/>
      <c r="O3728" s="113"/>
      <c r="P3728" s="113"/>
      <c r="Q3728" s="11"/>
      <c r="R3728" s="30"/>
      <c r="S3728" s="8"/>
      <c r="T3728" s="122"/>
      <c r="U3728" s="121"/>
      <c r="V3728" s="121"/>
      <c r="W3728" s="120"/>
      <c r="X3728" s="113"/>
      <c r="Y3728" s="113"/>
      <c r="Z3728" s="125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2"/>
      <c r="B3729" s="113"/>
      <c r="C3729" s="176"/>
      <c r="D3729" s="114"/>
      <c r="E3729" s="115"/>
      <c r="F3729" s="116"/>
      <c r="G3729" s="117"/>
      <c r="H3729" s="118"/>
      <c r="I3729" s="118"/>
      <c r="J3729" s="119"/>
      <c r="K3729" s="119"/>
      <c r="L3729" s="8"/>
      <c r="M3729" s="120"/>
      <c r="N3729" s="120"/>
      <c r="O3729" s="113"/>
      <c r="P3729" s="113"/>
      <c r="Q3729" s="11"/>
      <c r="R3729" s="30"/>
      <c r="S3729" s="8"/>
      <c r="T3729" s="122"/>
      <c r="U3729" s="121"/>
      <c r="V3729" s="121"/>
      <c r="W3729" s="120"/>
      <c r="X3729" s="113"/>
      <c r="Y3729" s="113"/>
      <c r="Z3729" s="125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2"/>
      <c r="B3730" s="113"/>
      <c r="C3730" s="176"/>
      <c r="D3730" s="114"/>
      <c r="E3730" s="115"/>
      <c r="F3730" s="116"/>
      <c r="G3730" s="117"/>
      <c r="H3730" s="118"/>
      <c r="I3730" s="118"/>
      <c r="J3730" s="119"/>
      <c r="K3730" s="119"/>
      <c r="L3730" s="8"/>
      <c r="M3730" s="120"/>
      <c r="N3730" s="120"/>
      <c r="O3730" s="113"/>
      <c r="P3730" s="113"/>
      <c r="Q3730" s="11"/>
      <c r="R3730" s="30"/>
      <c r="S3730" s="8"/>
      <c r="T3730" s="122"/>
      <c r="U3730" s="121"/>
      <c r="V3730" s="121"/>
      <c r="W3730" s="120"/>
      <c r="X3730" s="113"/>
      <c r="Y3730" s="113"/>
      <c r="Z3730" s="125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2"/>
      <c r="B3731" s="113"/>
      <c r="C3731" s="176"/>
      <c r="D3731" s="114"/>
      <c r="E3731" s="115"/>
      <c r="F3731" s="116"/>
      <c r="G3731" s="117"/>
      <c r="H3731" s="118"/>
      <c r="I3731" s="118"/>
      <c r="J3731" s="119"/>
      <c r="K3731" s="119"/>
      <c r="L3731" s="8"/>
      <c r="M3731" s="120"/>
      <c r="N3731" s="120"/>
      <c r="O3731" s="113"/>
      <c r="P3731" s="113"/>
      <c r="Q3731" s="11"/>
      <c r="R3731" s="30"/>
      <c r="S3731" s="8"/>
      <c r="T3731" s="122"/>
      <c r="U3731" s="121"/>
      <c r="V3731" s="121"/>
      <c r="W3731" s="120"/>
      <c r="X3731" s="113"/>
      <c r="Y3731" s="113"/>
      <c r="Z3731" s="125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2"/>
      <c r="B3732" s="113"/>
      <c r="C3732" s="176"/>
      <c r="D3732" s="114"/>
      <c r="E3732" s="115"/>
      <c r="F3732" s="116"/>
      <c r="G3732" s="117"/>
      <c r="H3732" s="118"/>
      <c r="I3732" s="118"/>
      <c r="J3732" s="119"/>
      <c r="K3732" s="119"/>
      <c r="L3732" s="8"/>
      <c r="M3732" s="120"/>
      <c r="N3732" s="120"/>
      <c r="O3732" s="113"/>
      <c r="P3732" s="113"/>
      <c r="Q3732" s="11"/>
      <c r="R3732" s="30"/>
      <c r="S3732" s="8"/>
      <c r="T3732" s="122"/>
      <c r="U3732" s="121"/>
      <c r="V3732" s="121"/>
      <c r="W3732" s="120"/>
      <c r="X3732" s="113"/>
      <c r="Y3732" s="113"/>
      <c r="Z3732" s="125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2"/>
      <c r="B3733" s="113"/>
      <c r="C3733" s="176"/>
      <c r="D3733" s="114"/>
      <c r="E3733" s="115"/>
      <c r="F3733" s="116"/>
      <c r="G3733" s="117"/>
      <c r="H3733" s="118"/>
      <c r="I3733" s="118"/>
      <c r="J3733" s="119"/>
      <c r="K3733" s="119"/>
      <c r="L3733" s="8"/>
      <c r="M3733" s="120"/>
      <c r="N3733" s="120"/>
      <c r="O3733" s="113"/>
      <c r="P3733" s="113"/>
      <c r="Q3733" s="11"/>
      <c r="R3733" s="30"/>
      <c r="S3733" s="8"/>
      <c r="T3733" s="122"/>
      <c r="U3733" s="121"/>
      <c r="V3733" s="121"/>
      <c r="W3733" s="120"/>
      <c r="X3733" s="113"/>
      <c r="Y3733" s="113"/>
      <c r="Z3733" s="125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2"/>
      <c r="B3734" s="113"/>
      <c r="C3734" s="176"/>
      <c r="D3734" s="114"/>
      <c r="E3734" s="115"/>
      <c r="F3734" s="116"/>
      <c r="G3734" s="117"/>
      <c r="H3734" s="118"/>
      <c r="I3734" s="118"/>
      <c r="J3734" s="119"/>
      <c r="K3734" s="119"/>
      <c r="L3734" s="8"/>
      <c r="M3734" s="120"/>
      <c r="N3734" s="120"/>
      <c r="O3734" s="113"/>
      <c r="P3734" s="113"/>
      <c r="Q3734" s="11"/>
      <c r="R3734" s="30"/>
      <c r="S3734" s="8"/>
      <c r="T3734" s="122"/>
      <c r="U3734" s="121"/>
      <c r="V3734" s="121"/>
      <c r="W3734" s="120"/>
      <c r="X3734" s="113"/>
      <c r="Y3734" s="113"/>
      <c r="Z3734" s="125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2"/>
      <c r="B3735" s="113"/>
      <c r="C3735" s="176"/>
      <c r="D3735" s="114"/>
      <c r="E3735" s="115"/>
      <c r="F3735" s="116"/>
      <c r="G3735" s="117"/>
      <c r="H3735" s="118"/>
      <c r="I3735" s="118"/>
      <c r="J3735" s="119"/>
      <c r="K3735" s="119"/>
      <c r="L3735" s="8"/>
      <c r="M3735" s="120"/>
      <c r="N3735" s="120"/>
      <c r="O3735" s="113"/>
      <c r="P3735" s="113"/>
      <c r="Q3735" s="11"/>
      <c r="R3735" s="30"/>
      <c r="S3735" s="8"/>
      <c r="T3735" s="122"/>
      <c r="U3735" s="121"/>
      <c r="V3735" s="121"/>
      <c r="W3735" s="120"/>
      <c r="X3735" s="113"/>
      <c r="Y3735" s="113"/>
      <c r="Z3735" s="125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2"/>
      <c r="B3736" s="113"/>
      <c r="C3736" s="176"/>
      <c r="D3736" s="114"/>
      <c r="E3736" s="115"/>
      <c r="F3736" s="116"/>
      <c r="G3736" s="117"/>
      <c r="H3736" s="118"/>
      <c r="I3736" s="118"/>
      <c r="J3736" s="119"/>
      <c r="K3736" s="119"/>
      <c r="L3736" s="8"/>
      <c r="M3736" s="120"/>
      <c r="N3736" s="120"/>
      <c r="O3736" s="113"/>
      <c r="P3736" s="113"/>
      <c r="Q3736" s="11"/>
      <c r="R3736" s="30"/>
      <c r="S3736" s="8"/>
      <c r="T3736" s="122"/>
      <c r="U3736" s="121"/>
      <c r="V3736" s="121"/>
      <c r="W3736" s="120"/>
      <c r="X3736" s="113"/>
      <c r="Y3736" s="113"/>
      <c r="Z3736" s="125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2"/>
      <c r="B3737" s="113"/>
      <c r="C3737" s="176"/>
      <c r="D3737" s="114"/>
      <c r="E3737" s="115"/>
      <c r="F3737" s="116"/>
      <c r="G3737" s="117"/>
      <c r="H3737" s="118"/>
      <c r="I3737" s="118"/>
      <c r="J3737" s="119"/>
      <c r="K3737" s="119"/>
      <c r="L3737" s="8"/>
      <c r="M3737" s="120"/>
      <c r="N3737" s="120"/>
      <c r="O3737" s="113"/>
      <c r="P3737" s="113"/>
      <c r="Q3737" s="11"/>
      <c r="R3737" s="30"/>
      <c r="S3737" s="8"/>
      <c r="T3737" s="122"/>
      <c r="U3737" s="121"/>
      <c r="V3737" s="121"/>
      <c r="W3737" s="120"/>
      <c r="X3737" s="113"/>
      <c r="Y3737" s="113"/>
      <c r="Z3737" s="125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2"/>
      <c r="B3738" s="113"/>
      <c r="C3738" s="176"/>
      <c r="D3738" s="114"/>
      <c r="E3738" s="115"/>
      <c r="F3738" s="116"/>
      <c r="G3738" s="117"/>
      <c r="H3738" s="118"/>
      <c r="I3738" s="118"/>
      <c r="J3738" s="119"/>
      <c r="K3738" s="119"/>
      <c r="L3738" s="8"/>
      <c r="M3738" s="120"/>
      <c r="N3738" s="120"/>
      <c r="O3738" s="113"/>
      <c r="P3738" s="113"/>
      <c r="Q3738" s="11"/>
      <c r="R3738" s="30"/>
      <c r="S3738" s="8"/>
      <c r="T3738" s="122"/>
      <c r="U3738" s="121"/>
      <c r="V3738" s="121"/>
      <c r="W3738" s="120"/>
      <c r="X3738" s="113"/>
      <c r="Y3738" s="113"/>
      <c r="Z3738" s="125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2"/>
      <c r="B3739" s="113"/>
      <c r="C3739" s="176"/>
      <c r="D3739" s="114"/>
      <c r="E3739" s="115"/>
      <c r="F3739" s="116"/>
      <c r="G3739" s="117"/>
      <c r="H3739" s="118"/>
      <c r="I3739" s="118"/>
      <c r="J3739" s="119"/>
      <c r="K3739" s="119"/>
      <c r="L3739" s="8"/>
      <c r="M3739" s="120"/>
      <c r="N3739" s="120"/>
      <c r="O3739" s="113"/>
      <c r="P3739" s="113"/>
      <c r="Q3739" s="11"/>
      <c r="R3739" s="30"/>
      <c r="S3739" s="8"/>
      <c r="T3739" s="122"/>
      <c r="U3739" s="121"/>
      <c r="V3739" s="121"/>
      <c r="W3739" s="120"/>
      <c r="X3739" s="113"/>
      <c r="Y3739" s="113"/>
      <c r="Z3739" s="125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2"/>
      <c r="B3740" s="113"/>
      <c r="C3740" s="176"/>
      <c r="D3740" s="114"/>
      <c r="E3740" s="115"/>
      <c r="F3740" s="116"/>
      <c r="G3740" s="117"/>
      <c r="H3740" s="118"/>
      <c r="I3740" s="118"/>
      <c r="J3740" s="119"/>
      <c r="K3740" s="119"/>
      <c r="L3740" s="8"/>
      <c r="M3740" s="120"/>
      <c r="N3740" s="120"/>
      <c r="O3740" s="113"/>
      <c r="P3740" s="113"/>
      <c r="Q3740" s="11"/>
      <c r="R3740" s="30"/>
      <c r="S3740" s="8"/>
      <c r="T3740" s="122"/>
      <c r="U3740" s="121"/>
      <c r="V3740" s="121"/>
      <c r="W3740" s="120"/>
      <c r="X3740" s="113"/>
      <c r="Y3740" s="113"/>
      <c r="Z3740" s="125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2"/>
      <c r="B3741" s="113"/>
      <c r="C3741" s="176"/>
      <c r="D3741" s="114"/>
      <c r="E3741" s="115"/>
      <c r="F3741" s="116"/>
      <c r="G3741" s="117"/>
      <c r="H3741" s="118"/>
      <c r="I3741" s="118"/>
      <c r="J3741" s="119"/>
      <c r="K3741" s="119"/>
      <c r="L3741" s="8"/>
      <c r="M3741" s="120"/>
      <c r="N3741" s="120"/>
      <c r="O3741" s="113"/>
      <c r="P3741" s="113"/>
      <c r="Q3741" s="11"/>
      <c r="R3741" s="30"/>
      <c r="S3741" s="8"/>
      <c r="T3741" s="122"/>
      <c r="U3741" s="121"/>
      <c r="V3741" s="121"/>
      <c r="W3741" s="120"/>
      <c r="X3741" s="113"/>
      <c r="Y3741" s="113"/>
      <c r="Z3741" s="125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2"/>
      <c r="B3742" s="113"/>
      <c r="C3742" s="176"/>
      <c r="D3742" s="114"/>
      <c r="E3742" s="115"/>
      <c r="F3742" s="116"/>
      <c r="G3742" s="117"/>
      <c r="H3742" s="118"/>
      <c r="I3742" s="118"/>
      <c r="J3742" s="119"/>
      <c r="K3742" s="119"/>
      <c r="L3742" s="8"/>
      <c r="M3742" s="120"/>
      <c r="N3742" s="120"/>
      <c r="O3742" s="113"/>
      <c r="P3742" s="113"/>
      <c r="Q3742" s="11"/>
      <c r="R3742" s="30"/>
      <c r="S3742" s="8"/>
      <c r="T3742" s="122"/>
      <c r="U3742" s="121"/>
      <c r="V3742" s="121"/>
      <c r="W3742" s="120"/>
      <c r="X3742" s="113"/>
      <c r="Y3742" s="113"/>
      <c r="Z3742" s="125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2"/>
      <c r="B3743" s="113"/>
      <c r="C3743" s="176"/>
      <c r="D3743" s="114"/>
      <c r="E3743" s="115"/>
      <c r="F3743" s="116"/>
      <c r="G3743" s="117"/>
      <c r="H3743" s="118"/>
      <c r="I3743" s="118"/>
      <c r="J3743" s="119"/>
      <c r="K3743" s="119"/>
      <c r="L3743" s="8"/>
      <c r="M3743" s="120"/>
      <c r="N3743" s="120"/>
      <c r="O3743" s="113"/>
      <c r="P3743" s="113"/>
      <c r="Q3743" s="11"/>
      <c r="R3743" s="30"/>
      <c r="S3743" s="8"/>
      <c r="T3743" s="122"/>
      <c r="U3743" s="121"/>
      <c r="V3743" s="121"/>
      <c r="W3743" s="120"/>
      <c r="X3743" s="113"/>
      <c r="Y3743" s="113"/>
      <c r="Z3743" s="125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2"/>
      <c r="B3744" s="113"/>
      <c r="C3744" s="176"/>
      <c r="D3744" s="114"/>
      <c r="E3744" s="115"/>
      <c r="F3744" s="116"/>
      <c r="G3744" s="117"/>
      <c r="H3744" s="118"/>
      <c r="I3744" s="118"/>
      <c r="J3744" s="119"/>
      <c r="K3744" s="119"/>
      <c r="L3744" s="8"/>
      <c r="M3744" s="120"/>
      <c r="N3744" s="120"/>
      <c r="O3744" s="113"/>
      <c r="P3744" s="113"/>
      <c r="Q3744" s="11"/>
      <c r="R3744" s="30"/>
      <c r="S3744" s="8"/>
      <c r="T3744" s="122"/>
      <c r="U3744" s="121"/>
      <c r="V3744" s="121"/>
      <c r="W3744" s="120"/>
      <c r="X3744" s="113"/>
      <c r="Y3744" s="113"/>
      <c r="Z3744" s="125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2"/>
      <c r="B3745" s="113"/>
      <c r="C3745" s="176"/>
      <c r="D3745" s="114"/>
      <c r="E3745" s="115"/>
      <c r="F3745" s="116"/>
      <c r="G3745" s="117"/>
      <c r="H3745" s="118"/>
      <c r="I3745" s="118"/>
      <c r="J3745" s="119"/>
      <c r="K3745" s="119"/>
      <c r="L3745" s="8"/>
      <c r="M3745" s="120"/>
      <c r="N3745" s="120"/>
      <c r="O3745" s="113"/>
      <c r="P3745" s="113"/>
      <c r="Q3745" s="11"/>
      <c r="R3745" s="30"/>
      <c r="S3745" s="8"/>
      <c r="T3745" s="122"/>
      <c r="U3745" s="121"/>
      <c r="V3745" s="121"/>
      <c r="W3745" s="120"/>
      <c r="X3745" s="113"/>
      <c r="Y3745" s="113"/>
      <c r="Z3745" s="125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2"/>
      <c r="B3746" s="113"/>
      <c r="C3746" s="176"/>
      <c r="D3746" s="114"/>
      <c r="E3746" s="115"/>
      <c r="F3746" s="116"/>
      <c r="G3746" s="117"/>
      <c r="H3746" s="118"/>
      <c r="I3746" s="118"/>
      <c r="J3746" s="119"/>
      <c r="K3746" s="119"/>
      <c r="L3746" s="8"/>
      <c r="M3746" s="120"/>
      <c r="N3746" s="120"/>
      <c r="O3746" s="113"/>
      <c r="P3746" s="113"/>
      <c r="Q3746" s="11"/>
      <c r="R3746" s="30"/>
      <c r="S3746" s="8"/>
      <c r="T3746" s="122"/>
      <c r="U3746" s="121"/>
      <c r="V3746" s="121"/>
      <c r="W3746" s="120"/>
      <c r="X3746" s="113"/>
      <c r="Y3746" s="113"/>
      <c r="Z3746" s="125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2"/>
      <c r="B3747" s="113"/>
      <c r="C3747" s="176"/>
      <c r="D3747" s="114"/>
      <c r="E3747" s="115"/>
      <c r="F3747" s="116"/>
      <c r="G3747" s="117"/>
      <c r="H3747" s="118"/>
      <c r="I3747" s="118"/>
      <c r="J3747" s="119"/>
      <c r="K3747" s="119"/>
      <c r="L3747" s="8"/>
      <c r="M3747" s="120"/>
      <c r="N3747" s="120"/>
      <c r="O3747" s="113"/>
      <c r="P3747" s="113"/>
      <c r="Q3747" s="11"/>
      <c r="R3747" s="30"/>
      <c r="S3747" s="8"/>
      <c r="T3747" s="122"/>
      <c r="U3747" s="121"/>
      <c r="V3747" s="121"/>
      <c r="W3747" s="120"/>
      <c r="X3747" s="113"/>
      <c r="Y3747" s="113"/>
      <c r="Z3747" s="125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2"/>
      <c r="B3748" s="113"/>
      <c r="C3748" s="176"/>
      <c r="D3748" s="114"/>
      <c r="E3748" s="115"/>
      <c r="F3748" s="116"/>
      <c r="G3748" s="117"/>
      <c r="H3748" s="118"/>
      <c r="I3748" s="118"/>
      <c r="J3748" s="119"/>
      <c r="K3748" s="119"/>
      <c r="L3748" s="8"/>
      <c r="M3748" s="120"/>
      <c r="N3748" s="120"/>
      <c r="O3748" s="113"/>
      <c r="P3748" s="113"/>
      <c r="Q3748" s="11"/>
      <c r="R3748" s="30"/>
      <c r="S3748" s="8"/>
      <c r="T3748" s="122"/>
      <c r="U3748" s="121"/>
      <c r="V3748" s="121"/>
      <c r="W3748" s="120"/>
      <c r="X3748" s="113"/>
      <c r="Y3748" s="113"/>
      <c r="Z3748" s="125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2"/>
      <c r="B3749" s="113"/>
      <c r="C3749" s="176"/>
      <c r="D3749" s="114"/>
      <c r="E3749" s="115"/>
      <c r="F3749" s="116"/>
      <c r="G3749" s="117"/>
      <c r="H3749" s="118"/>
      <c r="I3749" s="118"/>
      <c r="J3749" s="119"/>
      <c r="K3749" s="119"/>
      <c r="L3749" s="8"/>
      <c r="M3749" s="120"/>
      <c r="N3749" s="120"/>
      <c r="O3749" s="113"/>
      <c r="P3749" s="113"/>
      <c r="Q3749" s="11"/>
      <c r="R3749" s="30"/>
      <c r="S3749" s="8"/>
      <c r="T3749" s="122"/>
      <c r="U3749" s="121"/>
      <c r="V3749" s="121"/>
      <c r="W3749" s="120"/>
      <c r="X3749" s="113"/>
      <c r="Y3749" s="113"/>
      <c r="Z3749" s="125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2"/>
      <c r="B3750" s="113"/>
      <c r="C3750" s="176"/>
      <c r="D3750" s="114"/>
      <c r="E3750" s="115"/>
      <c r="F3750" s="116"/>
      <c r="G3750" s="117"/>
      <c r="H3750" s="118"/>
      <c r="I3750" s="118"/>
      <c r="J3750" s="119"/>
      <c r="K3750" s="119"/>
      <c r="L3750" s="8"/>
      <c r="M3750" s="120"/>
      <c r="N3750" s="120"/>
      <c r="O3750" s="113"/>
      <c r="P3750" s="113"/>
      <c r="Q3750" s="11"/>
      <c r="R3750" s="30"/>
      <c r="S3750" s="8"/>
      <c r="T3750" s="122"/>
      <c r="U3750" s="121"/>
      <c r="V3750" s="121"/>
      <c r="W3750" s="120"/>
      <c r="X3750" s="113"/>
      <c r="Y3750" s="113"/>
      <c r="Z3750" s="125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2"/>
      <c r="B3751" s="113"/>
      <c r="C3751" s="176"/>
      <c r="D3751" s="114"/>
      <c r="E3751" s="115"/>
      <c r="F3751" s="116"/>
      <c r="G3751" s="117"/>
      <c r="H3751" s="118"/>
      <c r="I3751" s="118"/>
      <c r="J3751" s="119"/>
      <c r="K3751" s="119"/>
      <c r="L3751" s="8"/>
      <c r="M3751" s="120"/>
      <c r="N3751" s="120"/>
      <c r="O3751" s="113"/>
      <c r="P3751" s="113"/>
      <c r="Q3751" s="11"/>
      <c r="R3751" s="30"/>
      <c r="S3751" s="8"/>
      <c r="T3751" s="122"/>
      <c r="U3751" s="121"/>
      <c r="V3751" s="121"/>
      <c r="W3751" s="120"/>
      <c r="X3751" s="113"/>
      <c r="Y3751" s="113"/>
      <c r="Z3751" s="125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2"/>
      <c r="B3752" s="113"/>
      <c r="C3752" s="176"/>
      <c r="D3752" s="114"/>
      <c r="E3752" s="115"/>
      <c r="F3752" s="116"/>
      <c r="G3752" s="117"/>
      <c r="H3752" s="118"/>
      <c r="I3752" s="118"/>
      <c r="J3752" s="119"/>
      <c r="K3752" s="119"/>
      <c r="L3752" s="8"/>
      <c r="M3752" s="120"/>
      <c r="N3752" s="120"/>
      <c r="O3752" s="113"/>
      <c r="P3752" s="113"/>
      <c r="Q3752" s="11"/>
      <c r="R3752" s="30"/>
      <c r="S3752" s="8"/>
      <c r="T3752" s="122"/>
      <c r="U3752" s="121"/>
      <c r="V3752" s="121"/>
      <c r="W3752" s="120"/>
      <c r="X3752" s="113"/>
      <c r="Y3752" s="113"/>
      <c r="Z3752" s="125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2"/>
      <c r="B3753" s="113"/>
      <c r="C3753" s="176"/>
      <c r="D3753" s="114"/>
      <c r="E3753" s="115"/>
      <c r="F3753" s="116"/>
      <c r="G3753" s="117"/>
      <c r="H3753" s="118"/>
      <c r="I3753" s="118"/>
      <c r="J3753" s="119"/>
      <c r="K3753" s="119"/>
      <c r="L3753" s="8"/>
      <c r="M3753" s="120"/>
      <c r="N3753" s="120"/>
      <c r="O3753" s="113"/>
      <c r="P3753" s="113"/>
      <c r="Q3753" s="11"/>
      <c r="R3753" s="30"/>
      <c r="S3753" s="8"/>
      <c r="T3753" s="122"/>
      <c r="U3753" s="121"/>
      <c r="V3753" s="121"/>
      <c r="W3753" s="120"/>
      <c r="X3753" s="113"/>
      <c r="Y3753" s="113"/>
      <c r="Z3753" s="125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2"/>
      <c r="B3754" s="113"/>
      <c r="C3754" s="176"/>
      <c r="D3754" s="114"/>
      <c r="E3754" s="115"/>
      <c r="F3754" s="116"/>
      <c r="G3754" s="117"/>
      <c r="H3754" s="118"/>
      <c r="I3754" s="118"/>
      <c r="J3754" s="119"/>
      <c r="K3754" s="119"/>
      <c r="L3754" s="8"/>
      <c r="M3754" s="120"/>
      <c r="N3754" s="120"/>
      <c r="O3754" s="113"/>
      <c r="P3754" s="113"/>
      <c r="Q3754" s="11"/>
      <c r="R3754" s="30"/>
      <c r="S3754" s="8"/>
      <c r="T3754" s="122"/>
      <c r="U3754" s="121"/>
      <c r="V3754" s="121"/>
      <c r="W3754" s="120"/>
      <c r="X3754" s="113"/>
      <c r="Y3754" s="113"/>
      <c r="Z3754" s="125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2"/>
      <c r="B3755" s="113"/>
      <c r="C3755" s="176"/>
      <c r="D3755" s="114"/>
      <c r="E3755" s="115"/>
      <c r="F3755" s="116"/>
      <c r="G3755" s="117"/>
      <c r="H3755" s="118"/>
      <c r="I3755" s="118"/>
      <c r="J3755" s="119"/>
      <c r="K3755" s="119"/>
      <c r="L3755" s="8"/>
      <c r="M3755" s="120"/>
      <c r="N3755" s="120"/>
      <c r="O3755" s="113"/>
      <c r="P3755" s="113"/>
      <c r="Q3755" s="11"/>
      <c r="R3755" s="30"/>
      <c r="S3755" s="8"/>
      <c r="T3755" s="122"/>
      <c r="U3755" s="121"/>
      <c r="V3755" s="121"/>
      <c r="W3755" s="120"/>
      <c r="X3755" s="113"/>
      <c r="Y3755" s="113"/>
      <c r="Z3755" s="125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2"/>
      <c r="B3756" s="113"/>
      <c r="C3756" s="176"/>
      <c r="D3756" s="114"/>
      <c r="E3756" s="115"/>
      <c r="F3756" s="116"/>
      <c r="G3756" s="117"/>
      <c r="H3756" s="118"/>
      <c r="I3756" s="118"/>
      <c r="J3756" s="119"/>
      <c r="K3756" s="119"/>
      <c r="L3756" s="8"/>
      <c r="M3756" s="120"/>
      <c r="N3756" s="120"/>
      <c r="O3756" s="113"/>
      <c r="P3756" s="113"/>
      <c r="Q3756" s="11"/>
      <c r="R3756" s="30"/>
      <c r="S3756" s="8"/>
      <c r="T3756" s="122"/>
      <c r="U3756" s="121"/>
      <c r="V3756" s="121"/>
      <c r="W3756" s="120"/>
      <c r="X3756" s="113"/>
      <c r="Y3756" s="113"/>
      <c r="Z3756" s="125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2"/>
      <c r="B3757" s="113"/>
      <c r="C3757" s="176"/>
      <c r="D3757" s="114"/>
      <c r="E3757" s="115"/>
      <c r="F3757" s="116"/>
      <c r="G3757" s="117"/>
      <c r="H3757" s="118"/>
      <c r="I3757" s="118"/>
      <c r="J3757" s="119"/>
      <c r="K3757" s="119"/>
      <c r="L3757" s="8"/>
      <c r="M3757" s="120"/>
      <c r="N3757" s="120"/>
      <c r="O3757" s="113"/>
      <c r="P3757" s="113"/>
      <c r="Q3757" s="11"/>
      <c r="R3757" s="30"/>
      <c r="S3757" s="8"/>
      <c r="T3757" s="122"/>
      <c r="U3757" s="121"/>
      <c r="V3757" s="121"/>
      <c r="W3757" s="120"/>
      <c r="X3757" s="113"/>
      <c r="Y3757" s="113"/>
      <c r="Z3757" s="125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2"/>
      <c r="B3758" s="113"/>
      <c r="C3758" s="176"/>
      <c r="D3758" s="114"/>
      <c r="E3758" s="115"/>
      <c r="F3758" s="116"/>
      <c r="G3758" s="117"/>
      <c r="H3758" s="118"/>
      <c r="I3758" s="118"/>
      <c r="J3758" s="119"/>
      <c r="K3758" s="119"/>
      <c r="L3758" s="8"/>
      <c r="M3758" s="120"/>
      <c r="N3758" s="120"/>
      <c r="O3758" s="113"/>
      <c r="P3758" s="113"/>
      <c r="Q3758" s="11"/>
      <c r="R3758" s="30"/>
      <c r="S3758" s="8"/>
      <c r="T3758" s="122"/>
      <c r="U3758" s="121"/>
      <c r="V3758" s="121"/>
      <c r="W3758" s="120"/>
      <c r="X3758" s="113"/>
      <c r="Y3758" s="113"/>
      <c r="Z3758" s="125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2"/>
      <c r="B3759" s="113"/>
      <c r="C3759" s="176"/>
      <c r="D3759" s="114"/>
      <c r="E3759" s="115"/>
      <c r="F3759" s="116"/>
      <c r="G3759" s="117"/>
      <c r="H3759" s="118"/>
      <c r="I3759" s="118"/>
      <c r="J3759" s="119"/>
      <c r="K3759" s="119"/>
      <c r="L3759" s="8"/>
      <c r="M3759" s="120"/>
      <c r="N3759" s="120"/>
      <c r="O3759" s="113"/>
      <c r="P3759" s="113"/>
      <c r="Q3759" s="11"/>
      <c r="R3759" s="30"/>
      <c r="S3759" s="8"/>
      <c r="T3759" s="122"/>
      <c r="U3759" s="121"/>
      <c r="V3759" s="121"/>
      <c r="W3759" s="120"/>
      <c r="X3759" s="113"/>
      <c r="Y3759" s="113"/>
      <c r="Z3759" s="125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2"/>
      <c r="B3760" s="113"/>
      <c r="C3760" s="176"/>
      <c r="D3760" s="114"/>
      <c r="E3760" s="115"/>
      <c r="F3760" s="116"/>
      <c r="G3760" s="117"/>
      <c r="H3760" s="118"/>
      <c r="I3760" s="118"/>
      <c r="J3760" s="119"/>
      <c r="K3760" s="119"/>
      <c r="L3760" s="8"/>
      <c r="M3760" s="120"/>
      <c r="N3760" s="120"/>
      <c r="O3760" s="113"/>
      <c r="P3760" s="113"/>
      <c r="Q3760" s="11"/>
      <c r="R3760" s="30"/>
      <c r="S3760" s="8"/>
      <c r="T3760" s="122"/>
      <c r="U3760" s="121"/>
      <c r="V3760" s="121"/>
      <c r="W3760" s="120"/>
      <c r="X3760" s="113"/>
      <c r="Y3760" s="113"/>
      <c r="Z3760" s="125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2"/>
      <c r="B3761" s="113"/>
      <c r="C3761" s="176"/>
      <c r="D3761" s="114"/>
      <c r="E3761" s="115"/>
      <c r="F3761" s="116"/>
      <c r="G3761" s="117"/>
      <c r="H3761" s="118"/>
      <c r="I3761" s="118"/>
      <c r="J3761" s="119"/>
      <c r="K3761" s="119"/>
      <c r="L3761" s="8"/>
      <c r="M3761" s="120"/>
      <c r="N3761" s="120"/>
      <c r="O3761" s="113"/>
      <c r="P3761" s="113"/>
      <c r="Q3761" s="11"/>
      <c r="R3761" s="30"/>
      <c r="S3761" s="8"/>
      <c r="T3761" s="122"/>
      <c r="U3761" s="121"/>
      <c r="V3761" s="121"/>
      <c r="W3761" s="120"/>
      <c r="X3761" s="113"/>
      <c r="Y3761" s="113"/>
      <c r="Z3761" s="125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2"/>
      <c r="B3762" s="113"/>
      <c r="C3762" s="176"/>
      <c r="D3762" s="114"/>
      <c r="E3762" s="115"/>
      <c r="F3762" s="116"/>
      <c r="G3762" s="117"/>
      <c r="H3762" s="118"/>
      <c r="I3762" s="118"/>
      <c r="J3762" s="119"/>
      <c r="K3762" s="119"/>
      <c r="L3762" s="8"/>
      <c r="M3762" s="120"/>
      <c r="N3762" s="120"/>
      <c r="O3762" s="113"/>
      <c r="P3762" s="113"/>
      <c r="Q3762" s="11"/>
      <c r="R3762" s="30"/>
      <c r="S3762" s="8"/>
      <c r="T3762" s="122"/>
      <c r="U3762" s="121"/>
      <c r="V3762" s="121"/>
      <c r="W3762" s="120"/>
      <c r="X3762" s="113"/>
      <c r="Y3762" s="113"/>
      <c r="Z3762" s="125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2"/>
      <c r="B3763" s="113"/>
      <c r="C3763" s="176"/>
      <c r="D3763" s="114"/>
      <c r="E3763" s="115"/>
      <c r="F3763" s="116"/>
      <c r="G3763" s="117"/>
      <c r="H3763" s="118"/>
      <c r="I3763" s="118"/>
      <c r="J3763" s="119"/>
      <c r="K3763" s="119"/>
      <c r="L3763" s="8"/>
      <c r="M3763" s="120"/>
      <c r="N3763" s="120"/>
      <c r="O3763" s="113"/>
      <c r="P3763" s="113"/>
      <c r="Q3763" s="11"/>
      <c r="R3763" s="30"/>
      <c r="S3763" s="8"/>
      <c r="T3763" s="122"/>
      <c r="U3763" s="121"/>
      <c r="V3763" s="121"/>
      <c r="W3763" s="120"/>
      <c r="X3763" s="113"/>
      <c r="Y3763" s="113"/>
      <c r="Z3763" s="125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2"/>
      <c r="B3764" s="113"/>
      <c r="C3764" s="176"/>
      <c r="D3764" s="114"/>
      <c r="E3764" s="115"/>
      <c r="F3764" s="116"/>
      <c r="G3764" s="117"/>
      <c r="H3764" s="118"/>
      <c r="I3764" s="118"/>
      <c r="J3764" s="119"/>
      <c r="K3764" s="119"/>
      <c r="L3764" s="8"/>
      <c r="M3764" s="120"/>
      <c r="N3764" s="120"/>
      <c r="O3764" s="113"/>
      <c r="P3764" s="113"/>
      <c r="Q3764" s="11"/>
      <c r="R3764" s="30"/>
      <c r="S3764" s="8"/>
      <c r="T3764" s="122"/>
      <c r="U3764" s="121"/>
      <c r="V3764" s="121"/>
      <c r="W3764" s="120"/>
      <c r="X3764" s="113"/>
      <c r="Y3764" s="113"/>
      <c r="Z3764" s="125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2"/>
      <c r="B3765" s="113"/>
      <c r="C3765" s="176"/>
      <c r="D3765" s="114"/>
      <c r="E3765" s="115"/>
      <c r="F3765" s="116"/>
      <c r="G3765" s="117"/>
      <c r="H3765" s="118"/>
      <c r="I3765" s="118"/>
      <c r="J3765" s="119"/>
      <c r="K3765" s="119"/>
      <c r="L3765" s="8"/>
      <c r="M3765" s="120"/>
      <c r="N3765" s="120"/>
      <c r="O3765" s="113"/>
      <c r="P3765" s="113"/>
      <c r="Q3765" s="11"/>
      <c r="R3765" s="30"/>
      <c r="S3765" s="8"/>
      <c r="T3765" s="122"/>
      <c r="U3765" s="121"/>
      <c r="V3765" s="121"/>
      <c r="W3765" s="120"/>
      <c r="X3765" s="113"/>
      <c r="Y3765" s="113"/>
      <c r="Z3765" s="125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2"/>
      <c r="B3766" s="113"/>
      <c r="C3766" s="176"/>
      <c r="D3766" s="114"/>
      <c r="E3766" s="115"/>
      <c r="F3766" s="116"/>
      <c r="G3766" s="117"/>
      <c r="H3766" s="118"/>
      <c r="I3766" s="118"/>
      <c r="J3766" s="119"/>
      <c r="K3766" s="119"/>
      <c r="L3766" s="8"/>
      <c r="M3766" s="120"/>
      <c r="N3766" s="120"/>
      <c r="O3766" s="113"/>
      <c r="P3766" s="113"/>
      <c r="Q3766" s="11"/>
      <c r="R3766" s="30"/>
      <c r="S3766" s="8"/>
      <c r="T3766" s="122"/>
      <c r="U3766" s="121"/>
      <c r="V3766" s="121"/>
      <c r="W3766" s="120"/>
      <c r="X3766" s="113"/>
      <c r="Y3766" s="113"/>
      <c r="Z3766" s="125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2"/>
      <c r="B3767" s="113"/>
      <c r="C3767" s="176"/>
      <c r="D3767" s="114"/>
      <c r="E3767" s="115"/>
      <c r="F3767" s="116"/>
      <c r="G3767" s="117"/>
      <c r="H3767" s="118"/>
      <c r="I3767" s="118"/>
      <c r="J3767" s="119"/>
      <c r="K3767" s="119"/>
      <c r="L3767" s="8"/>
      <c r="M3767" s="120"/>
      <c r="N3767" s="120"/>
      <c r="O3767" s="113"/>
      <c r="P3767" s="113"/>
      <c r="Q3767" s="11"/>
      <c r="R3767" s="30"/>
      <c r="S3767" s="8"/>
      <c r="T3767" s="122"/>
      <c r="U3767" s="121"/>
      <c r="V3767" s="121"/>
      <c r="W3767" s="120"/>
      <c r="X3767" s="113"/>
      <c r="Y3767" s="113"/>
      <c r="Z3767" s="125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2"/>
      <c r="B3768" s="113"/>
      <c r="C3768" s="176"/>
      <c r="D3768" s="114"/>
      <c r="E3768" s="115"/>
      <c r="F3768" s="116"/>
      <c r="G3768" s="117"/>
      <c r="H3768" s="118"/>
      <c r="I3768" s="118"/>
      <c r="J3768" s="119"/>
      <c r="K3768" s="119"/>
      <c r="L3768" s="8"/>
      <c r="M3768" s="120"/>
      <c r="N3768" s="120"/>
      <c r="O3768" s="113"/>
      <c r="P3768" s="113"/>
      <c r="Q3768" s="11"/>
      <c r="R3768" s="30"/>
      <c r="S3768" s="8"/>
      <c r="T3768" s="122"/>
      <c r="U3768" s="121"/>
      <c r="V3768" s="121"/>
      <c r="W3768" s="120"/>
      <c r="X3768" s="113"/>
      <c r="Y3768" s="113"/>
      <c r="Z3768" s="125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2"/>
      <c r="B3769" s="113"/>
      <c r="C3769" s="176"/>
      <c r="D3769" s="114"/>
      <c r="E3769" s="115"/>
      <c r="F3769" s="116"/>
      <c r="G3769" s="117"/>
      <c r="H3769" s="118"/>
      <c r="I3769" s="118"/>
      <c r="J3769" s="119"/>
      <c r="K3769" s="119"/>
      <c r="L3769" s="8"/>
      <c r="M3769" s="120"/>
      <c r="N3769" s="120"/>
      <c r="O3769" s="113"/>
      <c r="P3769" s="113"/>
      <c r="Q3769" s="11"/>
      <c r="R3769" s="30"/>
      <c r="S3769" s="8"/>
      <c r="T3769" s="122"/>
      <c r="U3769" s="121"/>
      <c r="V3769" s="121"/>
      <c r="W3769" s="120"/>
      <c r="X3769" s="113"/>
      <c r="Y3769" s="113"/>
      <c r="Z3769" s="125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2"/>
      <c r="B3770" s="113"/>
      <c r="C3770" s="176"/>
      <c r="D3770" s="114"/>
      <c r="E3770" s="115"/>
      <c r="F3770" s="116"/>
      <c r="G3770" s="117"/>
      <c r="H3770" s="118"/>
      <c r="I3770" s="118"/>
      <c r="J3770" s="119"/>
      <c r="K3770" s="119"/>
      <c r="L3770" s="8"/>
      <c r="M3770" s="120"/>
      <c r="N3770" s="120"/>
      <c r="O3770" s="113"/>
      <c r="P3770" s="113"/>
      <c r="Q3770" s="11"/>
      <c r="R3770" s="30"/>
      <c r="S3770" s="8"/>
      <c r="T3770" s="122"/>
      <c r="U3770" s="121"/>
      <c r="V3770" s="121"/>
      <c r="W3770" s="120"/>
      <c r="X3770" s="113"/>
      <c r="Y3770" s="113"/>
      <c r="Z3770" s="125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2"/>
      <c r="B3771" s="113"/>
      <c r="C3771" s="176"/>
      <c r="D3771" s="114"/>
      <c r="E3771" s="115"/>
      <c r="F3771" s="116"/>
      <c r="G3771" s="117"/>
      <c r="H3771" s="118"/>
      <c r="I3771" s="118"/>
      <c r="J3771" s="119"/>
      <c r="K3771" s="119"/>
      <c r="L3771" s="8"/>
      <c r="M3771" s="120"/>
      <c r="N3771" s="120"/>
      <c r="O3771" s="113"/>
      <c r="P3771" s="113"/>
      <c r="Q3771" s="11"/>
      <c r="R3771" s="30"/>
      <c r="S3771" s="8"/>
      <c r="T3771" s="122"/>
      <c r="U3771" s="121"/>
      <c r="V3771" s="121"/>
      <c r="W3771" s="120"/>
      <c r="X3771" s="113"/>
      <c r="Y3771" s="113"/>
      <c r="Z3771" s="125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2"/>
      <c r="B3772" s="113"/>
      <c r="C3772" s="176"/>
      <c r="D3772" s="114"/>
      <c r="E3772" s="115"/>
      <c r="F3772" s="116"/>
      <c r="G3772" s="117"/>
      <c r="H3772" s="118"/>
      <c r="I3772" s="118"/>
      <c r="J3772" s="119"/>
      <c r="K3772" s="119"/>
      <c r="L3772" s="8"/>
      <c r="M3772" s="120"/>
      <c r="N3772" s="120"/>
      <c r="O3772" s="113"/>
      <c r="P3772" s="113"/>
      <c r="Q3772" s="11"/>
      <c r="R3772" s="30"/>
      <c r="S3772" s="8"/>
      <c r="T3772" s="122"/>
      <c r="U3772" s="121"/>
      <c r="V3772" s="121"/>
      <c r="W3772" s="120"/>
      <c r="X3772" s="113"/>
      <c r="Y3772" s="113"/>
      <c r="Z3772" s="125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2"/>
      <c r="B3773" s="113"/>
      <c r="C3773" s="176"/>
      <c r="D3773" s="114"/>
      <c r="E3773" s="115"/>
      <c r="F3773" s="116"/>
      <c r="G3773" s="117"/>
      <c r="H3773" s="118"/>
      <c r="I3773" s="118"/>
      <c r="J3773" s="119"/>
      <c r="K3773" s="119"/>
      <c r="L3773" s="8"/>
      <c r="M3773" s="120"/>
      <c r="N3773" s="120"/>
      <c r="O3773" s="113"/>
      <c r="P3773" s="113"/>
      <c r="Q3773" s="11"/>
      <c r="R3773" s="30"/>
      <c r="S3773" s="8"/>
      <c r="T3773" s="122"/>
      <c r="U3773" s="121"/>
      <c r="V3773" s="121"/>
      <c r="W3773" s="120"/>
      <c r="X3773" s="113"/>
      <c r="Y3773" s="113"/>
      <c r="Z3773" s="125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2"/>
      <c r="B3774" s="113"/>
      <c r="C3774" s="176"/>
      <c r="D3774" s="114"/>
      <c r="E3774" s="115"/>
      <c r="F3774" s="116"/>
      <c r="G3774" s="117"/>
      <c r="H3774" s="118"/>
      <c r="I3774" s="118"/>
      <c r="J3774" s="119"/>
      <c r="K3774" s="119"/>
      <c r="L3774" s="8"/>
      <c r="M3774" s="120"/>
      <c r="N3774" s="120"/>
      <c r="O3774" s="113"/>
      <c r="P3774" s="113"/>
      <c r="Q3774" s="11"/>
      <c r="R3774" s="30"/>
      <c r="S3774" s="8"/>
      <c r="T3774" s="122"/>
      <c r="U3774" s="121"/>
      <c r="V3774" s="121"/>
      <c r="W3774" s="120"/>
      <c r="X3774" s="113"/>
      <c r="Y3774" s="113"/>
      <c r="Z3774" s="125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2"/>
      <c r="B3775" s="113"/>
      <c r="C3775" s="176"/>
      <c r="D3775" s="114"/>
      <c r="E3775" s="115"/>
      <c r="F3775" s="116"/>
      <c r="G3775" s="117"/>
      <c r="H3775" s="118"/>
      <c r="I3775" s="118"/>
      <c r="J3775" s="119"/>
      <c r="K3775" s="119"/>
      <c r="L3775" s="8"/>
      <c r="M3775" s="120"/>
      <c r="N3775" s="120"/>
      <c r="O3775" s="113"/>
      <c r="P3775" s="113"/>
      <c r="Q3775" s="11"/>
      <c r="R3775" s="30"/>
      <c r="S3775" s="8"/>
      <c r="T3775" s="122"/>
      <c r="U3775" s="121"/>
      <c r="V3775" s="121"/>
      <c r="W3775" s="120"/>
      <c r="X3775" s="113"/>
      <c r="Y3775" s="113"/>
      <c r="Z3775" s="125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2"/>
      <c r="B3776" s="113"/>
      <c r="C3776" s="176"/>
      <c r="D3776" s="114"/>
      <c r="E3776" s="115"/>
      <c r="F3776" s="116"/>
      <c r="G3776" s="117"/>
      <c r="H3776" s="118"/>
      <c r="I3776" s="118"/>
      <c r="J3776" s="119"/>
      <c r="K3776" s="119"/>
      <c r="L3776" s="8"/>
      <c r="M3776" s="120"/>
      <c r="N3776" s="120"/>
      <c r="O3776" s="113"/>
      <c r="P3776" s="113"/>
      <c r="Q3776" s="11"/>
      <c r="R3776" s="30"/>
      <c r="S3776" s="8"/>
      <c r="T3776" s="122"/>
      <c r="U3776" s="121"/>
      <c r="V3776" s="121"/>
      <c r="W3776" s="120"/>
      <c r="X3776" s="113"/>
      <c r="Y3776" s="113"/>
      <c r="Z3776" s="125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2"/>
      <c r="B3777" s="113"/>
      <c r="C3777" s="176"/>
      <c r="D3777" s="114"/>
      <c r="E3777" s="115"/>
      <c r="F3777" s="116"/>
      <c r="G3777" s="117"/>
      <c r="H3777" s="118"/>
      <c r="I3777" s="118"/>
      <c r="J3777" s="119"/>
      <c r="K3777" s="119"/>
      <c r="L3777" s="8"/>
      <c r="M3777" s="120"/>
      <c r="N3777" s="120"/>
      <c r="O3777" s="113"/>
      <c r="P3777" s="113"/>
      <c r="Q3777" s="11"/>
      <c r="R3777" s="30"/>
      <c r="S3777" s="8"/>
      <c r="T3777" s="122"/>
      <c r="U3777" s="121"/>
      <c r="V3777" s="121"/>
      <c r="W3777" s="120"/>
      <c r="X3777" s="113"/>
      <c r="Y3777" s="113"/>
      <c r="Z3777" s="125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2"/>
      <c r="B3778" s="113"/>
      <c r="C3778" s="176"/>
      <c r="D3778" s="114"/>
      <c r="E3778" s="115"/>
      <c r="F3778" s="116"/>
      <c r="G3778" s="117"/>
      <c r="H3778" s="118"/>
      <c r="I3778" s="118"/>
      <c r="J3778" s="119"/>
      <c r="K3778" s="119"/>
      <c r="L3778" s="8"/>
      <c r="M3778" s="120"/>
      <c r="N3778" s="120"/>
      <c r="O3778" s="113"/>
      <c r="P3778" s="113"/>
      <c r="Q3778" s="11"/>
      <c r="R3778" s="30"/>
      <c r="S3778" s="8"/>
      <c r="T3778" s="122"/>
      <c r="U3778" s="121"/>
      <c r="V3778" s="121"/>
      <c r="W3778" s="120"/>
      <c r="X3778" s="113"/>
      <c r="Y3778" s="113"/>
      <c r="Z3778" s="125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2"/>
      <c r="B3779" s="113"/>
      <c r="C3779" s="176"/>
      <c r="D3779" s="114"/>
      <c r="E3779" s="115"/>
      <c r="F3779" s="116"/>
      <c r="G3779" s="117"/>
      <c r="H3779" s="118"/>
      <c r="I3779" s="118"/>
      <c r="J3779" s="119"/>
      <c r="K3779" s="119"/>
      <c r="L3779" s="8"/>
      <c r="M3779" s="120"/>
      <c r="N3779" s="120"/>
      <c r="O3779" s="113"/>
      <c r="P3779" s="113"/>
      <c r="Q3779" s="11"/>
      <c r="R3779" s="30"/>
      <c r="S3779" s="8"/>
      <c r="T3779" s="122"/>
      <c r="U3779" s="121"/>
      <c r="V3779" s="121"/>
      <c r="W3779" s="120"/>
      <c r="X3779" s="113"/>
      <c r="Y3779" s="113"/>
      <c r="Z3779" s="125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2"/>
      <c r="B3780" s="113"/>
      <c r="C3780" s="176"/>
      <c r="D3780" s="114"/>
      <c r="E3780" s="115"/>
      <c r="F3780" s="116"/>
      <c r="G3780" s="117"/>
      <c r="H3780" s="118"/>
      <c r="I3780" s="118"/>
      <c r="J3780" s="119"/>
      <c r="K3780" s="119"/>
      <c r="L3780" s="8"/>
      <c r="M3780" s="120"/>
      <c r="N3780" s="120"/>
      <c r="O3780" s="113"/>
      <c r="P3780" s="113"/>
      <c r="Q3780" s="11"/>
      <c r="R3780" s="30"/>
      <c r="S3780" s="8"/>
      <c r="T3780" s="122"/>
      <c r="U3780" s="121"/>
      <c r="V3780" s="121"/>
      <c r="W3780" s="120"/>
      <c r="X3780" s="113"/>
      <c r="Y3780" s="113"/>
      <c r="Z3780" s="125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2"/>
      <c r="B3781" s="113"/>
      <c r="C3781" s="176"/>
      <c r="D3781" s="114"/>
      <c r="E3781" s="115"/>
      <c r="F3781" s="116"/>
      <c r="G3781" s="117"/>
      <c r="H3781" s="118"/>
      <c r="I3781" s="118"/>
      <c r="J3781" s="119"/>
      <c r="K3781" s="119"/>
      <c r="L3781" s="8"/>
      <c r="M3781" s="120"/>
      <c r="N3781" s="120"/>
      <c r="O3781" s="113"/>
      <c r="P3781" s="113"/>
      <c r="Q3781" s="11"/>
      <c r="R3781" s="30"/>
      <c r="S3781" s="8"/>
      <c r="T3781" s="122"/>
      <c r="U3781" s="121"/>
      <c r="V3781" s="121"/>
      <c r="W3781" s="120"/>
      <c r="X3781" s="113"/>
      <c r="Y3781" s="113"/>
      <c r="Z3781" s="125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2"/>
      <c r="B3782" s="113"/>
      <c r="C3782" s="176"/>
      <c r="D3782" s="114"/>
      <c r="E3782" s="115"/>
      <c r="F3782" s="116"/>
      <c r="G3782" s="117"/>
      <c r="H3782" s="118"/>
      <c r="I3782" s="118"/>
      <c r="J3782" s="119"/>
      <c r="K3782" s="119"/>
      <c r="L3782" s="8"/>
      <c r="M3782" s="120"/>
      <c r="N3782" s="120"/>
      <c r="O3782" s="113"/>
      <c r="P3782" s="113"/>
      <c r="Q3782" s="11"/>
      <c r="R3782" s="30"/>
      <c r="S3782" s="8"/>
      <c r="T3782" s="122"/>
      <c r="U3782" s="121"/>
      <c r="V3782" s="121"/>
      <c r="W3782" s="120"/>
      <c r="X3782" s="113"/>
      <c r="Y3782" s="113"/>
      <c r="Z3782" s="125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2"/>
      <c r="B3783" s="113"/>
      <c r="C3783" s="176"/>
      <c r="D3783" s="114"/>
      <c r="E3783" s="115"/>
      <c r="F3783" s="116"/>
      <c r="G3783" s="117"/>
      <c r="H3783" s="118"/>
      <c r="I3783" s="118"/>
      <c r="J3783" s="119"/>
      <c r="K3783" s="119"/>
      <c r="L3783" s="8"/>
      <c r="M3783" s="120"/>
      <c r="N3783" s="120"/>
      <c r="O3783" s="113"/>
      <c r="P3783" s="113"/>
      <c r="Q3783" s="11"/>
      <c r="R3783" s="30"/>
      <c r="S3783" s="8"/>
      <c r="T3783" s="122"/>
      <c r="U3783" s="121"/>
      <c r="V3783" s="121"/>
      <c r="W3783" s="120"/>
      <c r="X3783" s="113"/>
      <c r="Y3783" s="113"/>
      <c r="Z3783" s="125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2"/>
      <c r="B3784" s="113"/>
      <c r="C3784" s="176"/>
      <c r="D3784" s="114"/>
      <c r="E3784" s="115"/>
      <c r="F3784" s="116"/>
      <c r="G3784" s="117"/>
      <c r="H3784" s="118"/>
      <c r="I3784" s="118"/>
      <c r="J3784" s="119"/>
      <c r="K3784" s="119"/>
      <c r="L3784" s="8"/>
      <c r="M3784" s="120"/>
      <c r="N3784" s="120"/>
      <c r="O3784" s="113"/>
      <c r="P3784" s="113"/>
      <c r="Q3784" s="11"/>
      <c r="R3784" s="30"/>
      <c r="S3784" s="8"/>
      <c r="T3784" s="122"/>
      <c r="U3784" s="121"/>
      <c r="V3784" s="121"/>
      <c r="W3784" s="120"/>
      <c r="X3784" s="113"/>
      <c r="Y3784" s="113"/>
      <c r="Z3784" s="125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2"/>
      <c r="B3785" s="113"/>
      <c r="C3785" s="176"/>
      <c r="D3785" s="114"/>
      <c r="E3785" s="115"/>
      <c r="F3785" s="116"/>
      <c r="G3785" s="117"/>
      <c r="H3785" s="118"/>
      <c r="I3785" s="118"/>
      <c r="J3785" s="119"/>
      <c r="K3785" s="119"/>
      <c r="L3785" s="8"/>
      <c r="M3785" s="120"/>
      <c r="N3785" s="120"/>
      <c r="O3785" s="113"/>
      <c r="P3785" s="113"/>
      <c r="Q3785" s="11"/>
      <c r="R3785" s="30"/>
      <c r="S3785" s="8"/>
      <c r="T3785" s="122"/>
      <c r="U3785" s="121"/>
      <c r="V3785" s="121"/>
      <c r="W3785" s="120"/>
      <c r="X3785" s="113"/>
      <c r="Y3785" s="113"/>
      <c r="Z3785" s="125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2"/>
      <c r="B3786" s="113"/>
      <c r="C3786" s="176"/>
      <c r="D3786" s="114"/>
      <c r="E3786" s="115"/>
      <c r="F3786" s="116"/>
      <c r="G3786" s="117"/>
      <c r="H3786" s="118"/>
      <c r="I3786" s="118"/>
      <c r="J3786" s="119"/>
      <c r="K3786" s="119"/>
      <c r="L3786" s="8"/>
      <c r="M3786" s="120"/>
      <c r="N3786" s="120"/>
      <c r="O3786" s="113"/>
      <c r="P3786" s="113"/>
      <c r="Q3786" s="11"/>
      <c r="R3786" s="30"/>
      <c r="S3786" s="8"/>
      <c r="T3786" s="122"/>
      <c r="U3786" s="121"/>
      <c r="V3786" s="121"/>
      <c r="W3786" s="120"/>
      <c r="X3786" s="113"/>
      <c r="Y3786" s="113"/>
      <c r="Z3786" s="125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2"/>
      <c r="B3787" s="113"/>
      <c r="C3787" s="176"/>
      <c r="D3787" s="114"/>
      <c r="E3787" s="115"/>
      <c r="F3787" s="116"/>
      <c r="G3787" s="117"/>
      <c r="H3787" s="118"/>
      <c r="I3787" s="118"/>
      <c r="J3787" s="119"/>
      <c r="K3787" s="119"/>
      <c r="L3787" s="8"/>
      <c r="M3787" s="120"/>
      <c r="N3787" s="120"/>
      <c r="O3787" s="113"/>
      <c r="P3787" s="113"/>
      <c r="Q3787" s="11"/>
      <c r="R3787" s="30"/>
      <c r="S3787" s="8"/>
      <c r="T3787" s="122"/>
      <c r="U3787" s="121"/>
      <c r="V3787" s="121"/>
      <c r="W3787" s="120"/>
      <c r="X3787" s="113"/>
      <c r="Y3787" s="113"/>
      <c r="Z3787" s="125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2"/>
      <c r="B3788" s="113"/>
      <c r="C3788" s="176"/>
      <c r="D3788" s="114"/>
      <c r="E3788" s="115"/>
      <c r="F3788" s="116"/>
      <c r="G3788" s="117"/>
      <c r="H3788" s="118"/>
      <c r="I3788" s="118"/>
      <c r="J3788" s="119"/>
      <c r="K3788" s="119"/>
      <c r="L3788" s="8"/>
      <c r="M3788" s="120"/>
      <c r="N3788" s="120"/>
      <c r="O3788" s="113"/>
      <c r="P3788" s="113"/>
      <c r="Q3788" s="11"/>
      <c r="R3788" s="30"/>
      <c r="S3788" s="8"/>
      <c r="T3788" s="122"/>
      <c r="U3788" s="121"/>
      <c r="V3788" s="121"/>
      <c r="W3788" s="120"/>
      <c r="X3788" s="113"/>
      <c r="Y3788" s="113"/>
      <c r="Z3788" s="125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2"/>
      <c r="B3789" s="113"/>
      <c r="C3789" s="176"/>
      <c r="D3789" s="114"/>
      <c r="E3789" s="115"/>
      <c r="F3789" s="116"/>
      <c r="G3789" s="117"/>
      <c r="H3789" s="118"/>
      <c r="I3789" s="118"/>
      <c r="J3789" s="119"/>
      <c r="K3789" s="119"/>
      <c r="L3789" s="8"/>
      <c r="M3789" s="120"/>
      <c r="N3789" s="120"/>
      <c r="O3789" s="113"/>
      <c r="P3789" s="113"/>
      <c r="Q3789" s="11"/>
      <c r="R3789" s="30"/>
      <c r="S3789" s="8"/>
      <c r="T3789" s="122"/>
      <c r="U3789" s="121"/>
      <c r="V3789" s="121"/>
      <c r="W3789" s="120"/>
      <c r="X3789" s="113"/>
      <c r="Y3789" s="113"/>
      <c r="Z3789" s="125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2"/>
      <c r="B3790" s="113"/>
      <c r="C3790" s="176"/>
      <c r="D3790" s="114"/>
      <c r="E3790" s="115"/>
      <c r="F3790" s="116"/>
      <c r="G3790" s="117"/>
      <c r="H3790" s="118"/>
      <c r="I3790" s="118"/>
      <c r="J3790" s="119"/>
      <c r="K3790" s="119"/>
      <c r="L3790" s="8"/>
      <c r="M3790" s="120"/>
      <c r="N3790" s="120"/>
      <c r="O3790" s="113"/>
      <c r="P3790" s="113"/>
      <c r="Q3790" s="11"/>
      <c r="R3790" s="30"/>
      <c r="S3790" s="8"/>
      <c r="T3790" s="122"/>
      <c r="U3790" s="121"/>
      <c r="V3790" s="121"/>
      <c r="W3790" s="120"/>
      <c r="X3790" s="113"/>
      <c r="Y3790" s="113"/>
      <c r="Z3790" s="125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2"/>
      <c r="B3791" s="113"/>
      <c r="C3791" s="176"/>
      <c r="D3791" s="114"/>
      <c r="E3791" s="115"/>
      <c r="F3791" s="116"/>
      <c r="G3791" s="117"/>
      <c r="H3791" s="118"/>
      <c r="I3791" s="118"/>
      <c r="J3791" s="119"/>
      <c r="K3791" s="119"/>
      <c r="L3791" s="8"/>
      <c r="M3791" s="120"/>
      <c r="N3791" s="120"/>
      <c r="O3791" s="113"/>
      <c r="P3791" s="113"/>
      <c r="Q3791" s="11"/>
      <c r="R3791" s="30"/>
      <c r="S3791" s="8"/>
      <c r="T3791" s="122"/>
      <c r="U3791" s="121"/>
      <c r="V3791" s="121"/>
      <c r="W3791" s="120"/>
      <c r="X3791" s="113"/>
      <c r="Y3791" s="113"/>
      <c r="Z3791" s="125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2"/>
      <c r="B3792" s="113"/>
      <c r="C3792" s="176"/>
      <c r="D3792" s="114"/>
      <c r="E3792" s="115"/>
      <c r="F3792" s="116"/>
      <c r="G3792" s="117"/>
      <c r="H3792" s="118"/>
      <c r="I3792" s="118"/>
      <c r="J3792" s="119"/>
      <c r="K3792" s="119"/>
      <c r="L3792" s="8"/>
      <c r="M3792" s="120"/>
      <c r="N3792" s="120"/>
      <c r="O3792" s="113"/>
      <c r="P3792" s="113"/>
      <c r="Q3792" s="11"/>
      <c r="R3792" s="30"/>
      <c r="S3792" s="8"/>
      <c r="T3792" s="122"/>
      <c r="U3792" s="121"/>
      <c r="V3792" s="121"/>
      <c r="W3792" s="120"/>
      <c r="X3792" s="113"/>
      <c r="Y3792" s="113"/>
      <c r="Z3792" s="125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2"/>
      <c r="B3793" s="113"/>
      <c r="C3793" s="176"/>
      <c r="D3793" s="114"/>
      <c r="E3793" s="115"/>
      <c r="F3793" s="116"/>
      <c r="G3793" s="117"/>
      <c r="H3793" s="118"/>
      <c r="I3793" s="118"/>
      <c r="J3793" s="119"/>
      <c r="K3793" s="119"/>
      <c r="L3793" s="8"/>
      <c r="M3793" s="120"/>
      <c r="N3793" s="120"/>
      <c r="O3793" s="113"/>
      <c r="P3793" s="113"/>
      <c r="Q3793" s="11"/>
      <c r="R3793" s="30"/>
      <c r="S3793" s="8"/>
      <c r="T3793" s="122"/>
      <c r="U3793" s="121"/>
      <c r="V3793" s="121"/>
      <c r="W3793" s="120"/>
      <c r="X3793" s="113"/>
      <c r="Y3793" s="113"/>
      <c r="Z3793" s="125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2"/>
      <c r="B3794" s="113"/>
      <c r="C3794" s="176"/>
      <c r="D3794" s="114"/>
      <c r="E3794" s="115"/>
      <c r="F3794" s="116"/>
      <c r="G3794" s="117"/>
      <c r="H3794" s="118"/>
      <c r="I3794" s="118"/>
      <c r="J3794" s="119"/>
      <c r="K3794" s="119"/>
      <c r="L3794" s="8"/>
      <c r="M3794" s="120"/>
      <c r="N3794" s="120"/>
      <c r="O3794" s="113"/>
      <c r="P3794" s="113"/>
      <c r="Q3794" s="11"/>
      <c r="R3794" s="30"/>
      <c r="S3794" s="8"/>
      <c r="T3794" s="122"/>
      <c r="U3794" s="121"/>
      <c r="V3794" s="121"/>
      <c r="W3794" s="120"/>
      <c r="X3794" s="113"/>
      <c r="Y3794" s="113"/>
      <c r="Z3794" s="125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2"/>
      <c r="B3795" s="113"/>
      <c r="C3795" s="176"/>
      <c r="D3795" s="114"/>
      <c r="E3795" s="115"/>
      <c r="F3795" s="116"/>
      <c r="G3795" s="117"/>
      <c r="H3795" s="118"/>
      <c r="I3795" s="118"/>
      <c r="J3795" s="119"/>
      <c r="K3795" s="119"/>
      <c r="L3795" s="8"/>
      <c r="M3795" s="120"/>
      <c r="N3795" s="120"/>
      <c r="O3795" s="113"/>
      <c r="P3795" s="113"/>
      <c r="Q3795" s="11"/>
      <c r="R3795" s="30"/>
      <c r="S3795" s="8"/>
      <c r="T3795" s="122"/>
      <c r="U3795" s="121"/>
      <c r="V3795" s="121"/>
      <c r="W3795" s="120"/>
      <c r="X3795" s="113"/>
      <c r="Y3795" s="113"/>
      <c r="Z3795" s="125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2"/>
      <c r="B3796" s="113"/>
      <c r="C3796" s="176"/>
      <c r="D3796" s="114"/>
      <c r="E3796" s="115"/>
      <c r="F3796" s="116"/>
      <c r="G3796" s="117"/>
      <c r="H3796" s="118"/>
      <c r="I3796" s="118"/>
      <c r="J3796" s="119"/>
      <c r="K3796" s="119"/>
      <c r="L3796" s="8"/>
      <c r="M3796" s="120"/>
      <c r="N3796" s="120"/>
      <c r="O3796" s="113"/>
      <c r="P3796" s="113"/>
      <c r="Q3796" s="11"/>
      <c r="R3796" s="30"/>
      <c r="S3796" s="8"/>
      <c r="T3796" s="122"/>
      <c r="U3796" s="121"/>
      <c r="V3796" s="121"/>
      <c r="W3796" s="120"/>
      <c r="X3796" s="113"/>
      <c r="Y3796" s="113"/>
      <c r="Z3796" s="125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2"/>
      <c r="B3797" s="113"/>
      <c r="C3797" s="176"/>
      <c r="D3797" s="114"/>
      <c r="E3797" s="115"/>
      <c r="F3797" s="116"/>
      <c r="G3797" s="117"/>
      <c r="H3797" s="118"/>
      <c r="I3797" s="118"/>
      <c r="J3797" s="119"/>
      <c r="K3797" s="119"/>
      <c r="L3797" s="8"/>
      <c r="M3797" s="120"/>
      <c r="N3797" s="120"/>
      <c r="O3797" s="113"/>
      <c r="P3797" s="113"/>
      <c r="Q3797" s="11"/>
      <c r="R3797" s="30"/>
      <c r="S3797" s="8"/>
      <c r="T3797" s="122"/>
      <c r="U3797" s="121"/>
      <c r="V3797" s="121"/>
      <c r="W3797" s="120"/>
      <c r="X3797" s="113"/>
      <c r="Y3797" s="113"/>
      <c r="Z3797" s="125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2"/>
      <c r="B3798" s="113"/>
      <c r="C3798" s="176"/>
      <c r="D3798" s="114"/>
      <c r="E3798" s="115"/>
      <c r="F3798" s="116"/>
      <c r="G3798" s="117"/>
      <c r="H3798" s="118"/>
      <c r="I3798" s="118"/>
      <c r="J3798" s="119"/>
      <c r="K3798" s="119"/>
      <c r="L3798" s="8"/>
      <c r="M3798" s="120"/>
      <c r="N3798" s="120"/>
      <c r="O3798" s="113"/>
      <c r="P3798" s="113"/>
      <c r="Q3798" s="11"/>
      <c r="R3798" s="30"/>
      <c r="S3798" s="8"/>
      <c r="T3798" s="122"/>
      <c r="U3798" s="121"/>
      <c r="V3798" s="121"/>
      <c r="W3798" s="120"/>
      <c r="X3798" s="113"/>
      <c r="Y3798" s="113"/>
      <c r="Z3798" s="125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2"/>
      <c r="B3799" s="113"/>
      <c r="C3799" s="176"/>
      <c r="D3799" s="114"/>
      <c r="E3799" s="115"/>
      <c r="F3799" s="116"/>
      <c r="G3799" s="117"/>
      <c r="H3799" s="118"/>
      <c r="I3799" s="118"/>
      <c r="J3799" s="119"/>
      <c r="K3799" s="119"/>
      <c r="L3799" s="8"/>
      <c r="M3799" s="120"/>
      <c r="N3799" s="120"/>
      <c r="O3799" s="113"/>
      <c r="P3799" s="113"/>
      <c r="Q3799" s="11"/>
      <c r="R3799" s="30"/>
      <c r="S3799" s="8"/>
      <c r="T3799" s="122"/>
      <c r="U3799" s="121"/>
      <c r="V3799" s="121"/>
      <c r="W3799" s="120"/>
      <c r="X3799" s="113"/>
      <c r="Y3799" s="113"/>
      <c r="Z3799" s="125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2"/>
      <c r="B3800" s="113"/>
      <c r="C3800" s="176"/>
      <c r="D3800" s="114"/>
      <c r="E3800" s="115"/>
      <c r="F3800" s="116"/>
      <c r="G3800" s="117"/>
      <c r="H3800" s="118"/>
      <c r="I3800" s="118"/>
      <c r="J3800" s="119"/>
      <c r="K3800" s="119"/>
      <c r="L3800" s="8"/>
      <c r="M3800" s="120"/>
      <c r="N3800" s="120"/>
      <c r="O3800" s="113"/>
      <c r="P3800" s="113"/>
      <c r="Q3800" s="11"/>
      <c r="R3800" s="30"/>
      <c r="S3800" s="8"/>
      <c r="T3800" s="122"/>
      <c r="U3800" s="121"/>
      <c r="V3800" s="121"/>
      <c r="W3800" s="120"/>
      <c r="X3800" s="113"/>
      <c r="Y3800" s="113"/>
      <c r="Z3800" s="125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2"/>
      <c r="B3801" s="113"/>
      <c r="C3801" s="176"/>
      <c r="D3801" s="114"/>
      <c r="E3801" s="115"/>
      <c r="F3801" s="116"/>
      <c r="G3801" s="117"/>
      <c r="H3801" s="118"/>
      <c r="I3801" s="118"/>
      <c r="J3801" s="119"/>
      <c r="K3801" s="119"/>
      <c r="L3801" s="8"/>
      <c r="M3801" s="120"/>
      <c r="N3801" s="120"/>
      <c r="O3801" s="113"/>
      <c r="P3801" s="113"/>
      <c r="Q3801" s="11"/>
      <c r="R3801" s="30"/>
      <c r="S3801" s="8"/>
      <c r="T3801" s="122"/>
      <c r="U3801" s="121"/>
      <c r="V3801" s="121"/>
      <c r="W3801" s="120"/>
      <c r="X3801" s="113"/>
      <c r="Y3801" s="113"/>
      <c r="Z3801" s="125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2"/>
      <c r="B3802" s="113"/>
      <c r="C3802" s="176"/>
      <c r="D3802" s="114"/>
      <c r="E3802" s="115"/>
      <c r="F3802" s="116"/>
      <c r="G3802" s="117"/>
      <c r="H3802" s="118"/>
      <c r="I3802" s="118"/>
      <c r="J3802" s="119"/>
      <c r="K3802" s="119"/>
      <c r="L3802" s="8"/>
      <c r="M3802" s="120"/>
      <c r="N3802" s="120"/>
      <c r="O3802" s="113"/>
      <c r="P3802" s="113"/>
      <c r="Q3802" s="11"/>
      <c r="R3802" s="30"/>
      <c r="S3802" s="8"/>
      <c r="T3802" s="122"/>
      <c r="U3802" s="121"/>
      <c r="V3802" s="121"/>
      <c r="W3802" s="120"/>
      <c r="X3802" s="113"/>
      <c r="Y3802" s="113"/>
      <c r="Z3802" s="125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2"/>
      <c r="B3803" s="113"/>
      <c r="C3803" s="176"/>
      <c r="D3803" s="114"/>
      <c r="E3803" s="115"/>
      <c r="F3803" s="116"/>
      <c r="G3803" s="117"/>
      <c r="H3803" s="118"/>
      <c r="I3803" s="118"/>
      <c r="J3803" s="119"/>
      <c r="K3803" s="119"/>
      <c r="L3803" s="8"/>
      <c r="M3803" s="120"/>
      <c r="N3803" s="120"/>
      <c r="O3803" s="113"/>
      <c r="P3803" s="113"/>
      <c r="Q3803" s="11"/>
      <c r="R3803" s="30"/>
      <c r="S3803" s="8"/>
      <c r="T3803" s="122"/>
      <c r="U3803" s="121"/>
      <c r="V3803" s="121"/>
      <c r="W3803" s="120"/>
      <c r="X3803" s="113"/>
      <c r="Y3803" s="113"/>
      <c r="Z3803" s="125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2"/>
      <c r="B3804" s="113"/>
      <c r="C3804" s="176"/>
      <c r="D3804" s="114"/>
      <c r="E3804" s="115"/>
      <c r="F3804" s="116"/>
      <c r="G3804" s="117"/>
      <c r="H3804" s="118"/>
      <c r="I3804" s="118"/>
      <c r="J3804" s="119"/>
      <c r="K3804" s="119"/>
      <c r="L3804" s="8"/>
      <c r="M3804" s="120"/>
      <c r="N3804" s="120"/>
      <c r="O3804" s="113"/>
      <c r="P3804" s="113"/>
      <c r="Q3804" s="11"/>
      <c r="R3804" s="30"/>
      <c r="S3804" s="8"/>
      <c r="T3804" s="122"/>
      <c r="U3804" s="121"/>
      <c r="V3804" s="121"/>
      <c r="W3804" s="120"/>
      <c r="X3804" s="113"/>
      <c r="Y3804" s="113"/>
      <c r="Z3804" s="125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2"/>
      <c r="B3805" s="113"/>
      <c r="C3805" s="176"/>
      <c r="D3805" s="114"/>
      <c r="E3805" s="115"/>
      <c r="F3805" s="116"/>
      <c r="G3805" s="117"/>
      <c r="H3805" s="118"/>
      <c r="I3805" s="118"/>
      <c r="J3805" s="119"/>
      <c r="K3805" s="119"/>
      <c r="L3805" s="8"/>
      <c r="M3805" s="120"/>
      <c r="N3805" s="120"/>
      <c r="O3805" s="113"/>
      <c r="P3805" s="113"/>
      <c r="Q3805" s="11"/>
      <c r="R3805" s="30"/>
      <c r="S3805" s="8"/>
      <c r="T3805" s="122"/>
      <c r="U3805" s="121"/>
      <c r="V3805" s="121"/>
      <c r="W3805" s="120"/>
      <c r="X3805" s="113"/>
      <c r="Y3805" s="113"/>
      <c r="Z3805" s="125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2"/>
      <c r="B3806" s="113"/>
      <c r="C3806" s="176"/>
      <c r="D3806" s="114"/>
      <c r="E3806" s="115"/>
      <c r="F3806" s="116"/>
      <c r="G3806" s="117"/>
      <c r="H3806" s="118"/>
      <c r="I3806" s="118"/>
      <c r="J3806" s="119"/>
      <c r="K3806" s="119"/>
      <c r="L3806" s="8"/>
      <c r="M3806" s="120"/>
      <c r="N3806" s="120"/>
      <c r="O3806" s="113"/>
      <c r="P3806" s="113"/>
      <c r="Q3806" s="11"/>
      <c r="R3806" s="30"/>
      <c r="S3806" s="8"/>
      <c r="T3806" s="122"/>
      <c r="U3806" s="121"/>
      <c r="V3806" s="121"/>
      <c r="W3806" s="120"/>
      <c r="X3806" s="113"/>
      <c r="Y3806" s="113"/>
      <c r="Z3806" s="125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2"/>
      <c r="B3807" s="113"/>
      <c r="C3807" s="176"/>
      <c r="D3807" s="114"/>
      <c r="E3807" s="115"/>
      <c r="F3807" s="116"/>
      <c r="G3807" s="117"/>
      <c r="H3807" s="118"/>
      <c r="I3807" s="118"/>
      <c r="J3807" s="119"/>
      <c r="K3807" s="119"/>
      <c r="L3807" s="8"/>
      <c r="M3807" s="120"/>
      <c r="N3807" s="120"/>
      <c r="O3807" s="113"/>
      <c r="P3807" s="113"/>
      <c r="Q3807" s="11"/>
      <c r="R3807" s="30"/>
      <c r="S3807" s="8"/>
      <c r="T3807" s="122"/>
      <c r="U3807" s="121"/>
      <c r="V3807" s="121"/>
      <c r="W3807" s="120"/>
      <c r="X3807" s="113"/>
      <c r="Y3807" s="113"/>
      <c r="Z3807" s="125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2"/>
      <c r="B3808" s="113"/>
      <c r="C3808" s="176"/>
      <c r="D3808" s="114"/>
      <c r="E3808" s="115"/>
      <c r="F3808" s="116"/>
      <c r="G3808" s="117"/>
      <c r="H3808" s="118"/>
      <c r="I3808" s="118"/>
      <c r="J3808" s="119"/>
      <c r="K3808" s="119"/>
      <c r="L3808" s="8"/>
      <c r="M3808" s="120"/>
      <c r="N3808" s="120"/>
      <c r="O3808" s="113"/>
      <c r="P3808" s="113"/>
      <c r="Q3808" s="11"/>
      <c r="R3808" s="30"/>
      <c r="S3808" s="8"/>
      <c r="T3808" s="122"/>
      <c r="U3808" s="121"/>
      <c r="V3808" s="121"/>
      <c r="W3808" s="120"/>
      <c r="X3808" s="113"/>
      <c r="Y3808" s="113"/>
      <c r="Z3808" s="125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2"/>
      <c r="B3809" s="113"/>
      <c r="C3809" s="176"/>
      <c r="D3809" s="114"/>
      <c r="E3809" s="115"/>
      <c r="F3809" s="116"/>
      <c r="G3809" s="117"/>
      <c r="H3809" s="118"/>
      <c r="I3809" s="118"/>
      <c r="J3809" s="119"/>
      <c r="K3809" s="119"/>
      <c r="L3809" s="8"/>
      <c r="M3809" s="120"/>
      <c r="N3809" s="120"/>
      <c r="O3809" s="113"/>
      <c r="P3809" s="113"/>
      <c r="Q3809" s="11"/>
      <c r="R3809" s="30"/>
      <c r="S3809" s="8"/>
      <c r="T3809" s="122"/>
      <c r="U3809" s="121"/>
      <c r="V3809" s="121"/>
      <c r="W3809" s="120"/>
      <c r="X3809" s="113"/>
      <c r="Y3809" s="113"/>
      <c r="Z3809" s="125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2"/>
      <c r="B3810" s="113"/>
      <c r="C3810" s="176"/>
      <c r="D3810" s="114"/>
      <c r="E3810" s="115"/>
      <c r="F3810" s="116"/>
      <c r="G3810" s="117"/>
      <c r="H3810" s="118"/>
      <c r="I3810" s="118"/>
      <c r="J3810" s="119"/>
      <c r="K3810" s="119"/>
      <c r="L3810" s="8"/>
      <c r="M3810" s="120"/>
      <c r="N3810" s="120"/>
      <c r="O3810" s="113"/>
      <c r="P3810" s="113"/>
      <c r="Q3810" s="11"/>
      <c r="R3810" s="30"/>
      <c r="S3810" s="8"/>
      <c r="T3810" s="122"/>
      <c r="U3810" s="121"/>
      <c r="V3810" s="121"/>
      <c r="W3810" s="120"/>
      <c r="X3810" s="113"/>
      <c r="Y3810" s="113"/>
      <c r="Z3810" s="125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2"/>
      <c r="B3811" s="113"/>
      <c r="C3811" s="176"/>
      <c r="D3811" s="114"/>
      <c r="E3811" s="115"/>
      <c r="F3811" s="116"/>
      <c r="G3811" s="117"/>
      <c r="H3811" s="118"/>
      <c r="I3811" s="118"/>
      <c r="J3811" s="119"/>
      <c r="K3811" s="119"/>
      <c r="L3811" s="8"/>
      <c r="M3811" s="120"/>
      <c r="N3811" s="120"/>
      <c r="O3811" s="113"/>
      <c r="P3811" s="113"/>
      <c r="Q3811" s="11"/>
      <c r="R3811" s="30"/>
      <c r="S3811" s="8"/>
      <c r="T3811" s="122"/>
      <c r="U3811" s="121"/>
      <c r="V3811" s="121"/>
      <c r="W3811" s="120"/>
      <c r="X3811" s="113"/>
      <c r="Y3811" s="113"/>
      <c r="Z3811" s="125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2"/>
      <c r="B3812" s="113"/>
      <c r="C3812" s="176"/>
      <c r="D3812" s="114"/>
      <c r="E3812" s="115"/>
      <c r="F3812" s="116"/>
      <c r="G3812" s="117"/>
      <c r="H3812" s="118"/>
      <c r="I3812" s="118"/>
      <c r="J3812" s="119"/>
      <c r="K3812" s="119"/>
      <c r="L3812" s="8"/>
      <c r="M3812" s="120"/>
      <c r="N3812" s="120"/>
      <c r="O3812" s="113"/>
      <c r="P3812" s="113"/>
      <c r="Q3812" s="11"/>
      <c r="R3812" s="30"/>
      <c r="S3812" s="8"/>
      <c r="T3812" s="122"/>
      <c r="U3812" s="121"/>
      <c r="V3812" s="121"/>
      <c r="W3812" s="120"/>
      <c r="X3812" s="113"/>
      <c r="Y3812" s="113"/>
      <c r="Z3812" s="125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2"/>
      <c r="B3813" s="113"/>
      <c r="C3813" s="176"/>
      <c r="D3813" s="114"/>
      <c r="E3813" s="115"/>
      <c r="F3813" s="116"/>
      <c r="G3813" s="117"/>
      <c r="H3813" s="118"/>
      <c r="I3813" s="118"/>
      <c r="J3813" s="119"/>
      <c r="K3813" s="119"/>
      <c r="L3813" s="8"/>
      <c r="M3813" s="120"/>
      <c r="N3813" s="120"/>
      <c r="O3813" s="113"/>
      <c r="P3813" s="113"/>
      <c r="Q3813" s="11"/>
      <c r="R3813" s="30"/>
      <c r="S3813" s="8"/>
      <c r="T3813" s="122"/>
      <c r="U3813" s="121"/>
      <c r="V3813" s="121"/>
      <c r="W3813" s="120"/>
      <c r="X3813" s="113"/>
      <c r="Y3813" s="113"/>
      <c r="Z3813" s="125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2"/>
      <c r="B3814" s="113"/>
      <c r="C3814" s="176"/>
      <c r="D3814" s="114"/>
      <c r="E3814" s="115"/>
      <c r="F3814" s="116"/>
      <c r="G3814" s="117"/>
      <c r="H3814" s="118"/>
      <c r="I3814" s="118"/>
      <c r="J3814" s="119"/>
      <c r="K3814" s="119"/>
      <c r="L3814" s="8"/>
      <c r="M3814" s="120"/>
      <c r="N3814" s="120"/>
      <c r="O3814" s="113"/>
      <c r="P3814" s="113"/>
      <c r="Q3814" s="11"/>
      <c r="R3814" s="30"/>
      <c r="S3814" s="8"/>
      <c r="T3814" s="122"/>
      <c r="U3814" s="121"/>
      <c r="V3814" s="121"/>
      <c r="W3814" s="120"/>
      <c r="X3814" s="113"/>
      <c r="Y3814" s="113"/>
      <c r="Z3814" s="125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2"/>
      <c r="B3815" s="113"/>
      <c r="C3815" s="176"/>
      <c r="D3815" s="114"/>
      <c r="E3815" s="115"/>
      <c r="F3815" s="116"/>
      <c r="G3815" s="117"/>
      <c r="H3815" s="118"/>
      <c r="I3815" s="118"/>
      <c r="J3815" s="119"/>
      <c r="K3815" s="119"/>
      <c r="L3815" s="8"/>
      <c r="M3815" s="120"/>
      <c r="N3815" s="120"/>
      <c r="O3815" s="113"/>
      <c r="P3815" s="113"/>
      <c r="Q3815" s="11"/>
      <c r="R3815" s="30"/>
      <c r="S3815" s="8"/>
      <c r="T3815" s="122"/>
      <c r="U3815" s="121"/>
      <c r="V3815" s="121"/>
      <c r="W3815" s="120"/>
      <c r="X3815" s="113"/>
      <c r="Y3815" s="113"/>
      <c r="Z3815" s="125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2"/>
      <c r="B3816" s="113"/>
      <c r="C3816" s="176"/>
      <c r="D3816" s="114"/>
      <c r="E3816" s="115"/>
      <c r="F3816" s="116"/>
      <c r="G3816" s="117"/>
      <c r="H3816" s="118"/>
      <c r="I3816" s="118"/>
      <c r="J3816" s="119"/>
      <c r="K3816" s="119"/>
      <c r="L3816" s="8"/>
      <c r="M3816" s="120"/>
      <c r="N3816" s="120"/>
      <c r="O3816" s="113"/>
      <c r="P3816" s="113"/>
      <c r="Q3816" s="11"/>
      <c r="R3816" s="30"/>
      <c r="S3816" s="8"/>
      <c r="T3816" s="122"/>
      <c r="U3816" s="121"/>
      <c r="V3816" s="121"/>
      <c r="W3816" s="120"/>
      <c r="X3816" s="113"/>
      <c r="Y3816" s="113"/>
      <c r="Z3816" s="125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2"/>
      <c r="B3817" s="113"/>
      <c r="C3817" s="176"/>
      <c r="D3817" s="114"/>
      <c r="E3817" s="115"/>
      <c r="F3817" s="116"/>
      <c r="G3817" s="117"/>
      <c r="H3817" s="118"/>
      <c r="I3817" s="118"/>
      <c r="J3817" s="119"/>
      <c r="K3817" s="119"/>
      <c r="L3817" s="8"/>
      <c r="M3817" s="120"/>
      <c r="N3817" s="120"/>
      <c r="O3817" s="113"/>
      <c r="P3817" s="113"/>
      <c r="Q3817" s="11"/>
      <c r="R3817" s="30"/>
      <c r="S3817" s="8"/>
      <c r="T3817" s="122"/>
      <c r="U3817" s="121"/>
      <c r="V3817" s="121"/>
      <c r="W3817" s="120"/>
      <c r="X3817" s="113"/>
      <c r="Y3817" s="113"/>
      <c r="Z3817" s="125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2"/>
      <c r="B3818" s="113"/>
      <c r="C3818" s="176"/>
      <c r="D3818" s="114"/>
      <c r="E3818" s="115"/>
      <c r="F3818" s="116"/>
      <c r="G3818" s="117"/>
      <c r="H3818" s="118"/>
      <c r="I3818" s="118"/>
      <c r="J3818" s="119"/>
      <c r="K3818" s="119"/>
      <c r="L3818" s="8"/>
      <c r="M3818" s="120"/>
      <c r="N3818" s="120"/>
      <c r="O3818" s="113"/>
      <c r="P3818" s="113"/>
      <c r="Q3818" s="11"/>
      <c r="R3818" s="30"/>
      <c r="S3818" s="8"/>
      <c r="T3818" s="122"/>
      <c r="U3818" s="121"/>
      <c r="V3818" s="121"/>
      <c r="W3818" s="120"/>
      <c r="X3818" s="113"/>
      <c r="Y3818" s="113"/>
      <c r="Z3818" s="125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2"/>
      <c r="B3819" s="113"/>
      <c r="C3819" s="176"/>
      <c r="D3819" s="114"/>
      <c r="E3819" s="115"/>
      <c r="F3819" s="116"/>
      <c r="G3819" s="117"/>
      <c r="H3819" s="118"/>
      <c r="I3819" s="118"/>
      <c r="J3819" s="119"/>
      <c r="K3819" s="119"/>
      <c r="L3819" s="8"/>
      <c r="M3819" s="120"/>
      <c r="N3819" s="120"/>
      <c r="O3819" s="113"/>
      <c r="P3819" s="113"/>
      <c r="Q3819" s="11"/>
      <c r="R3819" s="30"/>
      <c r="S3819" s="8"/>
      <c r="T3819" s="122"/>
      <c r="U3819" s="121"/>
      <c r="V3819" s="121"/>
      <c r="W3819" s="120"/>
      <c r="X3819" s="113"/>
      <c r="Y3819" s="113"/>
      <c r="Z3819" s="125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2"/>
      <c r="B3820" s="113"/>
      <c r="C3820" s="176"/>
      <c r="D3820" s="114"/>
      <c r="E3820" s="115"/>
      <c r="F3820" s="116"/>
      <c r="G3820" s="117"/>
      <c r="H3820" s="118"/>
      <c r="I3820" s="118"/>
      <c r="J3820" s="119"/>
      <c r="K3820" s="119"/>
      <c r="L3820" s="8"/>
      <c r="M3820" s="120"/>
      <c r="N3820" s="120"/>
      <c r="O3820" s="113"/>
      <c r="P3820" s="113"/>
      <c r="Q3820" s="11"/>
      <c r="R3820" s="30"/>
      <c r="S3820" s="8"/>
      <c r="T3820" s="122"/>
      <c r="U3820" s="121"/>
      <c r="V3820" s="121"/>
      <c r="W3820" s="120"/>
      <c r="X3820" s="113"/>
      <c r="Y3820" s="113"/>
      <c r="Z3820" s="125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2"/>
      <c r="B3821" s="113"/>
      <c r="C3821" s="176"/>
      <c r="D3821" s="114"/>
      <c r="E3821" s="115"/>
      <c r="F3821" s="116"/>
      <c r="G3821" s="117"/>
      <c r="H3821" s="118"/>
      <c r="I3821" s="118"/>
      <c r="J3821" s="119"/>
      <c r="K3821" s="119"/>
      <c r="L3821" s="8"/>
      <c r="M3821" s="120"/>
      <c r="N3821" s="120"/>
      <c r="O3821" s="113"/>
      <c r="P3821" s="113"/>
      <c r="Q3821" s="11"/>
      <c r="R3821" s="30"/>
      <c r="S3821" s="8"/>
      <c r="T3821" s="122"/>
      <c r="U3821" s="121"/>
      <c r="V3821" s="121"/>
      <c r="W3821" s="120"/>
      <c r="X3821" s="113"/>
      <c r="Y3821" s="113"/>
      <c r="Z3821" s="125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2"/>
      <c r="B3822" s="113"/>
      <c r="C3822" s="176"/>
      <c r="D3822" s="114"/>
      <c r="E3822" s="115"/>
      <c r="F3822" s="116"/>
      <c r="G3822" s="117"/>
      <c r="H3822" s="118"/>
      <c r="I3822" s="118"/>
      <c r="J3822" s="119"/>
      <c r="K3822" s="119"/>
      <c r="L3822" s="8"/>
      <c r="M3822" s="120"/>
      <c r="N3822" s="120"/>
      <c r="O3822" s="113"/>
      <c r="P3822" s="113"/>
      <c r="Q3822" s="11"/>
      <c r="R3822" s="30"/>
      <c r="S3822" s="8"/>
      <c r="T3822" s="122"/>
      <c r="U3822" s="121"/>
      <c r="V3822" s="121"/>
      <c r="W3822" s="120"/>
      <c r="X3822" s="113"/>
      <c r="Y3822" s="113"/>
      <c r="Z3822" s="125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2"/>
      <c r="B3823" s="113"/>
      <c r="C3823" s="176"/>
      <c r="D3823" s="114"/>
      <c r="E3823" s="115"/>
      <c r="F3823" s="116"/>
      <c r="G3823" s="117"/>
      <c r="H3823" s="118"/>
      <c r="I3823" s="118"/>
      <c r="J3823" s="119"/>
      <c r="K3823" s="119"/>
      <c r="L3823" s="8"/>
      <c r="M3823" s="120"/>
      <c r="N3823" s="120"/>
      <c r="O3823" s="113"/>
      <c r="P3823" s="113"/>
      <c r="Q3823" s="11"/>
      <c r="R3823" s="30"/>
      <c r="S3823" s="8"/>
      <c r="T3823" s="122"/>
      <c r="U3823" s="121"/>
      <c r="V3823" s="121"/>
      <c r="W3823" s="120"/>
      <c r="X3823" s="113"/>
      <c r="Y3823" s="113"/>
      <c r="Z3823" s="125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2"/>
      <c r="B3824" s="113"/>
      <c r="C3824" s="176"/>
      <c r="D3824" s="114"/>
      <c r="E3824" s="115"/>
      <c r="F3824" s="116"/>
      <c r="G3824" s="117"/>
      <c r="H3824" s="118"/>
      <c r="I3824" s="118"/>
      <c r="J3824" s="119"/>
      <c r="K3824" s="119"/>
      <c r="L3824" s="8"/>
      <c r="M3824" s="120"/>
      <c r="N3824" s="120"/>
      <c r="O3824" s="113"/>
      <c r="P3824" s="113"/>
      <c r="Q3824" s="11"/>
      <c r="R3824" s="30"/>
      <c r="S3824" s="8"/>
      <c r="T3824" s="122"/>
      <c r="U3824" s="121"/>
      <c r="V3824" s="121"/>
      <c r="W3824" s="120"/>
      <c r="X3824" s="113"/>
      <c r="Y3824" s="113"/>
      <c r="Z3824" s="125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2"/>
      <c r="B3825" s="113"/>
      <c r="C3825" s="176"/>
      <c r="D3825" s="114"/>
      <c r="E3825" s="115"/>
      <c r="F3825" s="116"/>
      <c r="G3825" s="117"/>
      <c r="H3825" s="118"/>
      <c r="I3825" s="118"/>
      <c r="J3825" s="119"/>
      <c r="K3825" s="119"/>
      <c r="L3825" s="8"/>
      <c r="M3825" s="120"/>
      <c r="N3825" s="120"/>
      <c r="O3825" s="113"/>
      <c r="P3825" s="113"/>
      <c r="Q3825" s="11"/>
      <c r="R3825" s="30"/>
      <c r="S3825" s="8"/>
      <c r="T3825" s="122"/>
      <c r="U3825" s="121"/>
      <c r="V3825" s="121"/>
      <c r="W3825" s="120"/>
      <c r="X3825" s="113"/>
      <c r="Y3825" s="113"/>
      <c r="Z3825" s="125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2"/>
      <c r="B3826" s="113"/>
      <c r="C3826" s="176"/>
      <c r="D3826" s="114"/>
      <c r="E3826" s="115"/>
      <c r="F3826" s="116"/>
      <c r="G3826" s="117"/>
      <c r="H3826" s="118"/>
      <c r="I3826" s="118"/>
      <c r="J3826" s="119"/>
      <c r="K3826" s="119"/>
      <c r="L3826" s="8"/>
      <c r="M3826" s="120"/>
      <c r="N3826" s="120"/>
      <c r="O3826" s="113"/>
      <c r="P3826" s="113"/>
      <c r="Q3826" s="11"/>
      <c r="R3826" s="30"/>
      <c r="S3826" s="8"/>
      <c r="T3826" s="122"/>
      <c r="U3826" s="121"/>
      <c r="V3826" s="121"/>
      <c r="W3826" s="120"/>
      <c r="X3826" s="113"/>
      <c r="Y3826" s="113"/>
      <c r="Z3826" s="125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2"/>
      <c r="B3827" s="113"/>
      <c r="C3827" s="176"/>
      <c r="D3827" s="114"/>
      <c r="E3827" s="115"/>
      <c r="F3827" s="116"/>
      <c r="G3827" s="117"/>
      <c r="H3827" s="118"/>
      <c r="I3827" s="118"/>
      <c r="J3827" s="119"/>
      <c r="K3827" s="119"/>
      <c r="L3827" s="8"/>
      <c r="M3827" s="120"/>
      <c r="N3827" s="120"/>
      <c r="O3827" s="113"/>
      <c r="P3827" s="113"/>
      <c r="Q3827" s="11"/>
      <c r="R3827" s="30"/>
      <c r="S3827" s="8"/>
      <c r="T3827" s="122"/>
      <c r="U3827" s="121"/>
      <c r="V3827" s="121"/>
      <c r="W3827" s="120"/>
      <c r="X3827" s="113"/>
      <c r="Y3827" s="113"/>
      <c r="Z3827" s="125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2"/>
      <c r="B3828" s="113"/>
      <c r="C3828" s="176"/>
      <c r="D3828" s="114"/>
      <c r="E3828" s="115"/>
      <c r="F3828" s="116"/>
      <c r="G3828" s="117"/>
      <c r="H3828" s="118"/>
      <c r="I3828" s="118"/>
      <c r="J3828" s="119"/>
      <c r="K3828" s="119"/>
      <c r="L3828" s="8"/>
      <c r="M3828" s="120"/>
      <c r="N3828" s="120"/>
      <c r="O3828" s="113"/>
      <c r="P3828" s="113"/>
      <c r="Q3828" s="11"/>
      <c r="R3828" s="30"/>
      <c r="S3828" s="8"/>
      <c r="T3828" s="122"/>
      <c r="U3828" s="121"/>
      <c r="V3828" s="121"/>
      <c r="W3828" s="120"/>
      <c r="X3828" s="113"/>
      <c r="Y3828" s="113"/>
      <c r="Z3828" s="125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2"/>
      <c r="B3829" s="113"/>
      <c r="C3829" s="176"/>
      <c r="D3829" s="114"/>
      <c r="E3829" s="115"/>
      <c r="F3829" s="116"/>
      <c r="G3829" s="117"/>
      <c r="H3829" s="118"/>
      <c r="I3829" s="118"/>
      <c r="J3829" s="119"/>
      <c r="K3829" s="119"/>
      <c r="L3829" s="8"/>
      <c r="M3829" s="120"/>
      <c r="N3829" s="120"/>
      <c r="O3829" s="113"/>
      <c r="P3829" s="113"/>
      <c r="Q3829" s="11"/>
      <c r="R3829" s="30"/>
      <c r="S3829" s="8"/>
      <c r="T3829" s="122"/>
      <c r="U3829" s="121"/>
      <c r="V3829" s="121"/>
      <c r="W3829" s="120"/>
      <c r="X3829" s="113"/>
      <c r="Y3829" s="113"/>
      <c r="Z3829" s="125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2"/>
      <c r="B3830" s="113"/>
      <c r="C3830" s="176"/>
      <c r="D3830" s="114"/>
      <c r="E3830" s="115"/>
      <c r="F3830" s="116"/>
      <c r="G3830" s="117"/>
      <c r="H3830" s="118"/>
      <c r="I3830" s="118"/>
      <c r="J3830" s="119"/>
      <c r="K3830" s="119"/>
      <c r="L3830" s="8"/>
      <c r="M3830" s="120"/>
      <c r="N3830" s="120"/>
      <c r="O3830" s="113"/>
      <c r="P3830" s="113"/>
      <c r="Q3830" s="11"/>
      <c r="R3830" s="30"/>
      <c r="S3830" s="8"/>
      <c r="T3830" s="122"/>
      <c r="U3830" s="121"/>
      <c r="V3830" s="121"/>
      <c r="W3830" s="120"/>
      <c r="X3830" s="113"/>
      <c r="Y3830" s="113"/>
      <c r="Z3830" s="125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2"/>
      <c r="B3831" s="113"/>
      <c r="C3831" s="176"/>
      <c r="D3831" s="114"/>
      <c r="E3831" s="115"/>
      <c r="F3831" s="116"/>
      <c r="G3831" s="117"/>
      <c r="H3831" s="118"/>
      <c r="I3831" s="118"/>
      <c r="J3831" s="119"/>
      <c r="K3831" s="119"/>
      <c r="L3831" s="8"/>
      <c r="M3831" s="120"/>
      <c r="N3831" s="120"/>
      <c r="O3831" s="113"/>
      <c r="P3831" s="113"/>
      <c r="Q3831" s="11"/>
      <c r="R3831" s="30"/>
      <c r="S3831" s="8"/>
      <c r="T3831" s="122"/>
      <c r="U3831" s="121"/>
      <c r="V3831" s="121"/>
      <c r="W3831" s="120"/>
      <c r="X3831" s="113"/>
      <c r="Y3831" s="113"/>
      <c r="Z3831" s="125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2"/>
      <c r="B3832" s="113"/>
      <c r="C3832" s="176"/>
      <c r="D3832" s="114"/>
      <c r="E3832" s="115"/>
      <c r="F3832" s="116"/>
      <c r="G3832" s="117"/>
      <c r="H3832" s="118"/>
      <c r="I3832" s="118"/>
      <c r="J3832" s="119"/>
      <c r="K3832" s="119"/>
      <c r="L3832" s="8"/>
      <c r="M3832" s="120"/>
      <c r="N3832" s="120"/>
      <c r="O3832" s="113"/>
      <c r="P3832" s="113"/>
      <c r="Q3832" s="11"/>
      <c r="R3832" s="30"/>
      <c r="S3832" s="8"/>
      <c r="T3832" s="122"/>
      <c r="U3832" s="121"/>
      <c r="V3832" s="121"/>
      <c r="W3832" s="120"/>
      <c r="X3832" s="113"/>
      <c r="Y3832" s="113"/>
      <c r="Z3832" s="125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2"/>
      <c r="B3833" s="113"/>
      <c r="C3833" s="176"/>
      <c r="D3833" s="114"/>
      <c r="E3833" s="115"/>
      <c r="F3833" s="116"/>
      <c r="G3833" s="117"/>
      <c r="H3833" s="118"/>
      <c r="I3833" s="118"/>
      <c r="J3833" s="119"/>
      <c r="K3833" s="119"/>
      <c r="L3833" s="8"/>
      <c r="M3833" s="120"/>
      <c r="N3833" s="120"/>
      <c r="O3833" s="113"/>
      <c r="P3833" s="113"/>
      <c r="Q3833" s="11"/>
      <c r="R3833" s="30"/>
      <c r="S3833" s="8"/>
      <c r="T3833" s="122"/>
      <c r="U3833" s="121"/>
      <c r="V3833" s="121"/>
      <c r="W3833" s="120"/>
      <c r="X3833" s="113"/>
      <c r="Y3833" s="113"/>
      <c r="Z3833" s="125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2"/>
      <c r="B3834" s="113"/>
      <c r="C3834" s="176"/>
      <c r="D3834" s="114"/>
      <c r="E3834" s="115"/>
      <c r="F3834" s="116"/>
      <c r="G3834" s="117"/>
      <c r="H3834" s="118"/>
      <c r="I3834" s="118"/>
      <c r="J3834" s="119"/>
      <c r="K3834" s="119"/>
      <c r="L3834" s="8"/>
      <c r="M3834" s="120"/>
      <c r="N3834" s="120"/>
      <c r="O3834" s="113"/>
      <c r="P3834" s="113"/>
      <c r="Q3834" s="11"/>
      <c r="R3834" s="30"/>
      <c r="S3834" s="8"/>
      <c r="T3834" s="122"/>
      <c r="U3834" s="121"/>
      <c r="V3834" s="121"/>
      <c r="W3834" s="120"/>
      <c r="X3834" s="113"/>
      <c r="Y3834" s="113"/>
      <c r="Z3834" s="125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2"/>
      <c r="B3835" s="113"/>
      <c r="C3835" s="176"/>
      <c r="D3835" s="114"/>
      <c r="E3835" s="115"/>
      <c r="F3835" s="116"/>
      <c r="G3835" s="117"/>
      <c r="H3835" s="118"/>
      <c r="I3835" s="118"/>
      <c r="J3835" s="119"/>
      <c r="K3835" s="119"/>
      <c r="L3835" s="8"/>
      <c r="M3835" s="120"/>
      <c r="N3835" s="120"/>
      <c r="O3835" s="113"/>
      <c r="P3835" s="113"/>
      <c r="Q3835" s="11"/>
      <c r="R3835" s="30"/>
      <c r="S3835" s="8"/>
      <c r="T3835" s="122"/>
      <c r="U3835" s="121"/>
      <c r="V3835" s="121"/>
      <c r="W3835" s="120"/>
      <c r="X3835" s="113"/>
      <c r="Y3835" s="113"/>
      <c r="Z3835" s="125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2"/>
      <c r="B3836" s="113"/>
      <c r="C3836" s="176"/>
      <c r="D3836" s="114"/>
      <c r="E3836" s="115"/>
      <c r="F3836" s="116"/>
      <c r="G3836" s="117"/>
      <c r="H3836" s="118"/>
      <c r="I3836" s="118"/>
      <c r="J3836" s="119"/>
      <c r="K3836" s="119"/>
      <c r="L3836" s="8"/>
      <c r="M3836" s="120"/>
      <c r="N3836" s="120"/>
      <c r="O3836" s="113"/>
      <c r="P3836" s="113"/>
      <c r="Q3836" s="11"/>
      <c r="R3836" s="30"/>
      <c r="S3836" s="8"/>
      <c r="T3836" s="122"/>
      <c r="U3836" s="121"/>
      <c r="V3836" s="121"/>
      <c r="W3836" s="120"/>
      <c r="X3836" s="113"/>
      <c r="Y3836" s="113"/>
      <c r="Z3836" s="125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2"/>
      <c r="B3837" s="113"/>
      <c r="C3837" s="176"/>
      <c r="D3837" s="114"/>
      <c r="E3837" s="115"/>
      <c r="F3837" s="116"/>
      <c r="G3837" s="117"/>
      <c r="H3837" s="118"/>
      <c r="I3837" s="118"/>
      <c r="J3837" s="119"/>
      <c r="K3837" s="119"/>
      <c r="L3837" s="8"/>
      <c r="M3837" s="120"/>
      <c r="N3837" s="120"/>
      <c r="O3837" s="113"/>
      <c r="P3837" s="113"/>
      <c r="Q3837" s="11"/>
      <c r="R3837" s="30"/>
      <c r="S3837" s="8"/>
      <c r="T3837" s="122"/>
      <c r="U3837" s="121"/>
      <c r="V3837" s="121"/>
      <c r="W3837" s="120"/>
      <c r="X3837" s="113"/>
      <c r="Y3837" s="113"/>
      <c r="Z3837" s="125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2"/>
      <c r="B3838" s="113"/>
      <c r="C3838" s="176"/>
      <c r="D3838" s="114"/>
      <c r="E3838" s="115"/>
      <c r="F3838" s="116"/>
      <c r="G3838" s="117"/>
      <c r="H3838" s="118"/>
      <c r="I3838" s="118"/>
      <c r="J3838" s="119"/>
      <c r="K3838" s="119"/>
      <c r="L3838" s="8"/>
      <c r="M3838" s="120"/>
      <c r="N3838" s="120"/>
      <c r="O3838" s="113"/>
      <c r="P3838" s="113"/>
      <c r="Q3838" s="11"/>
      <c r="R3838" s="30"/>
      <c r="S3838" s="8"/>
      <c r="T3838" s="122"/>
      <c r="U3838" s="121"/>
      <c r="V3838" s="121"/>
      <c r="W3838" s="120"/>
      <c r="X3838" s="113"/>
      <c r="Y3838" s="113"/>
      <c r="Z3838" s="125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2"/>
      <c r="B3839" s="113"/>
      <c r="C3839" s="176"/>
      <c r="D3839" s="114"/>
      <c r="E3839" s="115"/>
      <c r="F3839" s="116"/>
      <c r="G3839" s="117"/>
      <c r="H3839" s="118"/>
      <c r="I3839" s="118"/>
      <c r="J3839" s="119"/>
      <c r="K3839" s="119"/>
      <c r="L3839" s="8"/>
      <c r="M3839" s="120"/>
      <c r="N3839" s="120"/>
      <c r="O3839" s="113"/>
      <c r="P3839" s="113"/>
      <c r="Q3839" s="11"/>
      <c r="R3839" s="30"/>
      <c r="S3839" s="8"/>
      <c r="T3839" s="122"/>
      <c r="U3839" s="121"/>
      <c r="V3839" s="121"/>
      <c r="W3839" s="120"/>
      <c r="X3839" s="113"/>
      <c r="Y3839" s="113"/>
      <c r="Z3839" s="125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2"/>
      <c r="B3840" s="113"/>
      <c r="C3840" s="176"/>
      <c r="D3840" s="114"/>
      <c r="E3840" s="115"/>
      <c r="F3840" s="116"/>
      <c r="G3840" s="117"/>
      <c r="H3840" s="118"/>
      <c r="I3840" s="118"/>
      <c r="J3840" s="119"/>
      <c r="K3840" s="119"/>
      <c r="L3840" s="8"/>
      <c r="M3840" s="120"/>
      <c r="N3840" s="120"/>
      <c r="O3840" s="113"/>
      <c r="P3840" s="113"/>
      <c r="Q3840" s="11"/>
      <c r="R3840" s="30"/>
      <c r="S3840" s="8"/>
      <c r="T3840" s="122"/>
      <c r="U3840" s="121"/>
      <c r="V3840" s="121"/>
      <c r="W3840" s="120"/>
      <c r="X3840" s="113"/>
      <c r="Y3840" s="113"/>
      <c r="Z3840" s="125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2"/>
      <c r="B3841" s="113"/>
      <c r="C3841" s="176"/>
      <c r="D3841" s="114"/>
      <c r="E3841" s="115"/>
      <c r="F3841" s="116"/>
      <c r="G3841" s="117"/>
      <c r="H3841" s="118"/>
      <c r="I3841" s="118"/>
      <c r="J3841" s="119"/>
      <c r="K3841" s="119"/>
      <c r="L3841" s="8"/>
      <c r="M3841" s="120"/>
      <c r="N3841" s="120"/>
      <c r="O3841" s="113"/>
      <c r="P3841" s="113"/>
      <c r="Q3841" s="11"/>
      <c r="R3841" s="30"/>
      <c r="S3841" s="8"/>
      <c r="T3841" s="122"/>
      <c r="U3841" s="121"/>
      <c r="V3841" s="121"/>
      <c r="W3841" s="120"/>
      <c r="X3841" s="113"/>
      <c r="Y3841" s="113"/>
      <c r="Z3841" s="125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2"/>
      <c r="B3842" s="113"/>
      <c r="C3842" s="176"/>
      <c r="D3842" s="114"/>
      <c r="E3842" s="115"/>
      <c r="F3842" s="116"/>
      <c r="G3842" s="117"/>
      <c r="H3842" s="118"/>
      <c r="I3842" s="118"/>
      <c r="J3842" s="119"/>
      <c r="K3842" s="119"/>
      <c r="L3842" s="8"/>
      <c r="M3842" s="120"/>
      <c r="N3842" s="120"/>
      <c r="O3842" s="113"/>
      <c r="P3842" s="113"/>
      <c r="Q3842" s="11"/>
      <c r="R3842" s="30"/>
      <c r="S3842" s="8"/>
      <c r="T3842" s="122"/>
      <c r="U3842" s="121"/>
      <c r="V3842" s="121"/>
      <c r="W3842" s="120"/>
      <c r="X3842" s="113"/>
      <c r="Y3842" s="113"/>
      <c r="Z3842" s="125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2"/>
      <c r="B3843" s="113"/>
      <c r="C3843" s="176"/>
      <c r="D3843" s="114"/>
      <c r="E3843" s="115"/>
      <c r="F3843" s="116"/>
      <c r="G3843" s="117"/>
      <c r="H3843" s="118"/>
      <c r="I3843" s="118"/>
      <c r="J3843" s="119"/>
      <c r="K3843" s="119"/>
      <c r="L3843" s="8"/>
      <c r="M3843" s="120"/>
      <c r="N3843" s="120"/>
      <c r="O3843" s="113"/>
      <c r="P3843" s="113"/>
      <c r="Q3843" s="11"/>
      <c r="R3843" s="30"/>
      <c r="S3843" s="8"/>
      <c r="T3843" s="122"/>
      <c r="U3843" s="121"/>
      <c r="V3843" s="121"/>
      <c r="W3843" s="120"/>
      <c r="X3843" s="113"/>
      <c r="Y3843" s="113"/>
      <c r="Z3843" s="125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2"/>
      <c r="B3844" s="113"/>
      <c r="C3844" s="176"/>
      <c r="D3844" s="114"/>
      <c r="E3844" s="115"/>
      <c r="F3844" s="116"/>
      <c r="G3844" s="117"/>
      <c r="H3844" s="118"/>
      <c r="I3844" s="118"/>
      <c r="J3844" s="119"/>
      <c r="K3844" s="119"/>
      <c r="L3844" s="8"/>
      <c r="M3844" s="120"/>
      <c r="N3844" s="120"/>
      <c r="O3844" s="113"/>
      <c r="P3844" s="113"/>
      <c r="Q3844" s="11"/>
      <c r="R3844" s="30"/>
      <c r="S3844" s="8"/>
      <c r="T3844" s="122"/>
      <c r="U3844" s="121"/>
      <c r="V3844" s="121"/>
      <c r="W3844" s="120"/>
      <c r="X3844" s="113"/>
      <c r="Y3844" s="113"/>
      <c r="Z3844" s="125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2"/>
      <c r="B3845" s="113"/>
      <c r="C3845" s="176"/>
      <c r="D3845" s="114"/>
      <c r="E3845" s="115"/>
      <c r="F3845" s="116"/>
      <c r="G3845" s="117"/>
      <c r="H3845" s="118"/>
      <c r="I3845" s="118"/>
      <c r="J3845" s="119"/>
      <c r="K3845" s="119"/>
      <c r="L3845" s="8"/>
      <c r="M3845" s="120"/>
      <c r="N3845" s="120"/>
      <c r="O3845" s="113"/>
      <c r="P3845" s="113"/>
      <c r="Q3845" s="11"/>
      <c r="R3845" s="30"/>
      <c r="S3845" s="8"/>
      <c r="T3845" s="122"/>
      <c r="U3845" s="121"/>
      <c r="V3845" s="121"/>
      <c r="W3845" s="120"/>
      <c r="X3845" s="113"/>
      <c r="Y3845" s="113"/>
      <c r="Z3845" s="125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2"/>
      <c r="B3846" s="113"/>
      <c r="C3846" s="176"/>
      <c r="D3846" s="114"/>
      <c r="E3846" s="115"/>
      <c r="F3846" s="116"/>
      <c r="G3846" s="117"/>
      <c r="H3846" s="118"/>
      <c r="I3846" s="118"/>
      <c r="J3846" s="119"/>
      <c r="K3846" s="119"/>
      <c r="L3846" s="8"/>
      <c r="M3846" s="120"/>
      <c r="N3846" s="120"/>
      <c r="O3846" s="113"/>
      <c r="P3846" s="113"/>
      <c r="Q3846" s="11"/>
      <c r="R3846" s="30"/>
      <c r="S3846" s="8"/>
      <c r="T3846" s="122"/>
      <c r="U3846" s="121"/>
      <c r="V3846" s="121"/>
      <c r="W3846" s="120"/>
      <c r="X3846" s="113"/>
      <c r="Y3846" s="113"/>
      <c r="Z3846" s="125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2"/>
      <c r="B3847" s="113"/>
      <c r="C3847" s="176"/>
      <c r="D3847" s="114"/>
      <c r="E3847" s="115"/>
      <c r="F3847" s="116"/>
      <c r="G3847" s="117"/>
      <c r="H3847" s="118"/>
      <c r="I3847" s="118"/>
      <c r="J3847" s="119"/>
      <c r="K3847" s="119"/>
      <c r="L3847" s="8"/>
      <c r="M3847" s="120"/>
      <c r="N3847" s="120"/>
      <c r="O3847" s="113"/>
      <c r="P3847" s="113"/>
      <c r="Q3847" s="11"/>
      <c r="R3847" s="30"/>
      <c r="S3847" s="8"/>
      <c r="T3847" s="122"/>
      <c r="U3847" s="121"/>
      <c r="V3847" s="121"/>
      <c r="W3847" s="120"/>
      <c r="X3847" s="113"/>
      <c r="Y3847" s="113"/>
      <c r="Z3847" s="125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2"/>
      <c r="B3848" s="113"/>
      <c r="C3848" s="176"/>
      <c r="D3848" s="114"/>
      <c r="E3848" s="115"/>
      <c r="F3848" s="116"/>
      <c r="G3848" s="117"/>
      <c r="H3848" s="118"/>
      <c r="I3848" s="118"/>
      <c r="J3848" s="119"/>
      <c r="K3848" s="119"/>
      <c r="L3848" s="8"/>
      <c r="M3848" s="120"/>
      <c r="N3848" s="120"/>
      <c r="O3848" s="113"/>
      <c r="P3848" s="113"/>
      <c r="Q3848" s="11"/>
      <c r="R3848" s="30"/>
      <c r="S3848" s="8"/>
      <c r="T3848" s="122"/>
      <c r="U3848" s="121"/>
      <c r="V3848" s="121"/>
      <c r="W3848" s="120"/>
      <c r="X3848" s="113"/>
      <c r="Y3848" s="113"/>
      <c r="Z3848" s="125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2"/>
      <c r="B3849" s="113"/>
      <c r="C3849" s="176"/>
      <c r="D3849" s="114"/>
      <c r="E3849" s="115"/>
      <c r="F3849" s="116"/>
      <c r="G3849" s="117"/>
      <c r="H3849" s="118"/>
      <c r="I3849" s="118"/>
      <c r="J3849" s="119"/>
      <c r="K3849" s="119"/>
      <c r="L3849" s="8"/>
      <c r="M3849" s="120"/>
      <c r="N3849" s="120"/>
      <c r="O3849" s="113"/>
      <c r="P3849" s="113"/>
      <c r="Q3849" s="11"/>
      <c r="R3849" s="30"/>
      <c r="S3849" s="8"/>
      <c r="T3849" s="122"/>
      <c r="U3849" s="121"/>
      <c r="V3849" s="121"/>
      <c r="W3849" s="120"/>
      <c r="X3849" s="113"/>
      <c r="Y3849" s="113"/>
      <c r="Z3849" s="125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2"/>
      <c r="B3850" s="113"/>
      <c r="C3850" s="176"/>
      <c r="D3850" s="114"/>
      <c r="E3850" s="115"/>
      <c r="F3850" s="116"/>
      <c r="G3850" s="117"/>
      <c r="H3850" s="118"/>
      <c r="I3850" s="118"/>
      <c r="J3850" s="119"/>
      <c r="K3850" s="119"/>
      <c r="L3850" s="8"/>
      <c r="M3850" s="120"/>
      <c r="N3850" s="120"/>
      <c r="O3850" s="113"/>
      <c r="P3850" s="113"/>
      <c r="Q3850" s="11"/>
      <c r="R3850" s="30"/>
      <c r="S3850" s="8"/>
      <c r="T3850" s="122"/>
      <c r="U3850" s="121"/>
      <c r="V3850" s="121"/>
      <c r="W3850" s="120"/>
      <c r="X3850" s="113"/>
      <c r="Y3850" s="113"/>
      <c r="Z3850" s="125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2"/>
      <c r="B3851" s="113"/>
      <c r="C3851" s="176"/>
      <c r="D3851" s="114"/>
      <c r="E3851" s="115"/>
      <c r="F3851" s="116"/>
      <c r="G3851" s="117"/>
      <c r="H3851" s="118"/>
      <c r="I3851" s="118"/>
      <c r="J3851" s="119"/>
      <c r="K3851" s="119"/>
      <c r="L3851" s="8"/>
      <c r="M3851" s="120"/>
      <c r="N3851" s="120"/>
      <c r="O3851" s="113"/>
      <c r="P3851" s="113"/>
      <c r="Q3851" s="11"/>
      <c r="R3851" s="30"/>
      <c r="S3851" s="8"/>
      <c r="T3851" s="122"/>
      <c r="U3851" s="121"/>
      <c r="V3851" s="121"/>
      <c r="W3851" s="120"/>
      <c r="X3851" s="113"/>
      <c r="Y3851" s="113"/>
      <c r="Z3851" s="125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2"/>
      <c r="B3852" s="113"/>
      <c r="C3852" s="176"/>
      <c r="D3852" s="114"/>
      <c r="E3852" s="115"/>
      <c r="F3852" s="116"/>
      <c r="G3852" s="117"/>
      <c r="H3852" s="118"/>
      <c r="I3852" s="118"/>
      <c r="J3852" s="119"/>
      <c r="K3852" s="119"/>
      <c r="L3852" s="8"/>
      <c r="M3852" s="120"/>
      <c r="N3852" s="120"/>
      <c r="O3852" s="113"/>
      <c r="P3852" s="113"/>
      <c r="Q3852" s="11"/>
      <c r="R3852" s="30"/>
      <c r="S3852" s="8"/>
      <c r="T3852" s="122"/>
      <c r="U3852" s="121"/>
      <c r="V3852" s="121"/>
      <c r="W3852" s="120"/>
      <c r="X3852" s="113"/>
      <c r="Y3852" s="113"/>
      <c r="Z3852" s="125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2"/>
      <c r="B3853" s="113"/>
      <c r="C3853" s="176"/>
      <c r="D3853" s="114"/>
      <c r="E3853" s="115"/>
      <c r="F3853" s="116"/>
      <c r="G3853" s="117"/>
      <c r="H3853" s="118"/>
      <c r="I3853" s="118"/>
      <c r="J3853" s="119"/>
      <c r="K3853" s="119"/>
      <c r="L3853" s="8"/>
      <c r="M3853" s="120"/>
      <c r="N3853" s="120"/>
      <c r="O3853" s="113"/>
      <c r="P3853" s="113"/>
      <c r="Q3853" s="11"/>
      <c r="R3853" s="30"/>
      <c r="S3853" s="8"/>
      <c r="T3853" s="122"/>
      <c r="U3853" s="121"/>
      <c r="V3853" s="121"/>
      <c r="W3853" s="120"/>
      <c r="X3853" s="113"/>
      <c r="Y3853" s="113"/>
      <c r="Z3853" s="125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2"/>
      <c r="B3854" s="113"/>
      <c r="C3854" s="176"/>
      <c r="D3854" s="114"/>
      <c r="E3854" s="115"/>
      <c r="F3854" s="116"/>
      <c r="G3854" s="117"/>
      <c r="H3854" s="118"/>
      <c r="I3854" s="118"/>
      <c r="J3854" s="119"/>
      <c r="K3854" s="119"/>
      <c r="L3854" s="8"/>
      <c r="M3854" s="120"/>
      <c r="N3854" s="120"/>
      <c r="O3854" s="113"/>
      <c r="P3854" s="113"/>
      <c r="Q3854" s="11"/>
      <c r="R3854" s="30"/>
      <c r="S3854" s="8"/>
      <c r="T3854" s="122"/>
      <c r="U3854" s="121"/>
      <c r="V3854" s="121"/>
      <c r="W3854" s="120"/>
      <c r="X3854" s="113"/>
      <c r="Y3854" s="113"/>
      <c r="Z3854" s="125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2"/>
      <c r="B3855" s="113"/>
      <c r="C3855" s="176"/>
      <c r="D3855" s="114"/>
      <c r="E3855" s="115"/>
      <c r="F3855" s="116"/>
      <c r="G3855" s="117"/>
      <c r="H3855" s="118"/>
      <c r="I3855" s="118"/>
      <c r="J3855" s="119"/>
      <c r="K3855" s="119"/>
      <c r="L3855" s="8"/>
      <c r="M3855" s="120"/>
      <c r="N3855" s="120"/>
      <c r="O3855" s="113"/>
      <c r="P3855" s="113"/>
      <c r="Q3855" s="11"/>
      <c r="R3855" s="30"/>
      <c r="S3855" s="8"/>
      <c r="T3855" s="122"/>
      <c r="U3855" s="121"/>
      <c r="V3855" s="121"/>
      <c r="W3855" s="120"/>
      <c r="X3855" s="113"/>
      <c r="Y3855" s="113"/>
      <c r="Z3855" s="125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2"/>
      <c r="B3856" s="113"/>
      <c r="C3856" s="176"/>
      <c r="D3856" s="114"/>
      <c r="E3856" s="115"/>
      <c r="F3856" s="116"/>
      <c r="G3856" s="117"/>
      <c r="H3856" s="118"/>
      <c r="I3856" s="118"/>
      <c r="J3856" s="119"/>
      <c r="K3856" s="119"/>
      <c r="L3856" s="8"/>
      <c r="M3856" s="120"/>
      <c r="N3856" s="120"/>
      <c r="O3856" s="113"/>
      <c r="P3856" s="113"/>
      <c r="Q3856" s="11"/>
      <c r="R3856" s="30"/>
      <c r="S3856" s="8"/>
      <c r="T3856" s="122"/>
      <c r="U3856" s="121"/>
      <c r="V3856" s="121"/>
      <c r="W3856" s="120"/>
      <c r="X3856" s="113"/>
      <c r="Y3856" s="113"/>
      <c r="Z3856" s="125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2"/>
      <c r="B3857" s="113"/>
      <c r="C3857" s="176"/>
      <c r="D3857" s="114"/>
      <c r="E3857" s="115"/>
      <c r="F3857" s="116"/>
      <c r="G3857" s="117"/>
      <c r="H3857" s="118"/>
      <c r="I3857" s="118"/>
      <c r="J3857" s="119"/>
      <c r="K3857" s="119"/>
      <c r="L3857" s="8"/>
      <c r="M3857" s="120"/>
      <c r="N3857" s="120"/>
      <c r="O3857" s="113"/>
      <c r="P3857" s="113"/>
      <c r="Q3857" s="11"/>
      <c r="R3857" s="30"/>
      <c r="S3857" s="8"/>
      <c r="T3857" s="122"/>
      <c r="U3857" s="121"/>
      <c r="V3857" s="121"/>
      <c r="W3857" s="120"/>
      <c r="X3857" s="113"/>
      <c r="Y3857" s="113"/>
      <c r="Z3857" s="125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2"/>
      <c r="B3858" s="113"/>
      <c r="C3858" s="176"/>
      <c r="D3858" s="114"/>
      <c r="E3858" s="115"/>
      <c r="F3858" s="116"/>
      <c r="G3858" s="117"/>
      <c r="H3858" s="118"/>
      <c r="I3858" s="118"/>
      <c r="J3858" s="119"/>
      <c r="K3858" s="119"/>
      <c r="L3858" s="8"/>
      <c r="M3858" s="120"/>
      <c r="N3858" s="120"/>
      <c r="O3858" s="113"/>
      <c r="P3858" s="113"/>
      <c r="Q3858" s="11"/>
      <c r="R3858" s="30"/>
      <c r="S3858" s="8"/>
      <c r="T3858" s="122"/>
      <c r="U3858" s="121"/>
      <c r="V3858" s="121"/>
      <c r="W3858" s="120"/>
      <c r="X3858" s="113"/>
      <c r="Y3858" s="113"/>
      <c r="Z3858" s="125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2"/>
      <c r="B3859" s="113"/>
      <c r="C3859" s="176"/>
      <c r="D3859" s="114"/>
      <c r="E3859" s="115"/>
      <c r="F3859" s="116"/>
      <c r="G3859" s="117"/>
      <c r="H3859" s="118"/>
      <c r="I3859" s="118"/>
      <c r="J3859" s="119"/>
      <c r="K3859" s="119"/>
      <c r="L3859" s="8"/>
      <c r="M3859" s="120"/>
      <c r="N3859" s="120"/>
      <c r="O3859" s="113"/>
      <c r="P3859" s="113"/>
      <c r="Q3859" s="11"/>
      <c r="R3859" s="30"/>
      <c r="S3859" s="8"/>
      <c r="T3859" s="122"/>
      <c r="U3859" s="121"/>
      <c r="V3859" s="121"/>
      <c r="W3859" s="120"/>
      <c r="X3859" s="113"/>
      <c r="Y3859" s="113"/>
      <c r="Z3859" s="125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2"/>
      <c r="B3860" s="113"/>
      <c r="C3860" s="176"/>
      <c r="D3860" s="114"/>
      <c r="E3860" s="115"/>
      <c r="F3860" s="116"/>
      <c r="G3860" s="117"/>
      <c r="H3860" s="118"/>
      <c r="I3860" s="118"/>
      <c r="J3860" s="119"/>
      <c r="K3860" s="119"/>
      <c r="L3860" s="8"/>
      <c r="M3860" s="120"/>
      <c r="N3860" s="120"/>
      <c r="O3860" s="113"/>
      <c r="P3860" s="113"/>
      <c r="Q3860" s="11"/>
      <c r="R3860" s="30"/>
      <c r="S3860" s="8"/>
      <c r="T3860" s="122"/>
      <c r="U3860" s="121"/>
      <c r="V3860" s="121"/>
      <c r="W3860" s="120"/>
      <c r="X3860" s="113"/>
      <c r="Y3860" s="113"/>
      <c r="Z3860" s="125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2"/>
      <c r="B3861" s="113"/>
      <c r="C3861" s="176"/>
      <c r="D3861" s="114"/>
      <c r="E3861" s="115"/>
      <c r="F3861" s="116"/>
      <c r="G3861" s="117"/>
      <c r="H3861" s="118"/>
      <c r="I3861" s="118"/>
      <c r="J3861" s="119"/>
      <c r="K3861" s="119"/>
      <c r="L3861" s="8"/>
      <c r="M3861" s="120"/>
      <c r="N3861" s="120"/>
      <c r="O3861" s="113"/>
      <c r="P3861" s="113"/>
      <c r="Q3861" s="11"/>
      <c r="R3861" s="30"/>
      <c r="S3861" s="8"/>
      <c r="T3861" s="122"/>
      <c r="U3861" s="121"/>
      <c r="V3861" s="121"/>
      <c r="W3861" s="120"/>
      <c r="X3861" s="113"/>
      <c r="Y3861" s="113"/>
      <c r="Z3861" s="125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2"/>
      <c r="B3862" s="113"/>
      <c r="C3862" s="176"/>
      <c r="D3862" s="114"/>
      <c r="E3862" s="115"/>
      <c r="F3862" s="116"/>
      <c r="G3862" s="117"/>
      <c r="H3862" s="118"/>
      <c r="I3862" s="118"/>
      <c r="J3862" s="119"/>
      <c r="K3862" s="119"/>
      <c r="L3862" s="8"/>
      <c r="M3862" s="120"/>
      <c r="N3862" s="120"/>
      <c r="O3862" s="113"/>
      <c r="P3862" s="113"/>
      <c r="Q3862" s="11"/>
      <c r="R3862" s="30"/>
      <c r="S3862" s="8"/>
      <c r="T3862" s="122"/>
      <c r="U3862" s="121"/>
      <c r="V3862" s="121"/>
      <c r="W3862" s="120"/>
      <c r="X3862" s="113"/>
      <c r="Y3862" s="113"/>
      <c r="Z3862" s="125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2"/>
      <c r="B3863" s="113"/>
      <c r="C3863" s="176"/>
      <c r="D3863" s="114"/>
      <c r="E3863" s="115"/>
      <c r="F3863" s="116"/>
      <c r="G3863" s="117"/>
      <c r="H3863" s="118"/>
      <c r="I3863" s="118"/>
      <c r="J3863" s="119"/>
      <c r="K3863" s="119"/>
      <c r="L3863" s="8"/>
      <c r="M3863" s="120"/>
      <c r="N3863" s="120"/>
      <c r="O3863" s="113"/>
      <c r="P3863" s="113"/>
      <c r="Q3863" s="11"/>
      <c r="R3863" s="30"/>
      <c r="S3863" s="8"/>
      <c r="T3863" s="122"/>
      <c r="U3863" s="121"/>
      <c r="V3863" s="121"/>
      <c r="W3863" s="120"/>
      <c r="X3863" s="113"/>
      <c r="Y3863" s="113"/>
      <c r="Z3863" s="125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2"/>
      <c r="B3864" s="113"/>
      <c r="C3864" s="176"/>
      <c r="D3864" s="114"/>
      <c r="E3864" s="115"/>
      <c r="F3864" s="116"/>
      <c r="G3864" s="117"/>
      <c r="H3864" s="118"/>
      <c r="I3864" s="118"/>
      <c r="J3864" s="119"/>
      <c r="K3864" s="119"/>
      <c r="L3864" s="8"/>
      <c r="M3864" s="120"/>
      <c r="N3864" s="120"/>
      <c r="O3864" s="113"/>
      <c r="P3864" s="113"/>
      <c r="Q3864" s="11"/>
      <c r="R3864" s="30"/>
      <c r="S3864" s="8"/>
      <c r="T3864" s="122"/>
      <c r="U3864" s="121"/>
      <c r="V3864" s="121"/>
      <c r="W3864" s="120"/>
      <c r="X3864" s="113"/>
      <c r="Y3864" s="113"/>
      <c r="Z3864" s="125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2"/>
      <c r="B3865" s="113"/>
      <c r="C3865" s="176"/>
      <c r="D3865" s="114"/>
      <c r="E3865" s="115"/>
      <c r="F3865" s="116"/>
      <c r="G3865" s="117"/>
      <c r="H3865" s="118"/>
      <c r="I3865" s="118"/>
      <c r="J3865" s="119"/>
      <c r="K3865" s="119"/>
      <c r="L3865" s="8"/>
      <c r="M3865" s="120"/>
      <c r="N3865" s="120"/>
      <c r="O3865" s="113"/>
      <c r="P3865" s="113"/>
      <c r="Q3865" s="11"/>
      <c r="R3865" s="30"/>
      <c r="S3865" s="8"/>
      <c r="T3865" s="122"/>
      <c r="U3865" s="121"/>
      <c r="V3865" s="121"/>
      <c r="W3865" s="120"/>
      <c r="X3865" s="113"/>
      <c r="Y3865" s="113"/>
      <c r="Z3865" s="125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2"/>
      <c r="B3866" s="113"/>
      <c r="C3866" s="176"/>
      <c r="D3866" s="114"/>
      <c r="E3866" s="115"/>
      <c r="F3866" s="116"/>
      <c r="G3866" s="117"/>
      <c r="H3866" s="118"/>
      <c r="I3866" s="118"/>
      <c r="J3866" s="119"/>
      <c r="K3866" s="119"/>
      <c r="L3866" s="8"/>
      <c r="M3866" s="120"/>
      <c r="N3866" s="120"/>
      <c r="O3866" s="113"/>
      <c r="P3866" s="113"/>
      <c r="Q3866" s="11"/>
      <c r="R3866" s="30"/>
      <c r="S3866" s="8"/>
      <c r="T3866" s="122"/>
      <c r="U3866" s="121"/>
      <c r="V3866" s="121"/>
      <c r="W3866" s="120"/>
      <c r="X3866" s="113"/>
      <c r="Y3866" s="113"/>
      <c r="Z3866" s="125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2"/>
      <c r="B3867" s="113"/>
      <c r="C3867" s="176"/>
      <c r="D3867" s="114"/>
      <c r="E3867" s="115"/>
      <c r="F3867" s="116"/>
      <c r="G3867" s="117"/>
      <c r="H3867" s="118"/>
      <c r="I3867" s="118"/>
      <c r="J3867" s="119"/>
      <c r="K3867" s="119"/>
      <c r="L3867" s="8"/>
      <c r="M3867" s="120"/>
      <c r="N3867" s="120"/>
      <c r="O3867" s="113"/>
      <c r="P3867" s="113"/>
      <c r="Q3867" s="11"/>
      <c r="R3867" s="30"/>
      <c r="S3867" s="8"/>
      <c r="T3867" s="122"/>
      <c r="U3867" s="121"/>
      <c r="V3867" s="121"/>
      <c r="W3867" s="120"/>
      <c r="X3867" s="113"/>
      <c r="Y3867" s="113"/>
      <c r="Z3867" s="125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2"/>
      <c r="B3868" s="113"/>
      <c r="C3868" s="176"/>
      <c r="D3868" s="114"/>
      <c r="E3868" s="115"/>
      <c r="F3868" s="116"/>
      <c r="G3868" s="117"/>
      <c r="H3868" s="118"/>
      <c r="I3868" s="118"/>
      <c r="J3868" s="119"/>
      <c r="K3868" s="119"/>
      <c r="L3868" s="8"/>
      <c r="M3868" s="120"/>
      <c r="N3868" s="120"/>
      <c r="O3868" s="113"/>
      <c r="P3868" s="113"/>
      <c r="Q3868" s="11"/>
      <c r="R3868" s="30"/>
      <c r="S3868" s="8"/>
      <c r="T3868" s="122"/>
      <c r="U3868" s="121"/>
      <c r="V3868" s="121"/>
      <c r="W3868" s="120"/>
      <c r="X3868" s="113"/>
      <c r="Y3868" s="113"/>
      <c r="Z3868" s="125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2"/>
      <c r="B3869" s="113"/>
      <c r="C3869" s="176"/>
      <c r="D3869" s="114"/>
      <c r="E3869" s="115"/>
      <c r="F3869" s="116"/>
      <c r="G3869" s="117"/>
      <c r="H3869" s="118"/>
      <c r="I3869" s="118"/>
      <c r="J3869" s="119"/>
      <c r="K3869" s="119"/>
      <c r="L3869" s="8"/>
      <c r="M3869" s="120"/>
      <c r="N3869" s="120"/>
      <c r="O3869" s="113"/>
      <c r="P3869" s="113"/>
      <c r="Q3869" s="11"/>
      <c r="R3869" s="30"/>
      <c r="S3869" s="8"/>
      <c r="T3869" s="122"/>
      <c r="U3869" s="121"/>
      <c r="V3869" s="121"/>
      <c r="W3869" s="120"/>
      <c r="X3869" s="113"/>
      <c r="Y3869" s="113"/>
      <c r="Z3869" s="125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2"/>
      <c r="B3870" s="113"/>
      <c r="C3870" s="176"/>
      <c r="D3870" s="114"/>
      <c r="E3870" s="115"/>
      <c r="F3870" s="116"/>
      <c r="G3870" s="117"/>
      <c r="H3870" s="118"/>
      <c r="I3870" s="118"/>
      <c r="J3870" s="119"/>
      <c r="K3870" s="119"/>
      <c r="L3870" s="8"/>
      <c r="M3870" s="120"/>
      <c r="N3870" s="120"/>
      <c r="O3870" s="113"/>
      <c r="P3870" s="113"/>
      <c r="Q3870" s="11"/>
      <c r="R3870" s="30"/>
      <c r="S3870" s="8"/>
      <c r="T3870" s="122"/>
      <c r="U3870" s="121"/>
      <c r="V3870" s="121"/>
      <c r="W3870" s="120"/>
      <c r="X3870" s="113"/>
      <c r="Y3870" s="113"/>
      <c r="Z3870" s="125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2"/>
      <c r="B3871" s="113"/>
      <c r="C3871" s="176"/>
      <c r="D3871" s="114"/>
      <c r="E3871" s="115"/>
      <c r="F3871" s="116"/>
      <c r="G3871" s="117"/>
      <c r="H3871" s="118"/>
      <c r="I3871" s="118"/>
      <c r="J3871" s="119"/>
      <c r="K3871" s="119"/>
      <c r="L3871" s="8"/>
      <c r="M3871" s="120"/>
      <c r="N3871" s="120"/>
      <c r="O3871" s="113"/>
      <c r="P3871" s="113"/>
      <c r="Q3871" s="11"/>
      <c r="R3871" s="30"/>
      <c r="S3871" s="8"/>
      <c r="T3871" s="122"/>
      <c r="U3871" s="121"/>
      <c r="V3871" s="121"/>
      <c r="W3871" s="120"/>
      <c r="X3871" s="113"/>
      <c r="Y3871" s="113"/>
      <c r="Z3871" s="125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2"/>
      <c r="B3872" s="113"/>
      <c r="C3872" s="176"/>
      <c r="D3872" s="114"/>
      <c r="E3872" s="115"/>
      <c r="F3872" s="116"/>
      <c r="G3872" s="117"/>
      <c r="H3872" s="118"/>
      <c r="I3872" s="118"/>
      <c r="J3872" s="119"/>
      <c r="K3872" s="119"/>
      <c r="L3872" s="8"/>
      <c r="M3872" s="120"/>
      <c r="N3872" s="120"/>
      <c r="O3872" s="113"/>
      <c r="P3872" s="113"/>
      <c r="Q3872" s="11"/>
      <c r="R3872" s="30"/>
      <c r="S3872" s="8"/>
      <c r="T3872" s="122"/>
      <c r="U3872" s="121"/>
      <c r="V3872" s="121"/>
      <c r="W3872" s="120"/>
      <c r="X3872" s="113"/>
      <c r="Y3872" s="113"/>
      <c r="Z3872" s="125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2"/>
      <c r="B3873" s="113"/>
      <c r="C3873" s="176"/>
      <c r="D3873" s="114"/>
      <c r="E3873" s="115"/>
      <c r="F3873" s="116"/>
      <c r="G3873" s="117"/>
      <c r="H3873" s="118"/>
      <c r="I3873" s="118"/>
      <c r="J3873" s="119"/>
      <c r="K3873" s="119"/>
      <c r="L3873" s="8"/>
      <c r="M3873" s="120"/>
      <c r="N3873" s="120"/>
      <c r="O3873" s="113"/>
      <c r="P3873" s="113"/>
      <c r="Q3873" s="11"/>
      <c r="R3873" s="30"/>
      <c r="S3873" s="8"/>
      <c r="T3873" s="122"/>
      <c r="U3873" s="121"/>
      <c r="V3873" s="121"/>
      <c r="W3873" s="120"/>
      <c r="X3873" s="113"/>
      <c r="Y3873" s="113"/>
      <c r="Z3873" s="125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2"/>
      <c r="B3874" s="113"/>
      <c r="C3874" s="176"/>
      <c r="D3874" s="114"/>
      <c r="E3874" s="115"/>
      <c r="F3874" s="116"/>
      <c r="G3874" s="117"/>
      <c r="H3874" s="118"/>
      <c r="I3874" s="118"/>
      <c r="J3874" s="119"/>
      <c r="K3874" s="119"/>
      <c r="L3874" s="8"/>
      <c r="M3874" s="120"/>
      <c r="N3874" s="120"/>
      <c r="O3874" s="113"/>
      <c r="P3874" s="113"/>
      <c r="Q3874" s="11"/>
      <c r="R3874" s="30"/>
      <c r="S3874" s="8"/>
      <c r="T3874" s="122"/>
      <c r="U3874" s="121"/>
      <c r="V3874" s="121"/>
      <c r="W3874" s="120"/>
      <c r="X3874" s="113"/>
      <c r="Y3874" s="113"/>
      <c r="Z3874" s="125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2"/>
      <c r="B3875" s="113"/>
      <c r="C3875" s="176"/>
      <c r="D3875" s="114"/>
      <c r="E3875" s="115"/>
      <c r="F3875" s="116"/>
      <c r="G3875" s="117"/>
      <c r="H3875" s="118"/>
      <c r="I3875" s="118"/>
      <c r="J3875" s="119"/>
      <c r="K3875" s="119"/>
      <c r="L3875" s="8"/>
      <c r="M3875" s="120"/>
      <c r="N3875" s="120"/>
      <c r="O3875" s="113"/>
      <c r="P3875" s="113"/>
      <c r="Q3875" s="11"/>
      <c r="R3875" s="30"/>
      <c r="S3875" s="8"/>
      <c r="T3875" s="122"/>
      <c r="U3875" s="121"/>
      <c r="V3875" s="121"/>
      <c r="W3875" s="120"/>
      <c r="X3875" s="113"/>
      <c r="Y3875" s="113"/>
      <c r="Z3875" s="125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2"/>
      <c r="B3876" s="113"/>
      <c r="C3876" s="176"/>
      <c r="D3876" s="114"/>
      <c r="E3876" s="115"/>
      <c r="F3876" s="116"/>
      <c r="G3876" s="117"/>
      <c r="H3876" s="118"/>
      <c r="I3876" s="118"/>
      <c r="J3876" s="119"/>
      <c r="K3876" s="119"/>
      <c r="L3876" s="8"/>
      <c r="M3876" s="120"/>
      <c r="N3876" s="120"/>
      <c r="O3876" s="113"/>
      <c r="P3876" s="113"/>
      <c r="Q3876" s="11"/>
      <c r="R3876" s="30"/>
      <c r="S3876" s="8"/>
      <c r="T3876" s="122"/>
      <c r="U3876" s="121"/>
      <c r="V3876" s="121"/>
      <c r="W3876" s="120"/>
      <c r="X3876" s="113"/>
      <c r="Y3876" s="113"/>
      <c r="Z3876" s="125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2"/>
      <c r="B3877" s="113"/>
      <c r="C3877" s="176"/>
      <c r="D3877" s="114"/>
      <c r="E3877" s="115"/>
      <c r="F3877" s="116"/>
      <c r="G3877" s="117"/>
      <c r="H3877" s="118"/>
      <c r="I3877" s="118"/>
      <c r="J3877" s="119"/>
      <c r="K3877" s="119"/>
      <c r="L3877" s="8"/>
      <c r="M3877" s="120"/>
      <c r="N3877" s="120"/>
      <c r="O3877" s="113"/>
      <c r="P3877" s="113"/>
      <c r="Q3877" s="11"/>
      <c r="R3877" s="30"/>
      <c r="S3877" s="8"/>
      <c r="T3877" s="122"/>
      <c r="U3877" s="121"/>
      <c r="V3877" s="121"/>
      <c r="W3877" s="120"/>
      <c r="X3877" s="113"/>
      <c r="Y3877" s="113"/>
      <c r="Z3877" s="125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2"/>
      <c r="B3878" s="113"/>
      <c r="C3878" s="176"/>
      <c r="D3878" s="114"/>
      <c r="E3878" s="115"/>
      <c r="F3878" s="116"/>
      <c r="G3878" s="117"/>
      <c r="H3878" s="118"/>
      <c r="I3878" s="118"/>
      <c r="J3878" s="119"/>
      <c r="K3878" s="119"/>
      <c r="L3878" s="8"/>
      <c r="M3878" s="120"/>
      <c r="N3878" s="120"/>
      <c r="O3878" s="113"/>
      <c r="P3878" s="113"/>
      <c r="Q3878" s="11"/>
      <c r="R3878" s="30"/>
      <c r="S3878" s="8"/>
      <c r="T3878" s="122"/>
      <c r="U3878" s="121"/>
      <c r="V3878" s="121"/>
      <c r="W3878" s="120"/>
      <c r="X3878" s="113"/>
      <c r="Y3878" s="113"/>
      <c r="Z3878" s="125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2"/>
      <c r="B3879" s="113"/>
      <c r="C3879" s="176"/>
      <c r="D3879" s="114"/>
      <c r="E3879" s="115"/>
      <c r="F3879" s="116"/>
      <c r="G3879" s="117"/>
      <c r="H3879" s="118"/>
      <c r="I3879" s="118"/>
      <c r="J3879" s="119"/>
      <c r="K3879" s="119"/>
      <c r="L3879" s="8"/>
      <c r="M3879" s="120"/>
      <c r="N3879" s="120"/>
      <c r="O3879" s="113"/>
      <c r="P3879" s="113"/>
      <c r="Q3879" s="11"/>
      <c r="R3879" s="30"/>
      <c r="S3879" s="8"/>
      <c r="T3879" s="122"/>
      <c r="U3879" s="121"/>
      <c r="V3879" s="121"/>
      <c r="W3879" s="120"/>
      <c r="X3879" s="113"/>
      <c r="Y3879" s="113"/>
      <c r="Z3879" s="125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2"/>
      <c r="B3880" s="113"/>
      <c r="C3880" s="176"/>
      <c r="D3880" s="114"/>
      <c r="E3880" s="115"/>
      <c r="F3880" s="116"/>
      <c r="G3880" s="117"/>
      <c r="H3880" s="118"/>
      <c r="I3880" s="118"/>
      <c r="J3880" s="119"/>
      <c r="K3880" s="119"/>
      <c r="L3880" s="8"/>
      <c r="M3880" s="120"/>
      <c r="N3880" s="120"/>
      <c r="O3880" s="113"/>
      <c r="P3880" s="113"/>
      <c r="Q3880" s="11"/>
      <c r="R3880" s="30"/>
      <c r="S3880" s="8"/>
      <c r="T3880" s="122"/>
      <c r="U3880" s="121"/>
      <c r="V3880" s="121"/>
      <c r="W3880" s="120"/>
      <c r="X3880" s="113"/>
      <c r="Y3880" s="113"/>
      <c r="Z3880" s="125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2"/>
      <c r="B3881" s="113"/>
      <c r="C3881" s="176"/>
      <c r="D3881" s="114"/>
      <c r="E3881" s="115"/>
      <c r="F3881" s="116"/>
      <c r="G3881" s="117"/>
      <c r="H3881" s="118"/>
      <c r="I3881" s="118"/>
      <c r="J3881" s="119"/>
      <c r="K3881" s="119"/>
      <c r="L3881" s="8"/>
      <c r="M3881" s="120"/>
      <c r="N3881" s="120"/>
      <c r="O3881" s="113"/>
      <c r="P3881" s="113"/>
      <c r="Q3881" s="11"/>
      <c r="R3881" s="30"/>
      <c r="S3881" s="8"/>
      <c r="T3881" s="122"/>
      <c r="U3881" s="121"/>
      <c r="V3881" s="121"/>
      <c r="W3881" s="120"/>
      <c r="X3881" s="113"/>
      <c r="Y3881" s="113"/>
      <c r="Z3881" s="125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2"/>
      <c r="B3882" s="113"/>
      <c r="C3882" s="176"/>
      <c r="D3882" s="114"/>
      <c r="E3882" s="115"/>
      <c r="F3882" s="116"/>
      <c r="G3882" s="117"/>
      <c r="H3882" s="118"/>
      <c r="I3882" s="118"/>
      <c r="J3882" s="119"/>
      <c r="K3882" s="119"/>
      <c r="L3882" s="8"/>
      <c r="M3882" s="120"/>
      <c r="N3882" s="120"/>
      <c r="O3882" s="113"/>
      <c r="P3882" s="113"/>
      <c r="Q3882" s="11"/>
      <c r="R3882" s="30"/>
      <c r="S3882" s="8"/>
      <c r="T3882" s="122"/>
      <c r="U3882" s="121"/>
      <c r="V3882" s="121"/>
      <c r="W3882" s="120"/>
      <c r="X3882" s="113"/>
      <c r="Y3882" s="113"/>
      <c r="Z3882" s="125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2"/>
      <c r="B3883" s="113"/>
      <c r="C3883" s="176"/>
      <c r="D3883" s="114"/>
      <c r="E3883" s="115"/>
      <c r="F3883" s="116"/>
      <c r="G3883" s="117"/>
      <c r="H3883" s="118"/>
      <c r="I3883" s="118"/>
      <c r="J3883" s="119"/>
      <c r="K3883" s="119"/>
      <c r="L3883" s="8"/>
      <c r="M3883" s="120"/>
      <c r="N3883" s="120"/>
      <c r="O3883" s="113"/>
      <c r="P3883" s="113"/>
      <c r="Q3883" s="11"/>
      <c r="R3883" s="30"/>
      <c r="S3883" s="8"/>
      <c r="T3883" s="122"/>
      <c r="U3883" s="121"/>
      <c r="V3883" s="121"/>
      <c r="W3883" s="120"/>
      <c r="X3883" s="113"/>
      <c r="Y3883" s="113"/>
      <c r="Z3883" s="125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2"/>
      <c r="B3884" s="113"/>
      <c r="C3884" s="176"/>
      <c r="D3884" s="114"/>
      <c r="E3884" s="115"/>
      <c r="F3884" s="116"/>
      <c r="G3884" s="117"/>
      <c r="H3884" s="118"/>
      <c r="I3884" s="118"/>
      <c r="J3884" s="119"/>
      <c r="K3884" s="119"/>
      <c r="L3884" s="8"/>
      <c r="M3884" s="120"/>
      <c r="N3884" s="120"/>
      <c r="O3884" s="113"/>
      <c r="P3884" s="113"/>
      <c r="Q3884" s="11"/>
      <c r="R3884" s="30"/>
      <c r="S3884" s="8"/>
      <c r="T3884" s="122"/>
      <c r="U3884" s="121"/>
      <c r="V3884" s="121"/>
      <c r="W3884" s="120"/>
      <c r="X3884" s="113"/>
      <c r="Y3884" s="113"/>
      <c r="Z3884" s="125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2"/>
      <c r="B3885" s="113"/>
      <c r="C3885" s="176"/>
      <c r="D3885" s="114"/>
      <c r="E3885" s="115"/>
      <c r="F3885" s="116"/>
      <c r="G3885" s="117"/>
      <c r="H3885" s="118"/>
      <c r="I3885" s="118"/>
      <c r="J3885" s="119"/>
      <c r="K3885" s="119"/>
      <c r="L3885" s="8"/>
      <c r="M3885" s="120"/>
      <c r="N3885" s="120"/>
      <c r="O3885" s="113"/>
      <c r="P3885" s="113"/>
      <c r="Q3885" s="11"/>
      <c r="R3885" s="30"/>
      <c r="S3885" s="8"/>
      <c r="T3885" s="122"/>
      <c r="U3885" s="121"/>
      <c r="V3885" s="121"/>
      <c r="W3885" s="120"/>
      <c r="X3885" s="113"/>
      <c r="Y3885" s="113"/>
      <c r="Z3885" s="125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2"/>
      <c r="B3886" s="113"/>
      <c r="C3886" s="176"/>
      <c r="D3886" s="114"/>
      <c r="E3886" s="115"/>
      <c r="F3886" s="116"/>
      <c r="G3886" s="117"/>
      <c r="H3886" s="118"/>
      <c r="I3886" s="118"/>
      <c r="J3886" s="119"/>
      <c r="K3886" s="119"/>
      <c r="L3886" s="8"/>
      <c r="M3886" s="120"/>
      <c r="N3886" s="120"/>
      <c r="O3886" s="113"/>
      <c r="P3886" s="113"/>
      <c r="Q3886" s="11"/>
      <c r="R3886" s="30"/>
      <c r="S3886" s="8"/>
      <c r="T3886" s="122"/>
      <c r="U3886" s="121"/>
      <c r="V3886" s="121"/>
      <c r="W3886" s="120"/>
      <c r="X3886" s="113"/>
      <c r="Y3886" s="113"/>
      <c r="Z3886" s="125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2"/>
      <c r="B3887" s="113"/>
      <c r="C3887" s="176"/>
      <c r="D3887" s="114"/>
      <c r="E3887" s="115"/>
      <c r="F3887" s="116"/>
      <c r="G3887" s="117"/>
      <c r="H3887" s="118"/>
      <c r="I3887" s="118"/>
      <c r="J3887" s="119"/>
      <c r="K3887" s="119"/>
      <c r="L3887" s="8"/>
      <c r="M3887" s="120"/>
      <c r="N3887" s="120"/>
      <c r="O3887" s="113"/>
      <c r="P3887" s="113"/>
      <c r="Q3887" s="11"/>
      <c r="R3887" s="30"/>
      <c r="S3887" s="8"/>
      <c r="T3887" s="122"/>
      <c r="U3887" s="121"/>
      <c r="V3887" s="121"/>
      <c r="W3887" s="120"/>
      <c r="X3887" s="113"/>
      <c r="Y3887" s="113"/>
      <c r="Z3887" s="125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2"/>
      <c r="B3888" s="113"/>
      <c r="C3888" s="176"/>
      <c r="D3888" s="114"/>
      <c r="E3888" s="115"/>
      <c r="F3888" s="116"/>
      <c r="G3888" s="117"/>
      <c r="H3888" s="118"/>
      <c r="I3888" s="118"/>
      <c r="J3888" s="119"/>
      <c r="K3888" s="119"/>
      <c r="L3888" s="8"/>
      <c r="M3888" s="120"/>
      <c r="N3888" s="120"/>
      <c r="O3888" s="113"/>
      <c r="P3888" s="113"/>
      <c r="Q3888" s="11"/>
      <c r="R3888" s="30"/>
      <c r="S3888" s="8"/>
      <c r="T3888" s="122"/>
      <c r="U3888" s="121"/>
      <c r="V3888" s="121"/>
      <c r="W3888" s="120"/>
      <c r="X3888" s="113"/>
      <c r="Y3888" s="113"/>
      <c r="Z3888" s="125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2"/>
      <c r="B3889" s="113"/>
      <c r="C3889" s="176"/>
      <c r="D3889" s="114"/>
      <c r="E3889" s="115"/>
      <c r="F3889" s="116"/>
      <c r="G3889" s="117"/>
      <c r="H3889" s="118"/>
      <c r="I3889" s="118"/>
      <c r="J3889" s="119"/>
      <c r="K3889" s="119"/>
      <c r="L3889" s="8"/>
      <c r="M3889" s="120"/>
      <c r="N3889" s="120"/>
      <c r="O3889" s="113"/>
      <c r="P3889" s="113"/>
      <c r="Q3889" s="11"/>
      <c r="R3889" s="30"/>
      <c r="S3889" s="8"/>
      <c r="T3889" s="122"/>
      <c r="U3889" s="121"/>
      <c r="V3889" s="121"/>
      <c r="W3889" s="120"/>
      <c r="X3889" s="113"/>
      <c r="Y3889" s="113"/>
      <c r="Z3889" s="125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2"/>
      <c r="B3890" s="113"/>
      <c r="C3890" s="176"/>
      <c r="D3890" s="114"/>
      <c r="E3890" s="115"/>
      <c r="F3890" s="116"/>
      <c r="G3890" s="117"/>
      <c r="H3890" s="118"/>
      <c r="I3890" s="118"/>
      <c r="J3890" s="119"/>
      <c r="K3890" s="119"/>
      <c r="L3890" s="8"/>
      <c r="M3890" s="120"/>
      <c r="N3890" s="120"/>
      <c r="O3890" s="113"/>
      <c r="P3890" s="113"/>
      <c r="Q3890" s="11"/>
      <c r="R3890" s="30"/>
      <c r="S3890" s="8"/>
      <c r="T3890" s="122"/>
      <c r="U3890" s="121"/>
      <c r="V3890" s="121"/>
      <c r="W3890" s="120"/>
      <c r="X3890" s="113"/>
      <c r="Y3890" s="113"/>
      <c r="Z3890" s="125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2"/>
      <c r="B3891" s="113"/>
      <c r="C3891" s="176"/>
      <c r="D3891" s="114"/>
      <c r="E3891" s="115"/>
      <c r="F3891" s="116"/>
      <c r="G3891" s="117"/>
      <c r="H3891" s="118"/>
      <c r="I3891" s="118"/>
      <c r="J3891" s="119"/>
      <c r="K3891" s="119"/>
      <c r="L3891" s="8"/>
      <c r="M3891" s="120"/>
      <c r="N3891" s="120"/>
      <c r="O3891" s="113"/>
      <c r="P3891" s="113"/>
      <c r="Q3891" s="11"/>
      <c r="R3891" s="30"/>
      <c r="S3891" s="8"/>
      <c r="T3891" s="122"/>
      <c r="U3891" s="121"/>
      <c r="V3891" s="121"/>
      <c r="W3891" s="120"/>
      <c r="X3891" s="113"/>
      <c r="Y3891" s="113"/>
      <c r="Z3891" s="125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2"/>
      <c r="B3892" s="113"/>
      <c r="C3892" s="176"/>
      <c r="D3892" s="114"/>
      <c r="E3892" s="115"/>
      <c r="F3892" s="116"/>
      <c r="G3892" s="117"/>
      <c r="H3892" s="118"/>
      <c r="I3892" s="118"/>
      <c r="J3892" s="119"/>
      <c r="K3892" s="119"/>
      <c r="L3892" s="8"/>
      <c r="M3892" s="120"/>
      <c r="N3892" s="120"/>
      <c r="O3892" s="113"/>
      <c r="P3892" s="113"/>
      <c r="Q3892" s="11"/>
      <c r="R3892" s="30"/>
      <c r="S3892" s="8"/>
      <c r="T3892" s="122"/>
      <c r="U3892" s="121"/>
      <c r="V3892" s="121"/>
      <c r="W3892" s="120"/>
      <c r="X3892" s="113"/>
      <c r="Y3892" s="113"/>
      <c r="Z3892" s="125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2"/>
      <c r="B3893" s="113"/>
      <c r="C3893" s="176"/>
      <c r="D3893" s="114"/>
      <c r="E3893" s="115"/>
      <c r="F3893" s="116"/>
      <c r="G3893" s="117"/>
      <c r="H3893" s="118"/>
      <c r="I3893" s="118"/>
      <c r="J3893" s="119"/>
      <c r="K3893" s="119"/>
      <c r="L3893" s="8"/>
      <c r="M3893" s="120"/>
      <c r="N3893" s="120"/>
      <c r="O3893" s="113"/>
      <c r="P3893" s="113"/>
      <c r="Q3893" s="11"/>
      <c r="R3893" s="30"/>
      <c r="S3893" s="8"/>
      <c r="T3893" s="122"/>
      <c r="U3893" s="121"/>
      <c r="V3893" s="121"/>
      <c r="W3893" s="120"/>
      <c r="X3893" s="113"/>
      <c r="Y3893" s="113"/>
      <c r="Z3893" s="125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2"/>
      <c r="B3894" s="113"/>
      <c r="C3894" s="176"/>
      <c r="D3894" s="114"/>
      <c r="E3894" s="115"/>
      <c r="F3894" s="116"/>
      <c r="G3894" s="117"/>
      <c r="H3894" s="118"/>
      <c r="I3894" s="118"/>
      <c r="J3894" s="119"/>
      <c r="K3894" s="119"/>
      <c r="L3894" s="8"/>
      <c r="M3894" s="120"/>
      <c r="N3894" s="120"/>
      <c r="O3894" s="113"/>
      <c r="P3894" s="113"/>
      <c r="Q3894" s="11"/>
      <c r="R3894" s="30"/>
      <c r="S3894" s="8"/>
      <c r="T3894" s="122"/>
      <c r="U3894" s="121"/>
      <c r="V3894" s="121"/>
      <c r="W3894" s="120"/>
      <c r="X3894" s="113"/>
      <c r="Y3894" s="113"/>
      <c r="Z3894" s="125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2"/>
      <c r="B3895" s="113"/>
      <c r="C3895" s="176"/>
      <c r="D3895" s="114"/>
      <c r="E3895" s="115"/>
      <c r="F3895" s="116"/>
      <c r="G3895" s="117"/>
      <c r="H3895" s="118"/>
      <c r="I3895" s="118"/>
      <c r="J3895" s="119"/>
      <c r="K3895" s="119"/>
      <c r="L3895" s="8"/>
      <c r="M3895" s="120"/>
      <c r="N3895" s="120"/>
      <c r="O3895" s="113"/>
      <c r="P3895" s="113"/>
      <c r="Q3895" s="11"/>
      <c r="R3895" s="30"/>
      <c r="S3895" s="8"/>
      <c r="T3895" s="122"/>
      <c r="U3895" s="121"/>
      <c r="V3895" s="121"/>
      <c r="W3895" s="120"/>
      <c r="X3895" s="113"/>
      <c r="Y3895" s="113"/>
      <c r="Z3895" s="125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2"/>
      <c r="B3896" s="113"/>
      <c r="C3896" s="176"/>
      <c r="D3896" s="114"/>
      <c r="E3896" s="115"/>
      <c r="F3896" s="116"/>
      <c r="G3896" s="117"/>
      <c r="H3896" s="118"/>
      <c r="I3896" s="118"/>
      <c r="J3896" s="119"/>
      <c r="K3896" s="119"/>
      <c r="L3896" s="8"/>
      <c r="M3896" s="120"/>
      <c r="N3896" s="120"/>
      <c r="O3896" s="113"/>
      <c r="P3896" s="113"/>
      <c r="Q3896" s="11"/>
      <c r="R3896" s="30"/>
      <c r="S3896" s="8"/>
      <c r="T3896" s="122"/>
      <c r="U3896" s="121"/>
      <c r="V3896" s="121"/>
      <c r="W3896" s="120"/>
      <c r="X3896" s="113"/>
      <c r="Y3896" s="113"/>
      <c r="Z3896" s="125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2"/>
      <c r="B3897" s="113"/>
      <c r="C3897" s="176"/>
      <c r="D3897" s="114"/>
      <c r="E3897" s="115"/>
      <c r="F3897" s="116"/>
      <c r="G3897" s="117"/>
      <c r="H3897" s="118"/>
      <c r="I3897" s="118"/>
      <c r="J3897" s="119"/>
      <c r="K3897" s="119"/>
      <c r="L3897" s="8"/>
      <c r="M3897" s="120"/>
      <c r="N3897" s="120"/>
      <c r="O3897" s="113"/>
      <c r="P3897" s="113"/>
      <c r="Q3897" s="11"/>
      <c r="R3897" s="30"/>
      <c r="S3897" s="8"/>
      <c r="T3897" s="122"/>
      <c r="U3897" s="121"/>
      <c r="V3897" s="121"/>
      <c r="W3897" s="120"/>
      <c r="X3897" s="113"/>
      <c r="Y3897" s="113"/>
      <c r="Z3897" s="125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2"/>
      <c r="B3898" s="113"/>
      <c r="C3898" s="176"/>
      <c r="D3898" s="114"/>
      <c r="E3898" s="115"/>
      <c r="F3898" s="116"/>
      <c r="G3898" s="117"/>
      <c r="H3898" s="118"/>
      <c r="I3898" s="118"/>
      <c r="J3898" s="119"/>
      <c r="K3898" s="119"/>
      <c r="L3898" s="8"/>
      <c r="M3898" s="120"/>
      <c r="N3898" s="120"/>
      <c r="O3898" s="113"/>
      <c r="P3898" s="113"/>
      <c r="Q3898" s="11"/>
      <c r="R3898" s="30"/>
      <c r="S3898" s="8"/>
      <c r="T3898" s="122"/>
      <c r="U3898" s="121"/>
      <c r="V3898" s="121"/>
      <c r="W3898" s="120"/>
      <c r="X3898" s="113"/>
      <c r="Y3898" s="113"/>
      <c r="Z3898" s="125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2"/>
      <c r="B3899" s="113"/>
      <c r="C3899" s="176"/>
      <c r="D3899" s="114"/>
      <c r="E3899" s="115"/>
      <c r="F3899" s="116"/>
      <c r="G3899" s="117"/>
      <c r="H3899" s="118"/>
      <c r="I3899" s="118"/>
      <c r="J3899" s="119"/>
      <c r="K3899" s="119"/>
      <c r="L3899" s="8"/>
      <c r="M3899" s="120"/>
      <c r="N3899" s="120"/>
      <c r="O3899" s="113"/>
      <c r="P3899" s="113"/>
      <c r="Q3899" s="11"/>
      <c r="R3899" s="30"/>
      <c r="S3899" s="8"/>
      <c r="T3899" s="122"/>
      <c r="U3899" s="121"/>
      <c r="V3899" s="121"/>
      <c r="W3899" s="120"/>
      <c r="X3899" s="113"/>
      <c r="Y3899" s="113"/>
      <c r="Z3899" s="125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2"/>
      <c r="B3900" s="113"/>
      <c r="C3900" s="176"/>
      <c r="D3900" s="114"/>
      <c r="E3900" s="115"/>
      <c r="F3900" s="116"/>
      <c r="G3900" s="117"/>
      <c r="H3900" s="118"/>
      <c r="I3900" s="118"/>
      <c r="J3900" s="119"/>
      <c r="K3900" s="119"/>
      <c r="L3900" s="8"/>
      <c r="M3900" s="120"/>
      <c r="N3900" s="120"/>
      <c r="O3900" s="113"/>
      <c r="P3900" s="113"/>
      <c r="Q3900" s="11"/>
      <c r="R3900" s="30"/>
      <c r="S3900" s="8"/>
      <c r="T3900" s="122"/>
      <c r="U3900" s="121"/>
      <c r="V3900" s="121"/>
      <c r="W3900" s="120"/>
      <c r="X3900" s="113"/>
      <c r="Y3900" s="113"/>
      <c r="Z3900" s="125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2"/>
      <c r="B3901" s="113"/>
      <c r="C3901" s="176"/>
      <c r="D3901" s="114"/>
      <c r="E3901" s="115"/>
      <c r="F3901" s="116"/>
      <c r="G3901" s="117"/>
      <c r="H3901" s="118"/>
      <c r="I3901" s="118"/>
      <c r="J3901" s="119"/>
      <c r="K3901" s="119"/>
      <c r="L3901" s="8"/>
      <c r="M3901" s="120"/>
      <c r="N3901" s="120"/>
      <c r="O3901" s="113"/>
      <c r="P3901" s="113"/>
      <c r="Q3901" s="11"/>
      <c r="R3901" s="30"/>
      <c r="S3901" s="8"/>
      <c r="T3901" s="122"/>
      <c r="U3901" s="121"/>
      <c r="V3901" s="121"/>
      <c r="W3901" s="120"/>
      <c r="X3901" s="113"/>
      <c r="Y3901" s="113"/>
      <c r="Z3901" s="125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2"/>
      <c r="B3902" s="113"/>
      <c r="C3902" s="176"/>
      <c r="D3902" s="114"/>
      <c r="E3902" s="115"/>
      <c r="F3902" s="116"/>
      <c r="G3902" s="117"/>
      <c r="H3902" s="118"/>
      <c r="I3902" s="118"/>
      <c r="J3902" s="119"/>
      <c r="K3902" s="119"/>
      <c r="L3902" s="8"/>
      <c r="M3902" s="120"/>
      <c r="N3902" s="120"/>
      <c r="O3902" s="113"/>
      <c r="P3902" s="113"/>
      <c r="Q3902" s="11"/>
      <c r="R3902" s="30"/>
      <c r="S3902" s="8"/>
      <c r="T3902" s="122"/>
      <c r="U3902" s="121"/>
      <c r="V3902" s="121"/>
      <c r="W3902" s="120"/>
      <c r="X3902" s="113"/>
      <c r="Y3902" s="113"/>
      <c r="Z3902" s="125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2"/>
      <c r="B3903" s="113"/>
      <c r="C3903" s="176"/>
      <c r="D3903" s="114"/>
      <c r="E3903" s="115"/>
      <c r="F3903" s="116"/>
      <c r="G3903" s="117"/>
      <c r="H3903" s="118"/>
      <c r="I3903" s="118"/>
      <c r="J3903" s="119"/>
      <c r="K3903" s="119"/>
      <c r="L3903" s="8"/>
      <c r="M3903" s="120"/>
      <c r="N3903" s="120"/>
      <c r="O3903" s="113"/>
      <c r="P3903" s="113"/>
      <c r="Q3903" s="11"/>
      <c r="R3903" s="30"/>
      <c r="S3903" s="8"/>
      <c r="T3903" s="122"/>
      <c r="U3903" s="121"/>
      <c r="V3903" s="121"/>
      <c r="W3903" s="120"/>
      <c r="X3903" s="113"/>
      <c r="Y3903" s="113"/>
      <c r="Z3903" s="125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2"/>
      <c r="B3904" s="113"/>
      <c r="C3904" s="176"/>
      <c r="D3904" s="114"/>
      <c r="E3904" s="115"/>
      <c r="F3904" s="116"/>
      <c r="G3904" s="117"/>
      <c r="H3904" s="118"/>
      <c r="I3904" s="118"/>
      <c r="J3904" s="119"/>
      <c r="K3904" s="119"/>
      <c r="L3904" s="8"/>
      <c r="M3904" s="120"/>
      <c r="N3904" s="120"/>
      <c r="O3904" s="113"/>
      <c r="P3904" s="113"/>
      <c r="Q3904" s="11"/>
      <c r="R3904" s="30"/>
      <c r="S3904" s="8"/>
      <c r="T3904" s="122"/>
      <c r="U3904" s="121"/>
      <c r="V3904" s="121"/>
      <c r="W3904" s="120"/>
      <c r="X3904" s="113"/>
      <c r="Y3904" s="113"/>
      <c r="Z3904" s="125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2"/>
      <c r="B3905" s="113"/>
      <c r="C3905" s="176"/>
      <c r="D3905" s="114"/>
      <c r="E3905" s="115"/>
      <c r="F3905" s="116"/>
      <c r="G3905" s="117"/>
      <c r="H3905" s="118"/>
      <c r="I3905" s="118"/>
      <c r="J3905" s="119"/>
      <c r="K3905" s="119"/>
      <c r="L3905" s="8"/>
      <c r="M3905" s="120"/>
      <c r="N3905" s="120"/>
      <c r="O3905" s="113"/>
      <c r="P3905" s="113"/>
      <c r="Q3905" s="11"/>
      <c r="R3905" s="30"/>
      <c r="S3905" s="8"/>
      <c r="T3905" s="122"/>
      <c r="U3905" s="121"/>
      <c r="V3905" s="121"/>
      <c r="W3905" s="120"/>
      <c r="X3905" s="113"/>
      <c r="Y3905" s="113"/>
      <c r="Z3905" s="125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2"/>
      <c r="B3906" s="113"/>
      <c r="C3906" s="176"/>
      <c r="D3906" s="114"/>
      <c r="E3906" s="115"/>
      <c r="F3906" s="116"/>
      <c r="G3906" s="117"/>
      <c r="H3906" s="118"/>
      <c r="I3906" s="118"/>
      <c r="J3906" s="119"/>
      <c r="K3906" s="119"/>
      <c r="L3906" s="8"/>
      <c r="M3906" s="120"/>
      <c r="N3906" s="120"/>
      <c r="O3906" s="113"/>
      <c r="P3906" s="113"/>
      <c r="Q3906" s="11"/>
      <c r="R3906" s="30"/>
      <c r="S3906" s="8"/>
      <c r="T3906" s="122"/>
      <c r="U3906" s="121"/>
      <c r="V3906" s="121"/>
      <c r="W3906" s="120"/>
      <c r="X3906" s="113"/>
      <c r="Y3906" s="113"/>
      <c r="Z3906" s="125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2"/>
      <c r="B3907" s="113"/>
      <c r="C3907" s="176"/>
      <c r="D3907" s="114"/>
      <c r="E3907" s="115"/>
      <c r="F3907" s="116"/>
      <c r="G3907" s="117"/>
      <c r="H3907" s="118"/>
      <c r="I3907" s="118"/>
      <c r="J3907" s="119"/>
      <c r="K3907" s="119"/>
      <c r="L3907" s="8"/>
      <c r="M3907" s="120"/>
      <c r="N3907" s="120"/>
      <c r="O3907" s="113"/>
      <c r="P3907" s="113"/>
      <c r="Q3907" s="11"/>
      <c r="R3907" s="30"/>
      <c r="S3907" s="8"/>
      <c r="T3907" s="122"/>
      <c r="U3907" s="121"/>
      <c r="V3907" s="121"/>
      <c r="W3907" s="120"/>
      <c r="X3907" s="113"/>
      <c r="Y3907" s="113"/>
      <c r="Z3907" s="125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2"/>
      <c r="B3908" s="113"/>
      <c r="C3908" s="176"/>
      <c r="D3908" s="114"/>
      <c r="E3908" s="115"/>
      <c r="F3908" s="116"/>
      <c r="G3908" s="117"/>
      <c r="H3908" s="118"/>
      <c r="I3908" s="118"/>
      <c r="J3908" s="119"/>
      <c r="K3908" s="119"/>
      <c r="L3908" s="8"/>
      <c r="M3908" s="120"/>
      <c r="N3908" s="120"/>
      <c r="O3908" s="113"/>
      <c r="P3908" s="113"/>
      <c r="Q3908" s="11"/>
      <c r="R3908" s="30"/>
      <c r="S3908" s="8"/>
      <c r="T3908" s="122"/>
      <c r="U3908" s="121"/>
      <c r="V3908" s="121"/>
      <c r="W3908" s="120"/>
      <c r="X3908" s="113"/>
      <c r="Y3908" s="113"/>
      <c r="Z3908" s="125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2"/>
      <c r="B3909" s="113"/>
      <c r="C3909" s="176"/>
      <c r="D3909" s="114"/>
      <c r="E3909" s="115"/>
      <c r="F3909" s="116"/>
      <c r="G3909" s="117"/>
      <c r="H3909" s="118"/>
      <c r="I3909" s="118"/>
      <c r="J3909" s="119"/>
      <c r="K3909" s="119"/>
      <c r="L3909" s="8"/>
      <c r="M3909" s="120"/>
      <c r="N3909" s="120"/>
      <c r="O3909" s="113"/>
      <c r="P3909" s="113"/>
      <c r="Q3909" s="11"/>
      <c r="R3909" s="30"/>
      <c r="S3909" s="8"/>
      <c r="T3909" s="122"/>
      <c r="U3909" s="121"/>
      <c r="V3909" s="121"/>
      <c r="W3909" s="120"/>
      <c r="X3909" s="113"/>
      <c r="Y3909" s="113"/>
      <c r="Z3909" s="125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2"/>
      <c r="B3910" s="113"/>
      <c r="C3910" s="176"/>
      <c r="D3910" s="114"/>
      <c r="E3910" s="115"/>
      <c r="F3910" s="116"/>
      <c r="G3910" s="117"/>
      <c r="H3910" s="118"/>
      <c r="I3910" s="118"/>
      <c r="J3910" s="119"/>
      <c r="K3910" s="119"/>
      <c r="L3910" s="8"/>
      <c r="M3910" s="120"/>
      <c r="N3910" s="120"/>
      <c r="O3910" s="113"/>
      <c r="P3910" s="113"/>
      <c r="Q3910" s="11"/>
      <c r="R3910" s="30"/>
      <c r="S3910" s="8"/>
      <c r="T3910" s="122"/>
      <c r="U3910" s="121"/>
      <c r="V3910" s="121"/>
      <c r="W3910" s="120"/>
      <c r="X3910" s="113"/>
      <c r="Y3910" s="113"/>
      <c r="Z3910" s="125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2"/>
      <c r="B3911" s="113"/>
      <c r="C3911" s="176"/>
      <c r="D3911" s="114"/>
      <c r="E3911" s="115"/>
      <c r="F3911" s="116"/>
      <c r="G3911" s="117"/>
      <c r="H3911" s="118"/>
      <c r="I3911" s="118"/>
      <c r="J3911" s="119"/>
      <c r="K3911" s="119"/>
      <c r="L3911" s="8"/>
      <c r="M3911" s="120"/>
      <c r="N3911" s="120"/>
      <c r="O3911" s="113"/>
      <c r="P3911" s="113"/>
      <c r="Q3911" s="11"/>
      <c r="R3911" s="30"/>
      <c r="S3911" s="8"/>
      <c r="T3911" s="122"/>
      <c r="U3911" s="121"/>
      <c r="V3911" s="121"/>
      <c r="W3911" s="120"/>
      <c r="X3911" s="113"/>
      <c r="Y3911" s="113"/>
      <c r="Z3911" s="125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2"/>
      <c r="B3912" s="113"/>
      <c r="C3912" s="176"/>
      <c r="D3912" s="114"/>
      <c r="E3912" s="115"/>
      <c r="F3912" s="116"/>
      <c r="G3912" s="117"/>
      <c r="H3912" s="118"/>
      <c r="I3912" s="118"/>
      <c r="J3912" s="119"/>
      <c r="K3912" s="119"/>
      <c r="L3912" s="8"/>
      <c r="M3912" s="120"/>
      <c r="N3912" s="120"/>
      <c r="O3912" s="113"/>
      <c r="P3912" s="113"/>
      <c r="Q3912" s="11"/>
      <c r="R3912" s="30"/>
      <c r="S3912" s="8"/>
      <c r="T3912" s="122"/>
      <c r="U3912" s="121"/>
      <c r="V3912" s="121"/>
      <c r="W3912" s="120"/>
      <c r="X3912" s="113"/>
      <c r="Y3912" s="113"/>
      <c r="Z3912" s="125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2"/>
      <c r="B3913" s="113"/>
      <c r="C3913" s="176"/>
      <c r="D3913" s="114"/>
      <c r="E3913" s="115"/>
      <c r="F3913" s="116"/>
      <c r="G3913" s="117"/>
      <c r="H3913" s="118"/>
      <c r="I3913" s="118"/>
      <c r="J3913" s="119"/>
      <c r="K3913" s="119"/>
      <c r="L3913" s="8"/>
      <c r="M3913" s="120"/>
      <c r="N3913" s="120"/>
      <c r="O3913" s="113"/>
      <c r="P3913" s="113"/>
      <c r="Q3913" s="11"/>
      <c r="R3913" s="30"/>
      <c r="S3913" s="8"/>
      <c r="T3913" s="122"/>
      <c r="U3913" s="121"/>
      <c r="V3913" s="121"/>
      <c r="W3913" s="120"/>
      <c r="X3913" s="113"/>
      <c r="Y3913" s="113"/>
      <c r="Z3913" s="125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2"/>
      <c r="B3914" s="113"/>
      <c r="C3914" s="176"/>
      <c r="D3914" s="114"/>
      <c r="E3914" s="115"/>
      <c r="F3914" s="116"/>
      <c r="G3914" s="117"/>
      <c r="H3914" s="118"/>
      <c r="I3914" s="118"/>
      <c r="J3914" s="119"/>
      <c r="K3914" s="119"/>
      <c r="L3914" s="8"/>
      <c r="M3914" s="120"/>
      <c r="N3914" s="120"/>
      <c r="O3914" s="113"/>
      <c r="P3914" s="113"/>
      <c r="Q3914" s="11"/>
      <c r="R3914" s="30"/>
      <c r="S3914" s="8"/>
      <c r="T3914" s="122"/>
      <c r="U3914" s="121"/>
      <c r="V3914" s="121"/>
      <c r="W3914" s="120"/>
      <c r="X3914" s="113"/>
      <c r="Y3914" s="113"/>
      <c r="Z3914" s="125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2"/>
      <c r="B3915" s="113"/>
      <c r="C3915" s="176"/>
      <c r="D3915" s="114"/>
      <c r="E3915" s="115"/>
      <c r="F3915" s="116"/>
      <c r="G3915" s="117"/>
      <c r="H3915" s="118"/>
      <c r="I3915" s="118"/>
      <c r="J3915" s="119"/>
      <c r="K3915" s="119"/>
      <c r="L3915" s="8"/>
      <c r="M3915" s="120"/>
      <c r="N3915" s="120"/>
      <c r="O3915" s="113"/>
      <c r="P3915" s="113"/>
      <c r="Q3915" s="11"/>
      <c r="R3915" s="30"/>
      <c r="S3915" s="8"/>
      <c r="T3915" s="122"/>
      <c r="U3915" s="121"/>
      <c r="V3915" s="121"/>
      <c r="W3915" s="120"/>
      <c r="X3915" s="113"/>
      <c r="Y3915" s="113"/>
      <c r="Z3915" s="125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2"/>
      <c r="B3916" s="113"/>
      <c r="C3916" s="176"/>
      <c r="D3916" s="114"/>
      <c r="E3916" s="115"/>
      <c r="F3916" s="116"/>
      <c r="G3916" s="117"/>
      <c r="H3916" s="118"/>
      <c r="I3916" s="118"/>
      <c r="J3916" s="119"/>
      <c r="K3916" s="119"/>
      <c r="L3916" s="8"/>
      <c r="M3916" s="120"/>
      <c r="N3916" s="120"/>
      <c r="O3916" s="113"/>
      <c r="P3916" s="113"/>
      <c r="Q3916" s="11"/>
      <c r="R3916" s="30"/>
      <c r="S3916" s="8"/>
      <c r="T3916" s="122"/>
      <c r="U3916" s="121"/>
      <c r="V3916" s="121"/>
      <c r="W3916" s="120"/>
      <c r="X3916" s="113"/>
      <c r="Y3916" s="113"/>
      <c r="Z3916" s="125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2"/>
      <c r="B3917" s="113"/>
      <c r="C3917" s="176"/>
      <c r="D3917" s="114"/>
      <c r="E3917" s="115"/>
      <c r="F3917" s="116"/>
      <c r="G3917" s="117"/>
      <c r="H3917" s="118"/>
      <c r="I3917" s="118"/>
      <c r="J3917" s="119"/>
      <c r="K3917" s="119"/>
      <c r="L3917" s="8"/>
      <c r="M3917" s="120"/>
      <c r="N3917" s="120"/>
      <c r="O3917" s="113"/>
      <c r="P3917" s="113"/>
      <c r="Q3917" s="11"/>
      <c r="R3917" s="30"/>
      <c r="S3917" s="8"/>
      <c r="T3917" s="122"/>
      <c r="U3917" s="121"/>
      <c r="V3917" s="121"/>
      <c r="W3917" s="120"/>
      <c r="X3917" s="113"/>
      <c r="Y3917" s="113"/>
      <c r="Z3917" s="125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2"/>
      <c r="B3918" s="113"/>
      <c r="C3918" s="176"/>
      <c r="D3918" s="114"/>
      <c r="E3918" s="115"/>
      <c r="F3918" s="116"/>
      <c r="G3918" s="117"/>
      <c r="H3918" s="118"/>
      <c r="I3918" s="118"/>
      <c r="J3918" s="119"/>
      <c r="K3918" s="119"/>
      <c r="L3918" s="8"/>
      <c r="M3918" s="120"/>
      <c r="N3918" s="120"/>
      <c r="O3918" s="113"/>
      <c r="P3918" s="113"/>
      <c r="Q3918" s="11"/>
      <c r="R3918" s="30"/>
      <c r="S3918" s="8"/>
      <c r="T3918" s="122"/>
      <c r="U3918" s="121"/>
      <c r="V3918" s="121"/>
      <c r="W3918" s="120"/>
      <c r="X3918" s="113"/>
      <c r="Y3918" s="113"/>
      <c r="Z3918" s="125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2"/>
      <c r="B3919" s="113"/>
      <c r="C3919" s="176"/>
      <c r="D3919" s="114"/>
      <c r="E3919" s="115"/>
      <c r="F3919" s="116"/>
      <c r="G3919" s="117"/>
      <c r="H3919" s="118"/>
      <c r="I3919" s="118"/>
      <c r="J3919" s="119"/>
      <c r="K3919" s="119"/>
      <c r="L3919" s="8"/>
      <c r="M3919" s="120"/>
      <c r="N3919" s="120"/>
      <c r="O3919" s="113"/>
      <c r="P3919" s="113"/>
      <c r="Q3919" s="11"/>
      <c r="R3919" s="30"/>
      <c r="S3919" s="8"/>
      <c r="T3919" s="122"/>
      <c r="U3919" s="121"/>
      <c r="V3919" s="121"/>
      <c r="W3919" s="120"/>
      <c r="X3919" s="113"/>
      <c r="Y3919" s="113"/>
      <c r="Z3919" s="125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2"/>
      <c r="B3920" s="113"/>
      <c r="C3920" s="176"/>
      <c r="D3920" s="114"/>
      <c r="E3920" s="115"/>
      <c r="F3920" s="116"/>
      <c r="G3920" s="117"/>
      <c r="H3920" s="118"/>
      <c r="I3920" s="118"/>
      <c r="J3920" s="119"/>
      <c r="K3920" s="119"/>
      <c r="L3920" s="8"/>
      <c r="M3920" s="120"/>
      <c r="N3920" s="120"/>
      <c r="O3920" s="113"/>
      <c r="P3920" s="113"/>
      <c r="Q3920" s="11"/>
      <c r="R3920" s="30"/>
      <c r="S3920" s="8"/>
      <c r="T3920" s="122"/>
      <c r="U3920" s="121"/>
      <c r="V3920" s="121"/>
      <c r="W3920" s="120"/>
      <c r="X3920" s="113"/>
      <c r="Y3920" s="113"/>
      <c r="Z3920" s="125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2"/>
      <c r="B3921" s="113"/>
      <c r="C3921" s="176"/>
      <c r="D3921" s="114"/>
      <c r="E3921" s="115"/>
      <c r="F3921" s="116"/>
      <c r="G3921" s="117"/>
      <c r="H3921" s="118"/>
      <c r="I3921" s="118"/>
      <c r="J3921" s="119"/>
      <c r="K3921" s="119"/>
      <c r="L3921" s="8"/>
      <c r="M3921" s="120"/>
      <c r="N3921" s="120"/>
      <c r="O3921" s="113"/>
      <c r="P3921" s="113"/>
      <c r="Q3921" s="11"/>
      <c r="R3921" s="30"/>
      <c r="S3921" s="8"/>
      <c r="T3921" s="122"/>
      <c r="U3921" s="121"/>
      <c r="V3921" s="121"/>
      <c r="W3921" s="120"/>
      <c r="X3921" s="113"/>
      <c r="Y3921" s="113"/>
      <c r="Z3921" s="125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2"/>
      <c r="B3922" s="113"/>
      <c r="C3922" s="176"/>
      <c r="D3922" s="114"/>
      <c r="E3922" s="115"/>
      <c r="F3922" s="116"/>
      <c r="G3922" s="117"/>
      <c r="H3922" s="118"/>
      <c r="I3922" s="118"/>
      <c r="J3922" s="119"/>
      <c r="K3922" s="119"/>
      <c r="L3922" s="8"/>
      <c r="M3922" s="120"/>
      <c r="N3922" s="120"/>
      <c r="O3922" s="113"/>
      <c r="P3922" s="113"/>
      <c r="Q3922" s="11"/>
      <c r="R3922" s="30"/>
      <c r="S3922" s="8"/>
      <c r="T3922" s="122"/>
      <c r="U3922" s="121"/>
      <c r="V3922" s="121"/>
      <c r="W3922" s="120"/>
      <c r="X3922" s="113"/>
      <c r="Y3922" s="113"/>
      <c r="Z3922" s="125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2"/>
      <c r="B3923" s="113"/>
      <c r="C3923" s="176"/>
      <c r="D3923" s="114"/>
      <c r="E3923" s="115"/>
      <c r="F3923" s="116"/>
      <c r="G3923" s="117"/>
      <c r="H3923" s="118"/>
      <c r="I3923" s="118"/>
      <c r="J3923" s="119"/>
      <c r="K3923" s="119"/>
      <c r="L3923" s="8"/>
      <c r="M3923" s="120"/>
      <c r="N3923" s="120"/>
      <c r="O3923" s="113"/>
      <c r="P3923" s="113"/>
      <c r="Q3923" s="11"/>
      <c r="R3923" s="30"/>
      <c r="S3923" s="8"/>
      <c r="T3923" s="122"/>
      <c r="U3923" s="121"/>
      <c r="V3923" s="121"/>
      <c r="W3923" s="120"/>
      <c r="X3923" s="113"/>
      <c r="Y3923" s="113"/>
      <c r="Z3923" s="125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2"/>
      <c r="B3924" s="113"/>
      <c r="C3924" s="176"/>
      <c r="D3924" s="114"/>
      <c r="E3924" s="115"/>
      <c r="F3924" s="116"/>
      <c r="G3924" s="117"/>
      <c r="H3924" s="118"/>
      <c r="I3924" s="118"/>
      <c r="J3924" s="119"/>
      <c r="K3924" s="119"/>
      <c r="L3924" s="8"/>
      <c r="M3924" s="120"/>
      <c r="N3924" s="120"/>
      <c r="O3924" s="113"/>
      <c r="P3924" s="113"/>
      <c r="Q3924" s="11"/>
      <c r="R3924" s="30"/>
      <c r="S3924" s="8"/>
      <c r="T3924" s="122"/>
      <c r="U3924" s="121"/>
      <c r="V3924" s="121"/>
      <c r="W3924" s="120"/>
      <c r="X3924" s="113"/>
      <c r="Y3924" s="113"/>
      <c r="Z3924" s="125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2"/>
      <c r="B3925" s="113"/>
      <c r="C3925" s="176"/>
      <c r="D3925" s="114"/>
      <c r="E3925" s="115"/>
      <c r="F3925" s="116"/>
      <c r="G3925" s="117"/>
      <c r="H3925" s="118"/>
      <c r="I3925" s="118"/>
      <c r="J3925" s="119"/>
      <c r="K3925" s="119"/>
      <c r="L3925" s="8"/>
      <c r="M3925" s="120"/>
      <c r="N3925" s="120"/>
      <c r="O3925" s="113"/>
      <c r="P3925" s="113"/>
      <c r="Q3925" s="11"/>
      <c r="R3925" s="30"/>
      <c r="S3925" s="8"/>
      <c r="T3925" s="122"/>
      <c r="U3925" s="121"/>
      <c r="V3925" s="121"/>
      <c r="W3925" s="120"/>
      <c r="X3925" s="113"/>
      <c r="Y3925" s="113"/>
      <c r="Z3925" s="125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2"/>
      <c r="B3926" s="113"/>
      <c r="C3926" s="176"/>
      <c r="D3926" s="114"/>
      <c r="E3926" s="115"/>
      <c r="F3926" s="116"/>
      <c r="G3926" s="117"/>
      <c r="H3926" s="118"/>
      <c r="I3926" s="118"/>
      <c r="J3926" s="119"/>
      <c r="K3926" s="119"/>
      <c r="L3926" s="8"/>
      <c r="M3926" s="120"/>
      <c r="N3926" s="120"/>
      <c r="O3926" s="113"/>
      <c r="P3926" s="113"/>
      <c r="Q3926" s="11"/>
      <c r="R3926" s="30"/>
      <c r="S3926" s="8"/>
      <c r="T3926" s="122"/>
      <c r="U3926" s="121"/>
      <c r="V3926" s="121"/>
      <c r="W3926" s="120"/>
      <c r="X3926" s="113"/>
      <c r="Y3926" s="113"/>
      <c r="Z3926" s="125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2"/>
      <c r="B3927" s="113"/>
      <c r="C3927" s="176"/>
      <c r="D3927" s="114"/>
      <c r="E3927" s="115"/>
      <c r="F3927" s="116"/>
      <c r="G3927" s="117"/>
      <c r="H3927" s="118"/>
      <c r="I3927" s="118"/>
      <c r="J3927" s="119"/>
      <c r="K3927" s="119"/>
      <c r="L3927" s="8"/>
      <c r="M3927" s="120"/>
      <c r="N3927" s="120"/>
      <c r="O3927" s="113"/>
      <c r="P3927" s="113"/>
      <c r="Q3927" s="11"/>
      <c r="R3927" s="30"/>
      <c r="S3927" s="8"/>
      <c r="T3927" s="122"/>
      <c r="U3927" s="121"/>
      <c r="V3927" s="121"/>
      <c r="W3927" s="120"/>
      <c r="X3927" s="113"/>
      <c r="Y3927" s="113"/>
      <c r="Z3927" s="125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2"/>
      <c r="B3928" s="113"/>
      <c r="C3928" s="176"/>
      <c r="D3928" s="114"/>
      <c r="E3928" s="115"/>
      <c r="F3928" s="116"/>
      <c r="G3928" s="117"/>
      <c r="H3928" s="118"/>
      <c r="I3928" s="118"/>
      <c r="J3928" s="119"/>
      <c r="K3928" s="119"/>
      <c r="L3928" s="8"/>
      <c r="M3928" s="120"/>
      <c r="N3928" s="120"/>
      <c r="O3928" s="113"/>
      <c r="P3928" s="113"/>
      <c r="Q3928" s="11"/>
      <c r="R3928" s="30"/>
      <c r="S3928" s="8"/>
      <c r="T3928" s="122"/>
      <c r="U3928" s="121"/>
      <c r="V3928" s="121"/>
      <c r="W3928" s="120"/>
      <c r="X3928" s="113"/>
      <c r="Y3928" s="113"/>
      <c r="Z3928" s="125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2"/>
      <c r="B3929" s="113"/>
      <c r="C3929" s="176"/>
      <c r="D3929" s="114"/>
      <c r="E3929" s="115"/>
      <c r="F3929" s="116"/>
      <c r="G3929" s="117"/>
      <c r="H3929" s="118"/>
      <c r="I3929" s="118"/>
      <c r="J3929" s="119"/>
      <c r="K3929" s="119"/>
      <c r="L3929" s="8"/>
      <c r="M3929" s="120"/>
      <c r="N3929" s="120"/>
      <c r="O3929" s="113"/>
      <c r="P3929" s="113"/>
      <c r="Q3929" s="11"/>
      <c r="R3929" s="30"/>
      <c r="S3929" s="8"/>
      <c r="T3929" s="122"/>
      <c r="U3929" s="121"/>
      <c r="V3929" s="121"/>
      <c r="W3929" s="120"/>
      <c r="X3929" s="113"/>
      <c r="Y3929" s="113"/>
      <c r="Z3929" s="125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2"/>
      <c r="B3930" s="113"/>
      <c r="C3930" s="176"/>
      <c r="D3930" s="114"/>
      <c r="E3930" s="115"/>
      <c r="F3930" s="116"/>
      <c r="G3930" s="117"/>
      <c r="H3930" s="118"/>
      <c r="I3930" s="118"/>
      <c r="J3930" s="119"/>
      <c r="K3930" s="119"/>
      <c r="L3930" s="8"/>
      <c r="M3930" s="120"/>
      <c r="N3930" s="120"/>
      <c r="O3930" s="113"/>
      <c r="P3930" s="113"/>
      <c r="Q3930" s="11"/>
      <c r="R3930" s="30"/>
      <c r="S3930" s="8"/>
      <c r="T3930" s="122"/>
      <c r="U3930" s="121"/>
      <c r="V3930" s="121"/>
      <c r="W3930" s="120"/>
      <c r="X3930" s="113"/>
      <c r="Y3930" s="113"/>
      <c r="Z3930" s="125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2"/>
      <c r="B3931" s="113"/>
      <c r="C3931" s="176"/>
      <c r="D3931" s="114"/>
      <c r="E3931" s="115"/>
      <c r="F3931" s="116"/>
      <c r="G3931" s="117"/>
      <c r="H3931" s="118"/>
      <c r="I3931" s="118"/>
      <c r="J3931" s="119"/>
      <c r="K3931" s="119"/>
      <c r="L3931" s="8"/>
      <c r="M3931" s="120"/>
      <c r="N3931" s="120"/>
      <c r="O3931" s="113"/>
      <c r="P3931" s="113"/>
      <c r="Q3931" s="11"/>
      <c r="R3931" s="30"/>
      <c r="S3931" s="8"/>
      <c r="T3931" s="122"/>
      <c r="U3931" s="121"/>
      <c r="V3931" s="121"/>
      <c r="W3931" s="120"/>
      <c r="X3931" s="113"/>
      <c r="Y3931" s="113"/>
      <c r="Z3931" s="125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2"/>
      <c r="B3932" s="113"/>
      <c r="C3932" s="176"/>
      <c r="D3932" s="114"/>
      <c r="E3932" s="115"/>
      <c r="F3932" s="116"/>
      <c r="G3932" s="117"/>
      <c r="H3932" s="118"/>
      <c r="I3932" s="118"/>
      <c r="J3932" s="119"/>
      <c r="K3932" s="119"/>
      <c r="L3932" s="8"/>
      <c r="M3932" s="120"/>
      <c r="N3932" s="120"/>
      <c r="O3932" s="113"/>
      <c r="P3932" s="113"/>
      <c r="Q3932" s="11"/>
      <c r="R3932" s="30"/>
      <c r="S3932" s="8"/>
      <c r="T3932" s="122"/>
      <c r="U3932" s="121"/>
      <c r="V3932" s="121"/>
      <c r="W3932" s="120"/>
      <c r="X3932" s="113"/>
      <c r="Y3932" s="113"/>
      <c r="Z3932" s="125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2"/>
      <c r="B3933" s="113"/>
      <c r="C3933" s="176"/>
      <c r="D3933" s="114"/>
      <c r="E3933" s="115"/>
      <c r="F3933" s="116"/>
      <c r="G3933" s="117"/>
      <c r="H3933" s="118"/>
      <c r="I3933" s="118"/>
      <c r="J3933" s="119"/>
      <c r="K3933" s="119"/>
      <c r="L3933" s="8"/>
      <c r="M3933" s="120"/>
      <c r="N3933" s="120"/>
      <c r="O3933" s="113"/>
      <c r="P3933" s="113"/>
      <c r="Q3933" s="11"/>
      <c r="R3933" s="30"/>
      <c r="S3933" s="8"/>
      <c r="T3933" s="122"/>
      <c r="U3933" s="121"/>
      <c r="V3933" s="121"/>
      <c r="W3933" s="120"/>
      <c r="X3933" s="113"/>
      <c r="Y3933" s="113"/>
      <c r="Z3933" s="125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2"/>
      <c r="B3934" s="113"/>
      <c r="C3934" s="176"/>
      <c r="D3934" s="114"/>
      <c r="E3934" s="115"/>
      <c r="F3934" s="116"/>
      <c r="G3934" s="117"/>
      <c r="H3934" s="118"/>
      <c r="I3934" s="118"/>
      <c r="J3934" s="119"/>
      <c r="K3934" s="119"/>
      <c r="L3934" s="8"/>
      <c r="M3934" s="120"/>
      <c r="N3934" s="120"/>
      <c r="O3934" s="113"/>
      <c r="P3934" s="113"/>
      <c r="Q3934" s="11"/>
      <c r="R3934" s="30"/>
      <c r="S3934" s="8"/>
      <c r="T3934" s="122"/>
      <c r="U3934" s="121"/>
      <c r="V3934" s="121"/>
      <c r="W3934" s="120"/>
      <c r="X3934" s="113"/>
      <c r="Y3934" s="113"/>
      <c r="Z3934" s="125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2"/>
      <c r="B3935" s="113"/>
      <c r="C3935" s="176"/>
      <c r="D3935" s="114"/>
      <c r="E3935" s="115"/>
      <c r="F3935" s="116"/>
      <c r="G3935" s="117"/>
      <c r="H3935" s="118"/>
      <c r="I3935" s="118"/>
      <c r="J3935" s="119"/>
      <c r="K3935" s="119"/>
      <c r="L3935" s="8"/>
      <c r="M3935" s="120"/>
      <c r="N3935" s="120"/>
      <c r="O3935" s="113"/>
      <c r="P3935" s="113"/>
      <c r="Q3935" s="11"/>
      <c r="R3935" s="30"/>
      <c r="S3935" s="8"/>
      <c r="T3935" s="122"/>
      <c r="U3935" s="121"/>
      <c r="V3935" s="121"/>
      <c r="W3935" s="120"/>
      <c r="X3935" s="113"/>
      <c r="Y3935" s="113"/>
      <c r="Z3935" s="125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2"/>
      <c r="B3936" s="113"/>
      <c r="C3936" s="176"/>
      <c r="D3936" s="114"/>
      <c r="E3936" s="115"/>
      <c r="F3936" s="116"/>
      <c r="G3936" s="117"/>
      <c r="H3936" s="118"/>
      <c r="I3936" s="118"/>
      <c r="J3936" s="119"/>
      <c r="K3936" s="119"/>
      <c r="L3936" s="8"/>
      <c r="M3936" s="120"/>
      <c r="N3936" s="120"/>
      <c r="O3936" s="113"/>
      <c r="P3936" s="113"/>
      <c r="Q3936" s="11"/>
      <c r="R3936" s="30"/>
      <c r="S3936" s="8"/>
      <c r="T3936" s="122"/>
      <c r="U3936" s="121"/>
      <c r="V3936" s="121"/>
      <c r="W3936" s="120"/>
      <c r="X3936" s="113"/>
      <c r="Y3936" s="113"/>
      <c r="Z3936" s="125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2"/>
      <c r="B3937" s="113"/>
      <c r="C3937" s="176"/>
      <c r="D3937" s="114"/>
      <c r="E3937" s="115"/>
      <c r="F3937" s="116"/>
      <c r="G3937" s="117"/>
      <c r="H3937" s="118"/>
      <c r="I3937" s="118"/>
      <c r="J3937" s="119"/>
      <c r="K3937" s="119"/>
      <c r="L3937" s="8"/>
      <c r="M3937" s="120"/>
      <c r="N3937" s="120"/>
      <c r="O3937" s="113"/>
      <c r="P3937" s="113"/>
      <c r="Q3937" s="11"/>
      <c r="R3937" s="30"/>
      <c r="S3937" s="8"/>
      <c r="T3937" s="122"/>
      <c r="U3937" s="121"/>
      <c r="V3937" s="121"/>
      <c r="W3937" s="120"/>
      <c r="X3937" s="113"/>
      <c r="Y3937" s="113"/>
      <c r="Z3937" s="125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2"/>
      <c r="B3938" s="113"/>
      <c r="C3938" s="176"/>
      <c r="D3938" s="114"/>
      <c r="E3938" s="115"/>
      <c r="F3938" s="116"/>
      <c r="G3938" s="117"/>
      <c r="H3938" s="118"/>
      <c r="I3938" s="118"/>
      <c r="J3938" s="119"/>
      <c r="K3938" s="119"/>
      <c r="L3938" s="8"/>
      <c r="M3938" s="120"/>
      <c r="N3938" s="120"/>
      <c r="O3938" s="113"/>
      <c r="P3938" s="113"/>
      <c r="Q3938" s="11"/>
      <c r="R3938" s="30"/>
      <c r="S3938" s="8"/>
      <c r="T3938" s="122"/>
      <c r="U3938" s="121"/>
      <c r="V3938" s="121"/>
      <c r="W3938" s="120"/>
      <c r="X3938" s="113"/>
      <c r="Y3938" s="113"/>
      <c r="Z3938" s="125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2"/>
      <c r="B3939" s="113"/>
      <c r="C3939" s="176"/>
      <c r="D3939" s="114"/>
      <c r="E3939" s="115"/>
      <c r="F3939" s="116"/>
      <c r="G3939" s="117"/>
      <c r="H3939" s="118"/>
      <c r="I3939" s="118"/>
      <c r="J3939" s="119"/>
      <c r="K3939" s="119"/>
      <c r="L3939" s="8"/>
      <c r="M3939" s="120"/>
      <c r="N3939" s="120"/>
      <c r="O3939" s="113"/>
      <c r="P3939" s="113"/>
      <c r="Q3939" s="11"/>
      <c r="R3939" s="30"/>
      <c r="S3939" s="8"/>
      <c r="T3939" s="122"/>
      <c r="U3939" s="121"/>
      <c r="V3939" s="121"/>
      <c r="W3939" s="120"/>
      <c r="X3939" s="113"/>
      <c r="Y3939" s="113"/>
      <c r="Z3939" s="125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2"/>
      <c r="B3940" s="113"/>
      <c r="C3940" s="176"/>
      <c r="D3940" s="114"/>
      <c r="E3940" s="115"/>
      <c r="F3940" s="116"/>
      <c r="G3940" s="117"/>
      <c r="H3940" s="118"/>
      <c r="I3940" s="118"/>
      <c r="J3940" s="119"/>
      <c r="K3940" s="119"/>
      <c r="L3940" s="8"/>
      <c r="M3940" s="120"/>
      <c r="N3940" s="120"/>
      <c r="O3940" s="113"/>
      <c r="P3940" s="113"/>
      <c r="Q3940" s="11"/>
      <c r="R3940" s="30"/>
      <c r="S3940" s="8"/>
      <c r="T3940" s="122"/>
      <c r="U3940" s="121"/>
      <c r="V3940" s="121"/>
      <c r="W3940" s="120"/>
      <c r="X3940" s="113"/>
      <c r="Y3940" s="113"/>
      <c r="Z3940" s="125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2"/>
      <c r="B3941" s="113"/>
      <c r="C3941" s="176"/>
      <c r="D3941" s="114"/>
      <c r="E3941" s="115"/>
      <c r="F3941" s="116"/>
      <c r="G3941" s="117"/>
      <c r="H3941" s="118"/>
      <c r="I3941" s="118"/>
      <c r="J3941" s="119"/>
      <c r="K3941" s="119"/>
      <c r="L3941" s="8"/>
      <c r="M3941" s="120"/>
      <c r="N3941" s="120"/>
      <c r="O3941" s="113"/>
      <c r="P3941" s="113"/>
      <c r="Q3941" s="11"/>
      <c r="R3941" s="30"/>
      <c r="S3941" s="8"/>
      <c r="T3941" s="122"/>
      <c r="U3941" s="121"/>
      <c r="V3941" s="121"/>
      <c r="W3941" s="120"/>
      <c r="X3941" s="113"/>
      <c r="Y3941" s="113"/>
      <c r="Z3941" s="125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2"/>
      <c r="B3942" s="113"/>
      <c r="C3942" s="176"/>
      <c r="D3942" s="114"/>
      <c r="E3942" s="115"/>
      <c r="F3942" s="116"/>
      <c r="G3942" s="117"/>
      <c r="H3942" s="118"/>
      <c r="I3942" s="118"/>
      <c r="J3942" s="119"/>
      <c r="K3942" s="119"/>
      <c r="L3942" s="8"/>
      <c r="M3942" s="120"/>
      <c r="N3942" s="120"/>
      <c r="O3942" s="113"/>
      <c r="P3942" s="113"/>
      <c r="Q3942" s="11"/>
      <c r="R3942" s="30"/>
      <c r="S3942" s="8"/>
      <c r="T3942" s="122"/>
      <c r="U3942" s="121"/>
      <c r="V3942" s="121"/>
      <c r="W3942" s="120"/>
      <c r="X3942" s="113"/>
      <c r="Y3942" s="113"/>
      <c r="Z3942" s="125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2"/>
      <c r="B3943" s="113"/>
      <c r="C3943" s="176"/>
      <c r="D3943" s="114"/>
      <c r="E3943" s="115"/>
      <c r="F3943" s="116"/>
      <c r="G3943" s="117"/>
      <c r="H3943" s="118"/>
      <c r="I3943" s="118"/>
      <c r="J3943" s="119"/>
      <c r="K3943" s="119"/>
      <c r="L3943" s="8"/>
      <c r="M3943" s="120"/>
      <c r="N3943" s="120"/>
      <c r="O3943" s="113"/>
      <c r="P3943" s="113"/>
      <c r="Q3943" s="11"/>
      <c r="R3943" s="30"/>
      <c r="S3943" s="8"/>
      <c r="T3943" s="122"/>
      <c r="U3943" s="121"/>
      <c r="V3943" s="121"/>
      <c r="W3943" s="120"/>
      <c r="X3943" s="113"/>
      <c r="Y3943" s="113"/>
      <c r="Z3943" s="125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2"/>
      <c r="B3944" s="113"/>
      <c r="C3944" s="176"/>
      <c r="D3944" s="114"/>
      <c r="E3944" s="115"/>
      <c r="F3944" s="116"/>
      <c r="G3944" s="117"/>
      <c r="H3944" s="118"/>
      <c r="I3944" s="118"/>
      <c r="J3944" s="119"/>
      <c r="K3944" s="119"/>
      <c r="L3944" s="8"/>
      <c r="M3944" s="120"/>
      <c r="N3944" s="120"/>
      <c r="O3944" s="113"/>
      <c r="P3944" s="113"/>
      <c r="Q3944" s="11"/>
      <c r="R3944" s="30"/>
      <c r="S3944" s="8"/>
      <c r="T3944" s="122"/>
      <c r="U3944" s="121"/>
      <c r="V3944" s="121"/>
      <c r="W3944" s="120"/>
      <c r="X3944" s="113"/>
      <c r="Y3944" s="113"/>
      <c r="Z3944" s="125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2"/>
      <c r="B3945" s="113"/>
      <c r="C3945" s="176"/>
      <c r="D3945" s="114"/>
      <c r="E3945" s="115"/>
      <c r="F3945" s="116"/>
      <c r="G3945" s="117"/>
      <c r="H3945" s="118"/>
      <c r="I3945" s="118"/>
      <c r="J3945" s="119"/>
      <c r="K3945" s="119"/>
      <c r="L3945" s="8"/>
      <c r="M3945" s="120"/>
      <c r="N3945" s="120"/>
      <c r="O3945" s="113"/>
      <c r="P3945" s="113"/>
      <c r="Q3945" s="11"/>
      <c r="R3945" s="30"/>
      <c r="S3945" s="8"/>
      <c r="T3945" s="122"/>
      <c r="U3945" s="121"/>
      <c r="V3945" s="121"/>
      <c r="W3945" s="120"/>
      <c r="X3945" s="113"/>
      <c r="Y3945" s="113"/>
      <c r="Z3945" s="125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2"/>
      <c r="B3946" s="113"/>
      <c r="C3946" s="176"/>
      <c r="D3946" s="114"/>
      <c r="E3946" s="115"/>
      <c r="F3946" s="116"/>
      <c r="G3946" s="117"/>
      <c r="H3946" s="118"/>
      <c r="I3946" s="118"/>
      <c r="J3946" s="119"/>
      <c r="K3946" s="119"/>
      <c r="L3946" s="8"/>
      <c r="M3946" s="120"/>
      <c r="N3946" s="120"/>
      <c r="O3946" s="113"/>
      <c r="P3946" s="113"/>
      <c r="Q3946" s="11"/>
      <c r="R3946" s="30"/>
      <c r="S3946" s="8"/>
      <c r="T3946" s="122"/>
      <c r="U3946" s="121"/>
      <c r="V3946" s="121"/>
      <c r="W3946" s="120"/>
      <c r="X3946" s="113"/>
      <c r="Y3946" s="113"/>
      <c r="Z3946" s="125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2"/>
      <c r="B3947" s="113"/>
      <c r="C3947" s="176"/>
      <c r="D3947" s="114"/>
      <c r="E3947" s="115"/>
      <c r="F3947" s="116"/>
      <c r="G3947" s="117"/>
      <c r="H3947" s="118"/>
      <c r="I3947" s="118"/>
      <c r="J3947" s="119"/>
      <c r="K3947" s="119"/>
      <c r="L3947" s="8"/>
      <c r="M3947" s="120"/>
      <c r="N3947" s="120"/>
      <c r="O3947" s="113"/>
      <c r="P3947" s="113"/>
      <c r="Q3947" s="11"/>
      <c r="R3947" s="30"/>
      <c r="S3947" s="8"/>
      <c r="T3947" s="122"/>
      <c r="U3947" s="121"/>
      <c r="V3947" s="121"/>
      <c r="W3947" s="120"/>
      <c r="X3947" s="113"/>
      <c r="Y3947" s="113"/>
      <c r="Z3947" s="125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2"/>
      <c r="B3948" s="113"/>
      <c r="C3948" s="176"/>
      <c r="D3948" s="114"/>
      <c r="E3948" s="115"/>
      <c r="F3948" s="116"/>
      <c r="G3948" s="117"/>
      <c r="H3948" s="118"/>
      <c r="I3948" s="118"/>
      <c r="J3948" s="119"/>
      <c r="K3948" s="119"/>
      <c r="L3948" s="8"/>
      <c r="M3948" s="120"/>
      <c r="N3948" s="120"/>
      <c r="O3948" s="113"/>
      <c r="P3948" s="113"/>
      <c r="Q3948" s="11"/>
      <c r="R3948" s="30"/>
      <c r="S3948" s="8"/>
      <c r="T3948" s="122"/>
      <c r="U3948" s="121"/>
      <c r="V3948" s="121"/>
      <c r="W3948" s="120"/>
      <c r="X3948" s="113"/>
      <c r="Y3948" s="113"/>
      <c r="Z3948" s="125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2"/>
      <c r="B3949" s="113"/>
      <c r="C3949" s="176"/>
      <c r="D3949" s="114"/>
      <c r="E3949" s="115"/>
      <c r="F3949" s="116"/>
      <c r="G3949" s="117"/>
      <c r="H3949" s="118"/>
      <c r="I3949" s="118"/>
      <c r="J3949" s="119"/>
      <c r="K3949" s="119"/>
      <c r="L3949" s="8"/>
      <c r="M3949" s="120"/>
      <c r="N3949" s="120"/>
      <c r="O3949" s="113"/>
      <c r="P3949" s="113"/>
      <c r="Q3949" s="11"/>
      <c r="R3949" s="30"/>
      <c r="S3949" s="8"/>
      <c r="T3949" s="122"/>
      <c r="U3949" s="121"/>
      <c r="V3949" s="121"/>
      <c r="W3949" s="120"/>
      <c r="X3949" s="113"/>
      <c r="Y3949" s="113"/>
      <c r="Z3949" s="125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2"/>
      <c r="B3950" s="113"/>
      <c r="C3950" s="176"/>
      <c r="D3950" s="114"/>
      <c r="E3950" s="115"/>
      <c r="F3950" s="116"/>
      <c r="G3950" s="117"/>
      <c r="H3950" s="118"/>
      <c r="I3950" s="118"/>
      <c r="J3950" s="119"/>
      <c r="K3950" s="119"/>
      <c r="L3950" s="8"/>
      <c r="M3950" s="120"/>
      <c r="N3950" s="120"/>
      <c r="O3950" s="113"/>
      <c r="P3950" s="113"/>
      <c r="Q3950" s="11"/>
      <c r="R3950" s="30"/>
      <c r="S3950" s="8"/>
      <c r="T3950" s="122"/>
      <c r="U3950" s="121"/>
      <c r="V3950" s="121"/>
      <c r="W3950" s="120"/>
      <c r="X3950" s="113"/>
      <c r="Y3950" s="113"/>
      <c r="Z3950" s="125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2"/>
      <c r="B3951" s="113"/>
      <c r="C3951" s="176"/>
      <c r="D3951" s="114"/>
      <c r="E3951" s="115"/>
      <c r="F3951" s="116"/>
      <c r="G3951" s="117"/>
      <c r="H3951" s="118"/>
      <c r="I3951" s="118"/>
      <c r="J3951" s="119"/>
      <c r="K3951" s="119"/>
      <c r="L3951" s="8"/>
      <c r="M3951" s="120"/>
      <c r="N3951" s="120"/>
      <c r="O3951" s="113"/>
      <c r="P3951" s="113"/>
      <c r="Q3951" s="11"/>
      <c r="R3951" s="30"/>
      <c r="S3951" s="8"/>
      <c r="T3951" s="122"/>
      <c r="U3951" s="121"/>
      <c r="V3951" s="121"/>
      <c r="W3951" s="120"/>
      <c r="X3951" s="113"/>
      <c r="Y3951" s="113"/>
      <c r="Z3951" s="125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2"/>
      <c r="B3952" s="113"/>
      <c r="C3952" s="176"/>
      <c r="D3952" s="114"/>
      <c r="E3952" s="115"/>
      <c r="F3952" s="116"/>
      <c r="G3952" s="117"/>
      <c r="H3952" s="118"/>
      <c r="I3952" s="118"/>
      <c r="J3952" s="119"/>
      <c r="K3952" s="119"/>
      <c r="L3952" s="8"/>
      <c r="M3952" s="120"/>
      <c r="N3952" s="120"/>
      <c r="O3952" s="113"/>
      <c r="P3952" s="113"/>
      <c r="Q3952" s="11"/>
      <c r="R3952" s="30"/>
      <c r="S3952" s="8"/>
      <c r="T3952" s="122"/>
      <c r="U3952" s="121"/>
      <c r="V3952" s="121"/>
      <c r="W3952" s="120"/>
      <c r="X3952" s="113"/>
      <c r="Y3952" s="113"/>
      <c r="Z3952" s="125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2"/>
      <c r="B3953" s="113"/>
      <c r="C3953" s="176"/>
      <c r="D3953" s="114"/>
      <c r="E3953" s="115"/>
      <c r="F3953" s="116"/>
      <c r="G3953" s="117"/>
      <c r="H3953" s="118"/>
      <c r="I3953" s="118"/>
      <c r="J3953" s="119"/>
      <c r="K3953" s="119"/>
      <c r="L3953" s="8"/>
      <c r="M3953" s="120"/>
      <c r="N3953" s="120"/>
      <c r="O3953" s="113"/>
      <c r="P3953" s="113"/>
      <c r="Q3953" s="11"/>
      <c r="R3953" s="30"/>
      <c r="S3953" s="8"/>
      <c r="T3953" s="122"/>
      <c r="U3953" s="121"/>
      <c r="V3953" s="121"/>
      <c r="W3953" s="120"/>
      <c r="X3953" s="113"/>
      <c r="Y3953" s="113"/>
      <c r="Z3953" s="125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2"/>
      <c r="B3954" s="113"/>
      <c r="C3954" s="176"/>
      <c r="D3954" s="114"/>
      <c r="E3954" s="115"/>
      <c r="F3954" s="116"/>
      <c r="G3954" s="117"/>
      <c r="H3954" s="118"/>
      <c r="I3954" s="118"/>
      <c r="J3954" s="119"/>
      <c r="K3954" s="119"/>
      <c r="L3954" s="8"/>
      <c r="M3954" s="120"/>
      <c r="N3954" s="120"/>
      <c r="O3954" s="113"/>
      <c r="P3954" s="113"/>
      <c r="Q3954" s="11"/>
      <c r="R3954" s="30"/>
      <c r="S3954" s="8"/>
      <c r="T3954" s="122"/>
      <c r="U3954" s="121"/>
      <c r="V3954" s="121"/>
      <c r="W3954" s="120"/>
      <c r="X3954" s="113"/>
      <c r="Y3954" s="113"/>
      <c r="Z3954" s="125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2"/>
      <c r="B3955" s="113"/>
      <c r="C3955" s="176"/>
      <c r="D3955" s="114"/>
      <c r="E3955" s="115"/>
      <c r="F3955" s="116"/>
      <c r="G3955" s="117"/>
      <c r="H3955" s="118"/>
      <c r="I3955" s="118"/>
      <c r="J3955" s="119"/>
      <c r="K3955" s="119"/>
      <c r="L3955" s="8"/>
      <c r="M3955" s="120"/>
      <c r="N3955" s="120"/>
      <c r="O3955" s="113"/>
      <c r="P3955" s="113"/>
      <c r="Q3955" s="11"/>
      <c r="R3955" s="30"/>
      <c r="S3955" s="8"/>
      <c r="T3955" s="122"/>
      <c r="U3955" s="121"/>
      <c r="V3955" s="121"/>
      <c r="W3955" s="120"/>
      <c r="X3955" s="113"/>
      <c r="Y3955" s="113"/>
      <c r="Z3955" s="125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2"/>
      <c r="B3956" s="113"/>
      <c r="C3956" s="176"/>
      <c r="D3956" s="114"/>
      <c r="E3956" s="115"/>
      <c r="F3956" s="116"/>
      <c r="G3956" s="117"/>
      <c r="H3956" s="118"/>
      <c r="I3956" s="118"/>
      <c r="J3956" s="119"/>
      <c r="K3956" s="119"/>
      <c r="L3956" s="8"/>
      <c r="M3956" s="120"/>
      <c r="N3956" s="120"/>
      <c r="O3956" s="113"/>
      <c r="P3956" s="113"/>
      <c r="Q3956" s="11"/>
      <c r="R3956" s="30"/>
      <c r="S3956" s="8"/>
      <c r="T3956" s="122"/>
      <c r="U3956" s="121"/>
      <c r="V3956" s="121"/>
      <c r="W3956" s="120"/>
      <c r="X3956" s="113"/>
      <c r="Y3956" s="113"/>
      <c r="Z3956" s="125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2"/>
      <c r="B3957" s="113"/>
      <c r="C3957" s="176"/>
      <c r="D3957" s="114"/>
      <c r="E3957" s="115"/>
      <c r="F3957" s="116"/>
      <c r="G3957" s="117"/>
      <c r="H3957" s="118"/>
      <c r="I3957" s="118"/>
      <c r="J3957" s="119"/>
      <c r="K3957" s="119"/>
      <c r="L3957" s="8"/>
      <c r="M3957" s="120"/>
      <c r="N3957" s="120"/>
      <c r="O3957" s="113"/>
      <c r="P3957" s="113"/>
      <c r="Q3957" s="11"/>
      <c r="R3957" s="30"/>
      <c r="S3957" s="8"/>
      <c r="T3957" s="122"/>
      <c r="U3957" s="121"/>
      <c r="V3957" s="121"/>
      <c r="W3957" s="120"/>
      <c r="X3957" s="113"/>
      <c r="Y3957" s="113"/>
      <c r="Z3957" s="125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2"/>
      <c r="B3958" s="113"/>
      <c r="C3958" s="176"/>
      <c r="D3958" s="114"/>
      <c r="E3958" s="115"/>
      <c r="F3958" s="116"/>
      <c r="G3958" s="117"/>
      <c r="H3958" s="118"/>
      <c r="I3958" s="118"/>
      <c r="J3958" s="119"/>
      <c r="K3958" s="119"/>
      <c r="L3958" s="8"/>
      <c r="M3958" s="120"/>
      <c r="N3958" s="120"/>
      <c r="O3958" s="113"/>
      <c r="P3958" s="113"/>
      <c r="Q3958" s="11"/>
      <c r="R3958" s="30"/>
      <c r="S3958" s="8"/>
      <c r="T3958" s="122"/>
      <c r="U3958" s="121"/>
      <c r="V3958" s="121"/>
      <c r="W3958" s="120"/>
      <c r="X3958" s="113"/>
      <c r="Y3958" s="113"/>
      <c r="Z3958" s="125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2"/>
      <c r="B3959" s="113"/>
      <c r="C3959" s="176"/>
      <c r="D3959" s="114"/>
      <c r="E3959" s="115"/>
      <c r="F3959" s="116"/>
      <c r="G3959" s="117"/>
      <c r="H3959" s="118"/>
      <c r="I3959" s="118"/>
      <c r="J3959" s="119"/>
      <c r="K3959" s="119"/>
      <c r="L3959" s="8"/>
      <c r="M3959" s="120"/>
      <c r="N3959" s="120"/>
      <c r="O3959" s="113"/>
      <c r="P3959" s="113"/>
      <c r="Q3959" s="11"/>
      <c r="R3959" s="30"/>
      <c r="S3959" s="8"/>
      <c r="T3959" s="122"/>
      <c r="U3959" s="121"/>
      <c r="V3959" s="121"/>
      <c r="W3959" s="120"/>
      <c r="X3959" s="113"/>
      <c r="Y3959" s="113"/>
      <c r="Z3959" s="125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2"/>
      <c r="B3960" s="113"/>
      <c r="C3960" s="176"/>
      <c r="D3960" s="114"/>
      <c r="E3960" s="115"/>
      <c r="F3960" s="116"/>
      <c r="G3960" s="117"/>
      <c r="H3960" s="118"/>
      <c r="I3960" s="118"/>
      <c r="J3960" s="119"/>
      <c r="K3960" s="119"/>
      <c r="L3960" s="8"/>
      <c r="M3960" s="120"/>
      <c r="N3960" s="120"/>
      <c r="O3960" s="113"/>
      <c r="P3960" s="113"/>
      <c r="Q3960" s="11"/>
      <c r="R3960" s="30"/>
      <c r="S3960" s="8"/>
      <c r="T3960" s="122"/>
      <c r="U3960" s="121"/>
      <c r="V3960" s="121"/>
      <c r="W3960" s="120"/>
      <c r="X3960" s="113"/>
      <c r="Y3960" s="113"/>
      <c r="Z3960" s="125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2"/>
      <c r="B3961" s="113"/>
      <c r="C3961" s="176"/>
      <c r="D3961" s="114"/>
      <c r="E3961" s="115"/>
      <c r="F3961" s="116"/>
      <c r="G3961" s="117"/>
      <c r="H3961" s="118"/>
      <c r="I3961" s="118"/>
      <c r="J3961" s="119"/>
      <c r="K3961" s="119"/>
      <c r="L3961" s="8"/>
      <c r="M3961" s="120"/>
      <c r="N3961" s="120"/>
      <c r="O3961" s="113"/>
      <c r="P3961" s="113"/>
      <c r="Q3961" s="11"/>
      <c r="R3961" s="30"/>
      <c r="S3961" s="8"/>
      <c r="T3961" s="122"/>
      <c r="U3961" s="121"/>
      <c r="V3961" s="121"/>
      <c r="W3961" s="120"/>
      <c r="X3961" s="113"/>
      <c r="Y3961" s="113"/>
      <c r="Z3961" s="125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2"/>
      <c r="B3962" s="113"/>
      <c r="C3962" s="176"/>
      <c r="D3962" s="114"/>
      <c r="E3962" s="115"/>
      <c r="F3962" s="116"/>
      <c r="G3962" s="117"/>
      <c r="H3962" s="118"/>
      <c r="I3962" s="118"/>
      <c r="J3962" s="119"/>
      <c r="K3962" s="119"/>
      <c r="L3962" s="8"/>
      <c r="M3962" s="120"/>
      <c r="N3962" s="120"/>
      <c r="O3962" s="113"/>
      <c r="P3962" s="113"/>
      <c r="Q3962" s="11"/>
      <c r="R3962" s="30"/>
      <c r="S3962" s="8"/>
      <c r="T3962" s="122"/>
      <c r="U3962" s="121"/>
      <c r="V3962" s="121"/>
      <c r="W3962" s="120"/>
      <c r="X3962" s="113"/>
      <c r="Y3962" s="113"/>
      <c r="Z3962" s="125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2"/>
      <c r="B3963" s="113"/>
      <c r="C3963" s="176"/>
      <c r="D3963" s="114"/>
      <c r="E3963" s="115"/>
      <c r="F3963" s="116"/>
      <c r="G3963" s="117"/>
      <c r="H3963" s="118"/>
      <c r="I3963" s="118"/>
      <c r="J3963" s="119"/>
      <c r="K3963" s="119"/>
      <c r="L3963" s="8"/>
      <c r="M3963" s="120"/>
      <c r="N3963" s="120"/>
      <c r="O3963" s="113"/>
      <c r="P3963" s="113"/>
      <c r="Q3963" s="11"/>
      <c r="R3963" s="30"/>
      <c r="S3963" s="8"/>
      <c r="T3963" s="122"/>
      <c r="U3963" s="121"/>
      <c r="V3963" s="121"/>
      <c r="W3963" s="120"/>
      <c r="X3963" s="113"/>
      <c r="Y3963" s="113"/>
      <c r="Z3963" s="125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2"/>
      <c r="B3964" s="113"/>
      <c r="C3964" s="176"/>
      <c r="D3964" s="114"/>
      <c r="E3964" s="115"/>
      <c r="F3964" s="116"/>
      <c r="G3964" s="117"/>
      <c r="H3964" s="118"/>
      <c r="I3964" s="118"/>
      <c r="J3964" s="119"/>
      <c r="K3964" s="119"/>
      <c r="L3964" s="8"/>
      <c r="M3964" s="120"/>
      <c r="N3964" s="120"/>
      <c r="O3964" s="113"/>
      <c r="P3964" s="113"/>
      <c r="Q3964" s="11"/>
      <c r="R3964" s="30"/>
      <c r="S3964" s="8"/>
      <c r="T3964" s="122"/>
      <c r="U3964" s="121"/>
      <c r="V3964" s="121"/>
      <c r="W3964" s="120"/>
      <c r="X3964" s="113"/>
      <c r="Y3964" s="113"/>
      <c r="Z3964" s="125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2"/>
      <c r="B3965" s="113"/>
      <c r="C3965" s="176"/>
      <c r="D3965" s="114"/>
      <c r="E3965" s="115"/>
      <c r="F3965" s="116"/>
      <c r="G3965" s="117"/>
      <c r="H3965" s="118"/>
      <c r="I3965" s="118"/>
      <c r="J3965" s="119"/>
      <c r="K3965" s="119"/>
      <c r="L3965" s="8"/>
      <c r="M3965" s="120"/>
      <c r="N3965" s="120"/>
      <c r="O3965" s="113"/>
      <c r="P3965" s="113"/>
      <c r="Q3965" s="11"/>
      <c r="R3965" s="30"/>
      <c r="S3965" s="8"/>
      <c r="T3965" s="122"/>
      <c r="U3965" s="121"/>
      <c r="V3965" s="121"/>
      <c r="W3965" s="120"/>
      <c r="X3965" s="113"/>
      <c r="Y3965" s="113"/>
      <c r="Z3965" s="125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2"/>
      <c r="B3966" s="113"/>
      <c r="C3966" s="176"/>
      <c r="D3966" s="114"/>
      <c r="E3966" s="115"/>
      <c r="F3966" s="116"/>
      <c r="G3966" s="117"/>
      <c r="H3966" s="118"/>
      <c r="I3966" s="118"/>
      <c r="J3966" s="119"/>
      <c r="K3966" s="119"/>
      <c r="L3966" s="8"/>
      <c r="M3966" s="120"/>
      <c r="N3966" s="120"/>
      <c r="O3966" s="113"/>
      <c r="P3966" s="113"/>
      <c r="Q3966" s="11"/>
      <c r="R3966" s="30"/>
      <c r="S3966" s="8"/>
      <c r="T3966" s="122"/>
      <c r="U3966" s="121"/>
      <c r="V3966" s="121"/>
      <c r="W3966" s="120"/>
      <c r="X3966" s="113"/>
      <c r="Y3966" s="113"/>
      <c r="Z3966" s="125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2"/>
      <c r="B3967" s="113"/>
      <c r="C3967" s="176"/>
      <c r="D3967" s="114"/>
      <c r="E3967" s="115"/>
      <c r="F3967" s="116"/>
      <c r="G3967" s="117"/>
      <c r="H3967" s="118"/>
      <c r="I3967" s="118"/>
      <c r="J3967" s="119"/>
      <c r="K3967" s="119"/>
      <c r="L3967" s="8"/>
      <c r="M3967" s="120"/>
      <c r="N3967" s="120"/>
      <c r="O3967" s="113"/>
      <c r="P3967" s="113"/>
      <c r="Q3967" s="11"/>
      <c r="R3967" s="30"/>
      <c r="S3967" s="8"/>
      <c r="T3967" s="122"/>
      <c r="U3967" s="121"/>
      <c r="V3967" s="121"/>
      <c r="W3967" s="120"/>
      <c r="X3967" s="113"/>
      <c r="Y3967" s="113"/>
      <c r="Z3967" s="125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2"/>
      <c r="B3968" s="113"/>
      <c r="C3968" s="176"/>
      <c r="D3968" s="114"/>
      <c r="E3968" s="115"/>
      <c r="F3968" s="116"/>
      <c r="G3968" s="117"/>
      <c r="H3968" s="118"/>
      <c r="I3968" s="118"/>
      <c r="J3968" s="119"/>
      <c r="K3968" s="119"/>
      <c r="L3968" s="8"/>
      <c r="M3968" s="120"/>
      <c r="N3968" s="120"/>
      <c r="O3968" s="113"/>
      <c r="P3968" s="113"/>
      <c r="Q3968" s="11"/>
      <c r="R3968" s="30"/>
      <c r="S3968" s="8"/>
      <c r="T3968" s="122"/>
      <c r="U3968" s="121"/>
      <c r="V3968" s="121"/>
      <c r="W3968" s="120"/>
      <c r="X3968" s="113"/>
      <c r="Y3968" s="113"/>
      <c r="Z3968" s="125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2"/>
      <c r="B3969" s="113"/>
      <c r="C3969" s="176"/>
      <c r="D3969" s="114"/>
      <c r="E3969" s="115"/>
      <c r="F3969" s="116"/>
      <c r="G3969" s="117"/>
      <c r="H3969" s="118"/>
      <c r="I3969" s="118"/>
      <c r="J3969" s="119"/>
      <c r="K3969" s="119"/>
      <c r="L3969" s="8"/>
      <c r="M3969" s="120"/>
      <c r="N3969" s="120"/>
      <c r="O3969" s="113"/>
      <c r="P3969" s="113"/>
      <c r="Q3969" s="11"/>
      <c r="R3969" s="30"/>
      <c r="S3969" s="8"/>
      <c r="T3969" s="122"/>
      <c r="U3969" s="121"/>
      <c r="V3969" s="121"/>
      <c r="W3969" s="120"/>
      <c r="X3969" s="113"/>
      <c r="Y3969" s="113"/>
      <c r="Z3969" s="125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2"/>
      <c r="B3970" s="113"/>
      <c r="C3970" s="176"/>
      <c r="D3970" s="114"/>
      <c r="E3970" s="115"/>
      <c r="F3970" s="116"/>
      <c r="G3970" s="117"/>
      <c r="H3970" s="118"/>
      <c r="I3970" s="118"/>
      <c r="J3970" s="119"/>
      <c r="K3970" s="119"/>
      <c r="L3970" s="8"/>
      <c r="M3970" s="120"/>
      <c r="N3970" s="120"/>
      <c r="O3970" s="113"/>
      <c r="P3970" s="113"/>
      <c r="Q3970" s="11"/>
      <c r="R3970" s="30"/>
      <c r="S3970" s="8"/>
      <c r="T3970" s="122"/>
      <c r="U3970" s="121"/>
      <c r="V3970" s="121"/>
      <c r="W3970" s="120"/>
      <c r="X3970" s="113"/>
      <c r="Y3970" s="113"/>
      <c r="Z3970" s="125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2"/>
      <c r="B3971" s="113"/>
      <c r="C3971" s="176"/>
      <c r="D3971" s="114"/>
      <c r="E3971" s="115"/>
      <c r="F3971" s="116"/>
      <c r="G3971" s="117"/>
      <c r="H3971" s="118"/>
      <c r="I3971" s="118"/>
      <c r="J3971" s="119"/>
      <c r="K3971" s="119"/>
      <c r="L3971" s="8"/>
      <c r="M3971" s="120"/>
      <c r="N3971" s="120"/>
      <c r="O3971" s="113"/>
      <c r="P3971" s="113"/>
      <c r="Q3971" s="11"/>
      <c r="R3971" s="30"/>
      <c r="S3971" s="8"/>
      <c r="T3971" s="122"/>
      <c r="U3971" s="121"/>
      <c r="V3971" s="121"/>
      <c r="W3971" s="120"/>
      <c r="X3971" s="113"/>
      <c r="Y3971" s="113"/>
      <c r="Z3971" s="125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2"/>
      <c r="B3972" s="113"/>
      <c r="C3972" s="176"/>
      <c r="D3972" s="114"/>
      <c r="E3972" s="115"/>
      <c r="F3972" s="116"/>
      <c r="G3972" s="117"/>
      <c r="H3972" s="118"/>
      <c r="I3972" s="118"/>
      <c r="J3972" s="119"/>
      <c r="K3972" s="119"/>
      <c r="L3972" s="8"/>
      <c r="M3972" s="120"/>
      <c r="N3972" s="120"/>
      <c r="O3972" s="113"/>
      <c r="P3972" s="113"/>
      <c r="Q3972" s="11"/>
      <c r="R3972" s="30"/>
      <c r="S3972" s="8"/>
      <c r="T3972" s="122"/>
      <c r="U3972" s="121"/>
      <c r="V3972" s="121"/>
      <c r="W3972" s="120"/>
      <c r="X3972" s="113"/>
      <c r="Y3972" s="113"/>
      <c r="Z3972" s="125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2"/>
      <c r="B3973" s="113"/>
      <c r="C3973" s="176"/>
      <c r="D3973" s="114"/>
      <c r="E3973" s="115"/>
      <c r="F3973" s="116"/>
      <c r="G3973" s="117"/>
      <c r="H3973" s="118"/>
      <c r="I3973" s="118"/>
      <c r="J3973" s="119"/>
      <c r="K3973" s="119"/>
      <c r="L3973" s="8"/>
      <c r="M3973" s="120"/>
      <c r="N3973" s="120"/>
      <c r="O3973" s="113"/>
      <c r="P3973" s="113"/>
      <c r="Q3973" s="11"/>
      <c r="R3973" s="30"/>
      <c r="S3973" s="8"/>
      <c r="T3973" s="122"/>
      <c r="U3973" s="121"/>
      <c r="V3973" s="121"/>
      <c r="W3973" s="120"/>
      <c r="X3973" s="113"/>
      <c r="Y3973" s="113"/>
      <c r="Z3973" s="125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2"/>
      <c r="B3974" s="113"/>
      <c r="C3974" s="176"/>
      <c r="D3974" s="114"/>
      <c r="E3974" s="115"/>
      <c r="F3974" s="116"/>
      <c r="G3974" s="117"/>
      <c r="H3974" s="118"/>
      <c r="I3974" s="118"/>
      <c r="J3974" s="119"/>
      <c r="K3974" s="119"/>
      <c r="L3974" s="8"/>
      <c r="M3974" s="120"/>
      <c r="N3974" s="120"/>
      <c r="O3974" s="113"/>
      <c r="P3974" s="113"/>
      <c r="Q3974" s="11"/>
      <c r="R3974" s="30"/>
      <c r="S3974" s="8"/>
      <c r="T3974" s="122"/>
      <c r="U3974" s="121"/>
      <c r="V3974" s="121"/>
      <c r="W3974" s="120"/>
      <c r="X3974" s="113"/>
      <c r="Y3974" s="113"/>
      <c r="Z3974" s="125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2"/>
      <c r="B3975" s="113"/>
      <c r="C3975" s="176"/>
      <c r="D3975" s="114"/>
      <c r="E3975" s="115"/>
      <c r="F3975" s="116"/>
      <c r="G3975" s="117"/>
      <c r="H3975" s="118"/>
      <c r="I3975" s="118"/>
      <c r="J3975" s="119"/>
      <c r="K3975" s="119"/>
      <c r="L3975" s="8"/>
      <c r="M3975" s="120"/>
      <c r="N3975" s="120"/>
      <c r="O3975" s="113"/>
      <c r="P3975" s="113"/>
      <c r="Q3975" s="11"/>
      <c r="R3975" s="30"/>
      <c r="S3975" s="8"/>
      <c r="T3975" s="122"/>
      <c r="U3975" s="121"/>
      <c r="V3975" s="121"/>
      <c r="W3975" s="120"/>
      <c r="X3975" s="113"/>
      <c r="Y3975" s="113"/>
      <c r="Z3975" s="125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2"/>
      <c r="B3976" s="113"/>
      <c r="C3976" s="176"/>
      <c r="D3976" s="114"/>
      <c r="E3976" s="115"/>
      <c r="F3976" s="116"/>
      <c r="G3976" s="117"/>
      <c r="H3976" s="118"/>
      <c r="I3976" s="118"/>
      <c r="J3976" s="119"/>
      <c r="K3976" s="119"/>
      <c r="L3976" s="8"/>
      <c r="M3976" s="120"/>
      <c r="N3976" s="120"/>
      <c r="O3976" s="113"/>
      <c r="P3976" s="113"/>
      <c r="Q3976" s="11"/>
      <c r="R3976" s="30"/>
      <c r="S3976" s="8"/>
      <c r="T3976" s="122"/>
      <c r="U3976" s="121"/>
      <c r="V3976" s="121"/>
      <c r="W3976" s="120"/>
      <c r="X3976" s="113"/>
      <c r="Y3976" s="113"/>
      <c r="Z3976" s="125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2"/>
      <c r="B3977" s="113"/>
      <c r="C3977" s="176"/>
      <c r="D3977" s="114"/>
      <c r="E3977" s="115"/>
      <c r="F3977" s="116"/>
      <c r="G3977" s="117"/>
      <c r="H3977" s="118"/>
      <c r="I3977" s="118"/>
      <c r="J3977" s="119"/>
      <c r="K3977" s="119"/>
      <c r="L3977" s="8"/>
      <c r="M3977" s="120"/>
      <c r="N3977" s="120"/>
      <c r="O3977" s="113"/>
      <c r="P3977" s="113"/>
      <c r="Q3977" s="11"/>
      <c r="R3977" s="30"/>
      <c r="S3977" s="8"/>
      <c r="T3977" s="122"/>
      <c r="U3977" s="121"/>
      <c r="V3977" s="121"/>
      <c r="W3977" s="120"/>
      <c r="X3977" s="113"/>
      <c r="Y3977" s="113"/>
      <c r="Z3977" s="125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2"/>
      <c r="B3978" s="113"/>
      <c r="C3978" s="176"/>
      <c r="D3978" s="114"/>
      <c r="E3978" s="115"/>
      <c r="F3978" s="116"/>
      <c r="G3978" s="117"/>
      <c r="H3978" s="118"/>
      <c r="I3978" s="118"/>
      <c r="J3978" s="119"/>
      <c r="K3978" s="119"/>
      <c r="L3978" s="8"/>
      <c r="M3978" s="120"/>
      <c r="N3978" s="120"/>
      <c r="O3978" s="113"/>
      <c r="P3978" s="113"/>
      <c r="Q3978" s="11"/>
      <c r="R3978" s="30"/>
      <c r="S3978" s="8"/>
      <c r="T3978" s="122"/>
      <c r="U3978" s="121"/>
      <c r="V3978" s="121"/>
      <c r="W3978" s="120"/>
      <c r="X3978" s="113"/>
      <c r="Y3978" s="113"/>
      <c r="Z3978" s="125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2"/>
      <c r="B3979" s="113"/>
      <c r="C3979" s="176"/>
      <c r="D3979" s="114"/>
      <c r="E3979" s="115"/>
      <c r="F3979" s="116"/>
      <c r="G3979" s="117"/>
      <c r="H3979" s="118"/>
      <c r="I3979" s="118"/>
      <c r="J3979" s="119"/>
      <c r="K3979" s="119"/>
      <c r="L3979" s="8"/>
      <c r="M3979" s="120"/>
      <c r="N3979" s="120"/>
      <c r="O3979" s="113"/>
      <c r="P3979" s="113"/>
      <c r="Q3979" s="11"/>
      <c r="R3979" s="30"/>
      <c r="S3979" s="8"/>
      <c r="T3979" s="122"/>
      <c r="U3979" s="121"/>
      <c r="V3979" s="121"/>
      <c r="W3979" s="120"/>
      <c r="X3979" s="113"/>
      <c r="Y3979" s="113"/>
      <c r="Z3979" s="125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2"/>
      <c r="B3980" s="113"/>
      <c r="C3980" s="176"/>
      <c r="D3980" s="114"/>
      <c r="E3980" s="115"/>
      <c r="F3980" s="116"/>
      <c r="G3980" s="117"/>
      <c r="H3980" s="118"/>
      <c r="I3980" s="118"/>
      <c r="J3980" s="119"/>
      <c r="K3980" s="119"/>
      <c r="L3980" s="8"/>
      <c r="M3980" s="120"/>
      <c r="N3980" s="120"/>
      <c r="O3980" s="113"/>
      <c r="P3980" s="113"/>
      <c r="Q3980" s="11"/>
      <c r="R3980" s="30"/>
      <c r="S3980" s="8"/>
      <c r="T3980" s="122"/>
      <c r="U3980" s="121"/>
      <c r="V3980" s="121"/>
      <c r="W3980" s="120"/>
      <c r="X3980" s="113"/>
      <c r="Y3980" s="113"/>
      <c r="Z3980" s="125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2"/>
      <c r="B3981" s="113"/>
      <c r="C3981" s="176"/>
      <c r="D3981" s="114"/>
      <c r="E3981" s="115"/>
      <c r="F3981" s="116"/>
      <c r="G3981" s="117"/>
      <c r="H3981" s="118"/>
      <c r="I3981" s="118"/>
      <c r="J3981" s="119"/>
      <c r="K3981" s="119"/>
      <c r="L3981" s="8"/>
      <c r="M3981" s="120"/>
      <c r="N3981" s="120"/>
      <c r="O3981" s="113"/>
      <c r="P3981" s="113"/>
      <c r="Q3981" s="11"/>
      <c r="R3981" s="30"/>
      <c r="S3981" s="8"/>
      <c r="T3981" s="122"/>
      <c r="U3981" s="121"/>
      <c r="V3981" s="121"/>
      <c r="W3981" s="120"/>
      <c r="X3981" s="113"/>
      <c r="Y3981" s="113"/>
      <c r="Z3981" s="125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2"/>
      <c r="B3982" s="113"/>
      <c r="C3982" s="176"/>
      <c r="D3982" s="114"/>
      <c r="E3982" s="115"/>
      <c r="F3982" s="116"/>
      <c r="G3982" s="117"/>
      <c r="H3982" s="118"/>
      <c r="I3982" s="118"/>
      <c r="J3982" s="119"/>
      <c r="K3982" s="119"/>
      <c r="L3982" s="8"/>
      <c r="M3982" s="120"/>
      <c r="N3982" s="120"/>
      <c r="O3982" s="113"/>
      <c r="P3982" s="113"/>
      <c r="Q3982" s="11"/>
      <c r="R3982" s="30"/>
      <c r="S3982" s="8"/>
      <c r="T3982" s="122"/>
      <c r="U3982" s="121"/>
      <c r="V3982" s="121"/>
      <c r="W3982" s="120"/>
      <c r="X3982" s="113"/>
      <c r="Y3982" s="113"/>
      <c r="Z3982" s="125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2"/>
      <c r="B3983" s="113"/>
      <c r="C3983" s="176"/>
      <c r="D3983" s="114"/>
      <c r="E3983" s="115"/>
      <c r="F3983" s="116"/>
      <c r="G3983" s="117"/>
      <c r="H3983" s="118"/>
      <c r="I3983" s="118"/>
      <c r="J3983" s="119"/>
      <c r="K3983" s="119"/>
      <c r="L3983" s="8"/>
      <c r="M3983" s="120"/>
      <c r="N3983" s="120"/>
      <c r="O3983" s="113"/>
      <c r="P3983" s="113"/>
      <c r="Q3983" s="11"/>
      <c r="R3983" s="30"/>
      <c r="S3983" s="8"/>
      <c r="T3983" s="122"/>
      <c r="U3983" s="121"/>
      <c r="V3983" s="121"/>
      <c r="W3983" s="120"/>
      <c r="X3983" s="113"/>
      <c r="Y3983" s="113"/>
      <c r="Z3983" s="125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2"/>
      <c r="B3984" s="113"/>
      <c r="C3984" s="176"/>
      <c r="D3984" s="114"/>
      <c r="E3984" s="115"/>
      <c r="F3984" s="116"/>
      <c r="G3984" s="117"/>
      <c r="H3984" s="118"/>
      <c r="I3984" s="118"/>
      <c r="J3984" s="119"/>
      <c r="K3984" s="119"/>
      <c r="L3984" s="8"/>
      <c r="M3984" s="120"/>
      <c r="N3984" s="120"/>
      <c r="O3984" s="113"/>
      <c r="P3984" s="113"/>
      <c r="Q3984" s="11"/>
      <c r="R3984" s="30"/>
      <c r="S3984" s="8"/>
      <c r="T3984" s="122"/>
      <c r="U3984" s="121"/>
      <c r="V3984" s="121"/>
      <c r="W3984" s="120"/>
      <c r="X3984" s="113"/>
      <c r="Y3984" s="113"/>
      <c r="Z3984" s="125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2"/>
      <c r="B3985" s="113"/>
      <c r="C3985" s="176"/>
      <c r="D3985" s="114"/>
      <c r="E3985" s="115"/>
      <c r="F3985" s="116"/>
      <c r="G3985" s="117"/>
      <c r="H3985" s="118"/>
      <c r="I3985" s="118"/>
      <c r="J3985" s="119"/>
      <c r="K3985" s="119"/>
      <c r="L3985" s="8"/>
      <c r="M3985" s="120"/>
      <c r="N3985" s="120"/>
      <c r="O3985" s="113"/>
      <c r="P3985" s="113"/>
      <c r="Q3985" s="11"/>
      <c r="R3985" s="30"/>
      <c r="S3985" s="8"/>
      <c r="T3985" s="122"/>
      <c r="U3985" s="121"/>
      <c r="V3985" s="121"/>
      <c r="W3985" s="120"/>
      <c r="X3985" s="113"/>
      <c r="Y3985" s="113"/>
      <c r="Z3985" s="125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2"/>
      <c r="B3986" s="113"/>
      <c r="C3986" s="176"/>
      <c r="D3986" s="114"/>
      <c r="E3986" s="115"/>
      <c r="F3986" s="116"/>
      <c r="G3986" s="117"/>
      <c r="H3986" s="118"/>
      <c r="I3986" s="118"/>
      <c r="J3986" s="119"/>
      <c r="K3986" s="119"/>
      <c r="L3986" s="8"/>
      <c r="M3986" s="120"/>
      <c r="N3986" s="120"/>
      <c r="O3986" s="113"/>
      <c r="P3986" s="113"/>
      <c r="Q3986" s="11"/>
      <c r="R3986" s="30"/>
      <c r="S3986" s="8"/>
      <c r="T3986" s="122"/>
      <c r="U3986" s="121"/>
      <c r="V3986" s="121"/>
      <c r="W3986" s="120"/>
      <c r="X3986" s="113"/>
      <c r="Y3986" s="113"/>
      <c r="Z3986" s="125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2"/>
      <c r="B3987" s="113"/>
      <c r="C3987" s="176"/>
      <c r="D3987" s="114"/>
      <c r="E3987" s="115"/>
      <c r="F3987" s="116"/>
      <c r="G3987" s="117"/>
      <c r="H3987" s="118"/>
      <c r="I3987" s="118"/>
      <c r="J3987" s="119"/>
      <c r="K3987" s="119"/>
      <c r="L3987" s="8"/>
      <c r="M3987" s="120"/>
      <c r="N3987" s="120"/>
      <c r="O3987" s="113"/>
      <c r="P3987" s="113"/>
      <c r="Q3987" s="11"/>
      <c r="R3987" s="30"/>
      <c r="S3987" s="8"/>
      <c r="T3987" s="122"/>
      <c r="U3987" s="121"/>
      <c r="V3987" s="121"/>
      <c r="W3987" s="120"/>
      <c r="X3987" s="113"/>
      <c r="Y3987" s="113"/>
      <c r="Z3987" s="125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2"/>
      <c r="B3988" s="113"/>
      <c r="C3988" s="176"/>
      <c r="D3988" s="114"/>
      <c r="E3988" s="115"/>
      <c r="F3988" s="116"/>
      <c r="G3988" s="117"/>
      <c r="H3988" s="118"/>
      <c r="I3988" s="118"/>
      <c r="J3988" s="119"/>
      <c r="K3988" s="119"/>
      <c r="L3988" s="8"/>
      <c r="M3988" s="120"/>
      <c r="N3988" s="120"/>
      <c r="O3988" s="113"/>
      <c r="P3988" s="113"/>
      <c r="Q3988" s="11"/>
      <c r="R3988" s="30"/>
      <c r="S3988" s="8"/>
      <c r="T3988" s="122"/>
      <c r="U3988" s="121"/>
      <c r="V3988" s="121"/>
      <c r="W3988" s="120"/>
      <c r="X3988" s="113"/>
      <c r="Y3988" s="113"/>
      <c r="Z3988" s="125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2"/>
      <c r="B3989" s="113"/>
      <c r="C3989" s="176"/>
      <c r="D3989" s="114"/>
      <c r="E3989" s="115"/>
      <c r="F3989" s="116"/>
      <c r="G3989" s="117"/>
      <c r="H3989" s="118"/>
      <c r="I3989" s="118"/>
      <c r="J3989" s="119"/>
      <c r="K3989" s="119"/>
      <c r="L3989" s="8"/>
      <c r="M3989" s="120"/>
      <c r="N3989" s="120"/>
      <c r="O3989" s="113"/>
      <c r="P3989" s="113"/>
      <c r="Q3989" s="11"/>
      <c r="R3989" s="30"/>
      <c r="S3989" s="8"/>
      <c r="T3989" s="122"/>
      <c r="U3989" s="121"/>
      <c r="V3989" s="121"/>
      <c r="W3989" s="120"/>
      <c r="X3989" s="113"/>
      <c r="Y3989" s="113"/>
      <c r="Z3989" s="125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2"/>
      <c r="B3990" s="113"/>
      <c r="C3990" s="176"/>
      <c r="D3990" s="114"/>
      <c r="E3990" s="115"/>
      <c r="F3990" s="116"/>
      <c r="G3990" s="117"/>
      <c r="H3990" s="118"/>
      <c r="I3990" s="118"/>
      <c r="J3990" s="119"/>
      <c r="K3990" s="119"/>
      <c r="L3990" s="8"/>
      <c r="M3990" s="120"/>
      <c r="N3990" s="120"/>
      <c r="O3990" s="113"/>
      <c r="P3990" s="113"/>
      <c r="Q3990" s="11"/>
      <c r="R3990" s="30"/>
      <c r="S3990" s="8"/>
      <c r="T3990" s="122"/>
      <c r="U3990" s="121"/>
      <c r="V3990" s="121"/>
      <c r="W3990" s="120"/>
      <c r="X3990" s="113"/>
      <c r="Y3990" s="113"/>
      <c r="Z3990" s="125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2"/>
      <c r="B3991" s="113"/>
      <c r="C3991" s="176"/>
      <c r="D3991" s="114"/>
      <c r="E3991" s="115"/>
      <c r="F3991" s="116"/>
      <c r="G3991" s="117"/>
      <c r="H3991" s="118"/>
      <c r="I3991" s="118"/>
      <c r="J3991" s="119"/>
      <c r="K3991" s="119"/>
      <c r="L3991" s="8"/>
      <c r="M3991" s="120"/>
      <c r="N3991" s="120"/>
      <c r="O3991" s="113"/>
      <c r="P3991" s="113"/>
      <c r="Q3991" s="11"/>
      <c r="R3991" s="30"/>
      <c r="S3991" s="8"/>
      <c r="T3991" s="122"/>
      <c r="U3991" s="121"/>
      <c r="V3991" s="121"/>
      <c r="W3991" s="120"/>
      <c r="X3991" s="113"/>
      <c r="Y3991" s="113"/>
      <c r="Z3991" s="125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2"/>
      <c r="B3992" s="113"/>
      <c r="C3992" s="176"/>
      <c r="D3992" s="114"/>
      <c r="E3992" s="115"/>
      <c r="F3992" s="116"/>
      <c r="G3992" s="117"/>
      <c r="H3992" s="118"/>
      <c r="I3992" s="118"/>
      <c r="J3992" s="119"/>
      <c r="K3992" s="119"/>
      <c r="L3992" s="8"/>
      <c r="M3992" s="120"/>
      <c r="N3992" s="120"/>
      <c r="O3992" s="113"/>
      <c r="P3992" s="113"/>
      <c r="Q3992" s="11"/>
      <c r="R3992" s="30"/>
      <c r="S3992" s="8"/>
      <c r="T3992" s="122"/>
      <c r="U3992" s="121"/>
      <c r="V3992" s="121"/>
      <c r="W3992" s="120"/>
      <c r="X3992" s="113"/>
      <c r="Y3992" s="113"/>
      <c r="Z3992" s="125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2"/>
      <c r="B3993" s="113"/>
      <c r="C3993" s="176"/>
      <c r="D3993" s="114"/>
      <c r="E3993" s="115"/>
      <c r="F3993" s="116"/>
      <c r="G3993" s="117"/>
      <c r="H3993" s="118"/>
      <c r="I3993" s="118"/>
      <c r="J3993" s="119"/>
      <c r="K3993" s="119"/>
      <c r="L3993" s="8"/>
      <c r="M3993" s="120"/>
      <c r="N3993" s="120"/>
      <c r="O3993" s="113"/>
      <c r="P3993" s="113"/>
      <c r="Q3993" s="11"/>
      <c r="R3993" s="30"/>
      <c r="S3993" s="8"/>
      <c r="T3993" s="122"/>
      <c r="U3993" s="121"/>
      <c r="V3993" s="121"/>
      <c r="W3993" s="120"/>
      <c r="X3993" s="113"/>
      <c r="Y3993" s="113"/>
      <c r="Z3993" s="125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2"/>
      <c r="B3994" s="113"/>
      <c r="C3994" s="176"/>
      <c r="D3994" s="114"/>
      <c r="E3994" s="115"/>
      <c r="F3994" s="116"/>
      <c r="G3994" s="117"/>
      <c r="H3994" s="118"/>
      <c r="I3994" s="118"/>
      <c r="J3994" s="119"/>
      <c r="K3994" s="119"/>
      <c r="L3994" s="8"/>
      <c r="M3994" s="120"/>
      <c r="N3994" s="120"/>
      <c r="O3994" s="113"/>
      <c r="P3994" s="113"/>
      <c r="Q3994" s="11"/>
      <c r="R3994" s="30"/>
      <c r="S3994" s="8"/>
      <c r="T3994" s="122"/>
      <c r="U3994" s="121"/>
      <c r="V3994" s="121"/>
      <c r="W3994" s="120"/>
      <c r="X3994" s="113"/>
      <c r="Y3994" s="113"/>
      <c r="Z3994" s="125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2"/>
      <c r="B3995" s="113"/>
      <c r="C3995" s="176"/>
      <c r="D3995" s="114"/>
      <c r="E3995" s="115"/>
      <c r="F3995" s="116"/>
      <c r="G3995" s="117"/>
      <c r="H3995" s="118"/>
      <c r="I3995" s="118"/>
      <c r="J3995" s="119"/>
      <c r="K3995" s="119"/>
      <c r="L3995" s="8"/>
      <c r="M3995" s="120"/>
      <c r="N3995" s="120"/>
      <c r="O3995" s="113"/>
      <c r="P3995" s="113"/>
      <c r="Q3995" s="11"/>
      <c r="R3995" s="30"/>
      <c r="S3995" s="8"/>
      <c r="T3995" s="122"/>
      <c r="U3995" s="121"/>
      <c r="V3995" s="121"/>
      <c r="W3995" s="120"/>
      <c r="X3995" s="113"/>
      <c r="Y3995" s="113"/>
      <c r="Z3995" s="125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2"/>
      <c r="B3996" s="113"/>
      <c r="C3996" s="176"/>
      <c r="D3996" s="114"/>
      <c r="E3996" s="115"/>
      <c r="F3996" s="116"/>
      <c r="G3996" s="117"/>
      <c r="H3996" s="118"/>
      <c r="I3996" s="118"/>
      <c r="J3996" s="119"/>
      <c r="K3996" s="119"/>
      <c r="L3996" s="8"/>
      <c r="M3996" s="120"/>
      <c r="N3996" s="120"/>
      <c r="O3996" s="113"/>
      <c r="P3996" s="113"/>
      <c r="Q3996" s="11"/>
      <c r="R3996" s="30"/>
      <c r="S3996" s="8"/>
      <c r="T3996" s="122"/>
      <c r="U3996" s="121"/>
      <c r="V3996" s="121"/>
      <c r="W3996" s="120"/>
      <c r="X3996" s="113"/>
      <c r="Y3996" s="113"/>
      <c r="Z3996" s="125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2"/>
      <c r="B3997" s="113"/>
      <c r="C3997" s="176"/>
      <c r="D3997" s="114"/>
      <c r="E3997" s="115"/>
      <c r="F3997" s="116"/>
      <c r="G3997" s="117"/>
      <c r="H3997" s="118"/>
      <c r="I3997" s="118"/>
      <c r="J3997" s="119"/>
      <c r="K3997" s="119"/>
      <c r="L3997" s="8"/>
      <c r="M3997" s="120"/>
      <c r="N3997" s="120"/>
      <c r="O3997" s="113"/>
      <c r="P3997" s="113"/>
      <c r="Q3997" s="11"/>
      <c r="R3997" s="30"/>
      <c r="S3997" s="8"/>
      <c r="T3997" s="122"/>
      <c r="U3997" s="121"/>
      <c r="V3997" s="121"/>
      <c r="W3997" s="120"/>
      <c r="X3997" s="113"/>
      <c r="Y3997" s="113"/>
      <c r="Z3997" s="125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2"/>
      <c r="B3998" s="113"/>
      <c r="C3998" s="176"/>
      <c r="D3998" s="114"/>
      <c r="E3998" s="115"/>
      <c r="F3998" s="116"/>
      <c r="G3998" s="117"/>
      <c r="H3998" s="118"/>
      <c r="I3998" s="118"/>
      <c r="J3998" s="119"/>
      <c r="K3998" s="119"/>
      <c r="L3998" s="8"/>
      <c r="M3998" s="120"/>
      <c r="N3998" s="120"/>
      <c r="O3998" s="113"/>
      <c r="P3998" s="113"/>
      <c r="Q3998" s="11"/>
      <c r="R3998" s="30"/>
      <c r="S3998" s="8"/>
      <c r="T3998" s="122"/>
      <c r="U3998" s="121"/>
      <c r="V3998" s="121"/>
      <c r="W3998" s="120"/>
      <c r="X3998" s="113"/>
      <c r="Y3998" s="113"/>
      <c r="Z3998" s="125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2"/>
      <c r="B3999" s="113"/>
      <c r="C3999" s="176"/>
      <c r="D3999" s="114"/>
      <c r="E3999" s="115"/>
      <c r="F3999" s="116"/>
      <c r="G3999" s="117"/>
      <c r="H3999" s="118"/>
      <c r="I3999" s="118"/>
      <c r="J3999" s="119"/>
      <c r="K3999" s="119"/>
      <c r="L3999" s="8"/>
      <c r="M3999" s="120"/>
      <c r="N3999" s="120"/>
      <c r="O3999" s="113"/>
      <c r="P3999" s="113"/>
      <c r="Q3999" s="11"/>
      <c r="R3999" s="30"/>
      <c r="S3999" s="8"/>
      <c r="T3999" s="122"/>
      <c r="U3999" s="121"/>
      <c r="V3999" s="121"/>
      <c r="W3999" s="120"/>
      <c r="X3999" s="113"/>
      <c r="Y3999" s="113"/>
      <c r="Z3999" s="125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2"/>
      <c r="B4000" s="113"/>
      <c r="C4000" s="176"/>
      <c r="D4000" s="114"/>
      <c r="E4000" s="115"/>
      <c r="F4000" s="116"/>
      <c r="G4000" s="117"/>
      <c r="H4000" s="118"/>
      <c r="I4000" s="118"/>
      <c r="J4000" s="119"/>
      <c r="K4000" s="119"/>
      <c r="L4000" s="8"/>
      <c r="M4000" s="120"/>
      <c r="N4000" s="120"/>
      <c r="O4000" s="113"/>
      <c r="P4000" s="113"/>
      <c r="Q4000" s="11"/>
      <c r="R4000" s="30"/>
      <c r="S4000" s="8"/>
      <c r="T4000" s="122"/>
      <c r="U4000" s="121"/>
      <c r="V4000" s="121"/>
      <c r="W4000" s="120"/>
      <c r="X4000" s="113"/>
      <c r="Y4000" s="113"/>
      <c r="Z4000" s="125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2"/>
      <c r="B4001" s="113"/>
      <c r="C4001" s="176"/>
      <c r="D4001" s="114"/>
      <c r="E4001" s="115"/>
      <c r="F4001" s="116"/>
      <c r="G4001" s="117"/>
      <c r="H4001" s="118"/>
      <c r="I4001" s="118"/>
      <c r="J4001" s="119"/>
      <c r="K4001" s="119"/>
      <c r="L4001" s="8"/>
      <c r="M4001" s="120"/>
      <c r="N4001" s="120"/>
      <c r="O4001" s="113"/>
      <c r="P4001" s="113"/>
      <c r="Q4001" s="11"/>
      <c r="R4001" s="30"/>
      <c r="S4001" s="8"/>
      <c r="T4001" s="122"/>
      <c r="U4001" s="121"/>
      <c r="V4001" s="121"/>
      <c r="W4001" s="120"/>
      <c r="X4001" s="113"/>
      <c r="Y4001" s="113"/>
      <c r="Z4001" s="125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2"/>
      <c r="B4002" s="113"/>
      <c r="C4002" s="176"/>
      <c r="D4002" s="114"/>
      <c r="E4002" s="115"/>
      <c r="F4002" s="116"/>
      <c r="G4002" s="117"/>
      <c r="H4002" s="118"/>
      <c r="I4002" s="118"/>
      <c r="J4002" s="119"/>
      <c r="K4002" s="119"/>
      <c r="L4002" s="8"/>
      <c r="M4002" s="120"/>
      <c r="N4002" s="120"/>
      <c r="O4002" s="113"/>
      <c r="P4002" s="113"/>
      <c r="Q4002" s="11"/>
      <c r="R4002" s="30"/>
      <c r="S4002" s="8"/>
      <c r="T4002" s="122"/>
      <c r="U4002" s="121"/>
      <c r="V4002" s="121"/>
      <c r="W4002" s="120"/>
      <c r="X4002" s="113"/>
      <c r="Y4002" s="113"/>
      <c r="Z4002" s="125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2"/>
      <c r="B4003" s="113"/>
      <c r="C4003" s="176"/>
      <c r="D4003" s="114"/>
      <c r="E4003" s="115"/>
      <c r="F4003" s="116"/>
      <c r="G4003" s="117"/>
      <c r="H4003" s="118"/>
      <c r="I4003" s="118"/>
      <c r="J4003" s="119"/>
      <c r="K4003" s="119"/>
      <c r="L4003" s="8"/>
      <c r="M4003" s="120"/>
      <c r="N4003" s="120"/>
      <c r="O4003" s="113"/>
      <c r="P4003" s="113"/>
      <c r="Q4003" s="11"/>
      <c r="R4003" s="30"/>
      <c r="S4003" s="8"/>
      <c r="T4003" s="122"/>
      <c r="U4003" s="121"/>
      <c r="V4003" s="121"/>
      <c r="W4003" s="120"/>
      <c r="X4003" s="113"/>
      <c r="Y4003" s="113"/>
      <c r="Z4003" s="125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2"/>
      <c r="B4004" s="113"/>
      <c r="C4004" s="176"/>
      <c r="D4004" s="114"/>
      <c r="E4004" s="115"/>
      <c r="F4004" s="116"/>
      <c r="G4004" s="117"/>
      <c r="H4004" s="118"/>
      <c r="I4004" s="118"/>
      <c r="J4004" s="119"/>
      <c r="K4004" s="119"/>
      <c r="L4004" s="8"/>
      <c r="M4004" s="120"/>
      <c r="N4004" s="120"/>
      <c r="O4004" s="113"/>
      <c r="P4004" s="113"/>
      <c r="Q4004" s="11"/>
      <c r="R4004" s="30"/>
      <c r="S4004" s="8"/>
      <c r="T4004" s="122"/>
      <c r="U4004" s="121"/>
      <c r="V4004" s="121"/>
      <c r="W4004" s="120"/>
      <c r="X4004" s="113"/>
      <c r="Y4004" s="113"/>
      <c r="Z4004" s="125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2"/>
      <c r="B4005" s="113"/>
      <c r="C4005" s="176"/>
      <c r="D4005" s="114"/>
      <c r="E4005" s="115"/>
      <c r="F4005" s="116"/>
      <c r="G4005" s="117"/>
      <c r="H4005" s="118"/>
      <c r="I4005" s="118"/>
      <c r="J4005" s="119"/>
      <c r="K4005" s="119"/>
      <c r="L4005" s="8"/>
      <c r="M4005" s="120"/>
      <c r="N4005" s="120"/>
      <c r="O4005" s="113"/>
      <c r="P4005" s="113"/>
      <c r="Q4005" s="11"/>
      <c r="R4005" s="30"/>
      <c r="S4005" s="8"/>
      <c r="T4005" s="122"/>
      <c r="U4005" s="121"/>
      <c r="V4005" s="121"/>
      <c r="W4005" s="120"/>
      <c r="X4005" s="113"/>
      <c r="Y4005" s="113"/>
      <c r="Z4005" s="125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2"/>
      <c r="B4006" s="113"/>
      <c r="C4006" s="176"/>
      <c r="D4006" s="114"/>
      <c r="E4006" s="115"/>
      <c r="F4006" s="116"/>
      <c r="G4006" s="117"/>
      <c r="H4006" s="118"/>
      <c r="I4006" s="118"/>
      <c r="J4006" s="119"/>
      <c r="K4006" s="119"/>
      <c r="L4006" s="8"/>
      <c r="M4006" s="120"/>
      <c r="N4006" s="120"/>
      <c r="O4006" s="113"/>
      <c r="P4006" s="113"/>
      <c r="Q4006" s="11"/>
      <c r="R4006" s="30"/>
      <c r="S4006" s="8"/>
      <c r="T4006" s="122"/>
      <c r="U4006" s="121"/>
      <c r="V4006" s="121"/>
      <c r="W4006" s="120"/>
      <c r="X4006" s="113"/>
      <c r="Y4006" s="113"/>
      <c r="Z4006" s="125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2"/>
      <c r="B4007" s="113"/>
      <c r="C4007" s="176"/>
      <c r="D4007" s="114"/>
      <c r="E4007" s="115"/>
      <c r="F4007" s="116"/>
      <c r="G4007" s="117"/>
      <c r="H4007" s="118"/>
      <c r="I4007" s="118"/>
      <c r="J4007" s="119"/>
      <c r="K4007" s="119"/>
      <c r="L4007" s="8"/>
      <c r="M4007" s="120"/>
      <c r="N4007" s="120"/>
      <c r="O4007" s="113"/>
      <c r="P4007" s="113"/>
      <c r="Q4007" s="11"/>
      <c r="R4007" s="30"/>
      <c r="S4007" s="8"/>
      <c r="T4007" s="122"/>
      <c r="U4007" s="121"/>
      <c r="V4007" s="121"/>
      <c r="W4007" s="120"/>
      <c r="X4007" s="113"/>
      <c r="Y4007" s="113"/>
      <c r="Z4007" s="125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2"/>
      <c r="B4008" s="113"/>
      <c r="C4008" s="176"/>
      <c r="D4008" s="114"/>
      <c r="E4008" s="115"/>
      <c r="F4008" s="116"/>
      <c r="G4008" s="117"/>
      <c r="H4008" s="118"/>
      <c r="I4008" s="118"/>
      <c r="J4008" s="119"/>
      <c r="K4008" s="119"/>
      <c r="L4008" s="8"/>
      <c r="M4008" s="120"/>
      <c r="N4008" s="120"/>
      <c r="O4008" s="113"/>
      <c r="P4008" s="113"/>
      <c r="Q4008" s="11"/>
      <c r="R4008" s="30"/>
      <c r="S4008" s="8"/>
      <c r="T4008" s="122"/>
      <c r="U4008" s="121"/>
      <c r="V4008" s="121"/>
      <c r="W4008" s="120"/>
      <c r="X4008" s="113"/>
      <c r="Y4008" s="113"/>
      <c r="Z4008" s="125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2"/>
      <c r="B4009" s="113"/>
      <c r="C4009" s="176"/>
      <c r="D4009" s="114"/>
      <c r="E4009" s="115"/>
      <c r="F4009" s="116"/>
      <c r="G4009" s="117"/>
      <c r="H4009" s="118"/>
      <c r="I4009" s="118"/>
      <c r="J4009" s="119"/>
      <c r="K4009" s="119"/>
      <c r="L4009" s="8"/>
      <c r="M4009" s="120"/>
      <c r="N4009" s="120"/>
      <c r="O4009" s="113"/>
      <c r="P4009" s="113"/>
      <c r="Q4009" s="11"/>
      <c r="R4009" s="30"/>
      <c r="S4009" s="8"/>
      <c r="T4009" s="122"/>
      <c r="U4009" s="121"/>
      <c r="V4009" s="121"/>
      <c r="W4009" s="120"/>
      <c r="X4009" s="113"/>
      <c r="Y4009" s="113"/>
      <c r="Z4009" s="125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2"/>
      <c r="B4010" s="113"/>
      <c r="C4010" s="176"/>
      <c r="D4010" s="114"/>
      <c r="E4010" s="115"/>
      <c r="F4010" s="116"/>
      <c r="G4010" s="117"/>
      <c r="H4010" s="118"/>
      <c r="I4010" s="118"/>
      <c r="J4010" s="119"/>
      <c r="K4010" s="119"/>
      <c r="L4010" s="8"/>
      <c r="M4010" s="120"/>
      <c r="N4010" s="120"/>
      <c r="O4010" s="113"/>
      <c r="P4010" s="113"/>
      <c r="Q4010" s="11"/>
      <c r="R4010" s="30"/>
      <c r="S4010" s="8"/>
      <c r="T4010" s="122"/>
      <c r="U4010" s="121"/>
      <c r="V4010" s="121"/>
      <c r="W4010" s="120"/>
      <c r="X4010" s="113"/>
      <c r="Y4010" s="113"/>
      <c r="Z4010" s="125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2"/>
      <c r="B4011" s="113"/>
      <c r="C4011" s="176"/>
      <c r="D4011" s="114"/>
      <c r="E4011" s="115"/>
      <c r="F4011" s="116"/>
      <c r="G4011" s="117"/>
      <c r="H4011" s="118"/>
      <c r="I4011" s="118"/>
      <c r="J4011" s="119"/>
      <c r="K4011" s="119"/>
      <c r="L4011" s="8"/>
      <c r="M4011" s="120"/>
      <c r="N4011" s="120"/>
      <c r="O4011" s="113"/>
      <c r="P4011" s="113"/>
      <c r="Q4011" s="11"/>
      <c r="R4011" s="30"/>
      <c r="S4011" s="8"/>
      <c r="T4011" s="122"/>
      <c r="U4011" s="121"/>
      <c r="V4011" s="121"/>
      <c r="W4011" s="120"/>
      <c r="X4011" s="113"/>
      <c r="Y4011" s="113"/>
      <c r="Z4011" s="125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2"/>
      <c r="B4012" s="113"/>
      <c r="C4012" s="176"/>
      <c r="D4012" s="114"/>
      <c r="E4012" s="115"/>
      <c r="F4012" s="116"/>
      <c r="G4012" s="117"/>
      <c r="H4012" s="118"/>
      <c r="I4012" s="118"/>
      <c r="J4012" s="119"/>
      <c r="K4012" s="119"/>
      <c r="L4012" s="8"/>
      <c r="M4012" s="120"/>
      <c r="N4012" s="120"/>
      <c r="O4012" s="113"/>
      <c r="P4012" s="113"/>
      <c r="Q4012" s="11"/>
      <c r="R4012" s="30"/>
      <c r="S4012" s="8"/>
      <c r="T4012" s="122"/>
      <c r="U4012" s="121"/>
      <c r="V4012" s="121"/>
      <c r="W4012" s="120"/>
      <c r="X4012" s="113"/>
      <c r="Y4012" s="113"/>
      <c r="Z4012" s="125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2"/>
      <c r="B4013" s="113"/>
      <c r="C4013" s="176"/>
      <c r="D4013" s="114"/>
      <c r="E4013" s="115"/>
      <c r="F4013" s="116"/>
      <c r="G4013" s="117"/>
      <c r="H4013" s="118"/>
      <c r="I4013" s="118"/>
      <c r="J4013" s="119"/>
      <c r="K4013" s="119"/>
      <c r="L4013" s="8"/>
      <c r="M4013" s="120"/>
      <c r="N4013" s="120"/>
      <c r="O4013" s="113"/>
      <c r="P4013" s="113"/>
      <c r="Q4013" s="11"/>
      <c r="R4013" s="30"/>
      <c r="S4013" s="8"/>
      <c r="T4013" s="122"/>
      <c r="U4013" s="121"/>
      <c r="V4013" s="121"/>
      <c r="W4013" s="120"/>
      <c r="X4013" s="113"/>
      <c r="Y4013" s="113"/>
      <c r="Z4013" s="125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2"/>
      <c r="B4014" s="113"/>
      <c r="C4014" s="176"/>
      <c r="D4014" s="114"/>
      <c r="E4014" s="115"/>
      <c r="F4014" s="116"/>
      <c r="G4014" s="117"/>
      <c r="H4014" s="118"/>
      <c r="I4014" s="118"/>
      <c r="J4014" s="119"/>
      <c r="K4014" s="119"/>
      <c r="L4014" s="8"/>
      <c r="M4014" s="120"/>
      <c r="N4014" s="120"/>
      <c r="O4014" s="113"/>
      <c r="P4014" s="113"/>
      <c r="Q4014" s="11"/>
      <c r="R4014" s="30"/>
      <c r="S4014" s="8"/>
      <c r="T4014" s="122"/>
      <c r="U4014" s="121"/>
      <c r="V4014" s="121"/>
      <c r="W4014" s="120"/>
      <c r="X4014" s="113"/>
      <c r="Y4014" s="113"/>
      <c r="Z4014" s="125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2"/>
      <c r="B4015" s="113"/>
      <c r="C4015" s="176"/>
      <c r="D4015" s="114"/>
      <c r="E4015" s="115"/>
      <c r="F4015" s="116"/>
      <c r="G4015" s="117"/>
      <c r="H4015" s="118"/>
      <c r="I4015" s="118"/>
      <c r="J4015" s="119"/>
      <c r="K4015" s="119"/>
      <c r="L4015" s="8"/>
      <c r="M4015" s="120"/>
      <c r="N4015" s="120"/>
      <c r="O4015" s="113"/>
      <c r="P4015" s="113"/>
      <c r="Q4015" s="11"/>
      <c r="R4015" s="30"/>
      <c r="S4015" s="8"/>
      <c r="T4015" s="122"/>
      <c r="U4015" s="121"/>
      <c r="V4015" s="121"/>
      <c r="W4015" s="120"/>
      <c r="X4015" s="113"/>
      <c r="Y4015" s="113"/>
      <c r="Z4015" s="125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2"/>
      <c r="B4016" s="113"/>
      <c r="C4016" s="176"/>
      <c r="D4016" s="114"/>
      <c r="E4016" s="115"/>
      <c r="F4016" s="116"/>
      <c r="G4016" s="117"/>
      <c r="H4016" s="118"/>
      <c r="I4016" s="118"/>
      <c r="J4016" s="119"/>
      <c r="K4016" s="119"/>
      <c r="L4016" s="8"/>
      <c r="M4016" s="120"/>
      <c r="N4016" s="120"/>
      <c r="O4016" s="113"/>
      <c r="P4016" s="113"/>
      <c r="Q4016" s="11"/>
      <c r="R4016" s="30"/>
      <c r="S4016" s="8"/>
      <c r="T4016" s="122"/>
      <c r="U4016" s="121"/>
      <c r="V4016" s="121"/>
      <c r="W4016" s="120"/>
      <c r="X4016" s="113"/>
      <c r="Y4016" s="113"/>
      <c r="Z4016" s="125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2"/>
      <c r="B4017" s="113"/>
      <c r="C4017" s="176"/>
      <c r="D4017" s="114"/>
      <c r="E4017" s="115"/>
      <c r="F4017" s="116"/>
      <c r="G4017" s="117"/>
      <c r="H4017" s="118"/>
      <c r="I4017" s="118"/>
      <c r="J4017" s="119"/>
      <c r="K4017" s="119"/>
      <c r="L4017" s="8"/>
      <c r="M4017" s="120"/>
      <c r="N4017" s="120"/>
      <c r="O4017" s="113"/>
      <c r="P4017" s="113"/>
      <c r="Q4017" s="11"/>
      <c r="R4017" s="30"/>
      <c r="S4017" s="8"/>
      <c r="T4017" s="122"/>
      <c r="U4017" s="121"/>
      <c r="V4017" s="121"/>
      <c r="W4017" s="120"/>
      <c r="X4017" s="113"/>
      <c r="Y4017" s="113"/>
      <c r="Z4017" s="125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2"/>
      <c r="B4018" s="113"/>
      <c r="C4018" s="176"/>
      <c r="D4018" s="114"/>
      <c r="E4018" s="115"/>
      <c r="F4018" s="116"/>
      <c r="G4018" s="117"/>
      <c r="H4018" s="118"/>
      <c r="I4018" s="118"/>
      <c r="J4018" s="119"/>
      <c r="K4018" s="119"/>
      <c r="L4018" s="8"/>
      <c r="M4018" s="120"/>
      <c r="N4018" s="120"/>
      <c r="O4018" s="113"/>
      <c r="P4018" s="113"/>
      <c r="Q4018" s="11"/>
      <c r="R4018" s="30"/>
      <c r="S4018" s="8"/>
      <c r="T4018" s="122"/>
      <c r="U4018" s="121"/>
      <c r="V4018" s="121"/>
      <c r="W4018" s="120"/>
      <c r="X4018" s="113"/>
      <c r="Y4018" s="113"/>
      <c r="Z4018" s="125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2"/>
      <c r="B4019" s="113"/>
      <c r="C4019" s="176"/>
      <c r="D4019" s="114"/>
      <c r="E4019" s="115"/>
      <c r="F4019" s="116"/>
      <c r="G4019" s="117"/>
      <c r="H4019" s="118"/>
      <c r="I4019" s="118"/>
      <c r="J4019" s="119"/>
      <c r="K4019" s="119"/>
      <c r="L4019" s="8"/>
      <c r="M4019" s="120"/>
      <c r="N4019" s="120"/>
      <c r="O4019" s="113"/>
      <c r="P4019" s="113"/>
      <c r="Q4019" s="11"/>
      <c r="R4019" s="30"/>
      <c r="S4019" s="8"/>
      <c r="T4019" s="122"/>
      <c r="U4019" s="121"/>
      <c r="V4019" s="121"/>
      <c r="W4019" s="120"/>
      <c r="X4019" s="113"/>
      <c r="Y4019" s="113"/>
      <c r="Z4019" s="125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2"/>
      <c r="B4020" s="113"/>
      <c r="C4020" s="176"/>
      <c r="D4020" s="114"/>
      <c r="E4020" s="115"/>
      <c r="F4020" s="116"/>
      <c r="G4020" s="117"/>
      <c r="H4020" s="118"/>
      <c r="I4020" s="118"/>
      <c r="J4020" s="119"/>
      <c r="K4020" s="119"/>
      <c r="L4020" s="8"/>
      <c r="M4020" s="120"/>
      <c r="N4020" s="120"/>
      <c r="O4020" s="113"/>
      <c r="P4020" s="113"/>
      <c r="Q4020" s="11"/>
      <c r="R4020" s="30"/>
      <c r="S4020" s="8"/>
      <c r="T4020" s="122"/>
      <c r="U4020" s="121"/>
      <c r="V4020" s="121"/>
      <c r="W4020" s="120"/>
      <c r="X4020" s="113"/>
      <c r="Y4020" s="113"/>
      <c r="Z4020" s="125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2"/>
      <c r="B4021" s="113"/>
      <c r="C4021" s="176"/>
      <c r="D4021" s="114"/>
      <c r="E4021" s="115"/>
      <c r="F4021" s="116"/>
      <c r="G4021" s="117"/>
      <c r="H4021" s="118"/>
      <c r="I4021" s="118"/>
      <c r="J4021" s="119"/>
      <c r="K4021" s="119"/>
      <c r="L4021" s="8"/>
      <c r="M4021" s="120"/>
      <c r="N4021" s="120"/>
      <c r="O4021" s="113"/>
      <c r="P4021" s="113"/>
      <c r="Q4021" s="11"/>
      <c r="R4021" s="30"/>
      <c r="S4021" s="8"/>
      <c r="T4021" s="122"/>
      <c r="U4021" s="121"/>
      <c r="V4021" s="121"/>
      <c r="W4021" s="120"/>
      <c r="X4021" s="113"/>
      <c r="Y4021" s="113"/>
      <c r="Z4021" s="125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2"/>
      <c r="B4022" s="113"/>
      <c r="C4022" s="176"/>
      <c r="D4022" s="114"/>
      <c r="E4022" s="115"/>
      <c r="F4022" s="116"/>
      <c r="G4022" s="117"/>
      <c r="H4022" s="118"/>
      <c r="I4022" s="118"/>
      <c r="J4022" s="119"/>
      <c r="K4022" s="119"/>
      <c r="L4022" s="8"/>
      <c r="M4022" s="120"/>
      <c r="N4022" s="120"/>
      <c r="O4022" s="113"/>
      <c r="P4022" s="113"/>
      <c r="Q4022" s="11"/>
      <c r="R4022" s="30"/>
      <c r="S4022" s="8"/>
      <c r="T4022" s="122"/>
      <c r="U4022" s="121"/>
      <c r="V4022" s="121"/>
      <c r="W4022" s="120"/>
      <c r="X4022" s="113"/>
      <c r="Y4022" s="113"/>
      <c r="Z4022" s="125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2"/>
      <c r="B4023" s="113"/>
      <c r="C4023" s="176"/>
      <c r="D4023" s="114"/>
      <c r="E4023" s="115"/>
      <c r="F4023" s="116"/>
      <c r="G4023" s="117"/>
      <c r="H4023" s="118"/>
      <c r="I4023" s="118"/>
      <c r="J4023" s="119"/>
      <c r="K4023" s="119"/>
      <c r="L4023" s="8"/>
      <c r="M4023" s="120"/>
      <c r="N4023" s="120"/>
      <c r="O4023" s="113"/>
      <c r="P4023" s="113"/>
      <c r="Q4023" s="11"/>
      <c r="R4023" s="30"/>
      <c r="S4023" s="8"/>
      <c r="T4023" s="122"/>
      <c r="U4023" s="121"/>
      <c r="V4023" s="121"/>
      <c r="W4023" s="120"/>
      <c r="X4023" s="113"/>
      <c r="Y4023" s="113"/>
      <c r="Z4023" s="125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2"/>
      <c r="B4024" s="113"/>
      <c r="C4024" s="176"/>
      <c r="D4024" s="114"/>
      <c r="E4024" s="115"/>
      <c r="F4024" s="116"/>
      <c r="G4024" s="117"/>
      <c r="H4024" s="118"/>
      <c r="I4024" s="118"/>
      <c r="J4024" s="119"/>
      <c r="K4024" s="119"/>
      <c r="L4024" s="8"/>
      <c r="M4024" s="120"/>
      <c r="N4024" s="120"/>
      <c r="O4024" s="113"/>
      <c r="P4024" s="113"/>
      <c r="Q4024" s="11"/>
      <c r="R4024" s="30"/>
      <c r="S4024" s="8"/>
      <c r="T4024" s="122"/>
      <c r="U4024" s="121"/>
      <c r="V4024" s="121"/>
      <c r="W4024" s="120"/>
      <c r="X4024" s="113"/>
      <c r="Y4024" s="113"/>
      <c r="Z4024" s="125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2"/>
      <c r="B4025" s="113"/>
      <c r="C4025" s="176"/>
      <c r="D4025" s="114"/>
      <c r="E4025" s="115"/>
      <c r="F4025" s="116"/>
      <c r="G4025" s="117"/>
      <c r="H4025" s="118"/>
      <c r="I4025" s="118"/>
      <c r="J4025" s="119"/>
      <c r="K4025" s="119"/>
      <c r="L4025" s="8"/>
      <c r="M4025" s="120"/>
      <c r="N4025" s="120"/>
      <c r="O4025" s="113"/>
      <c r="P4025" s="113"/>
      <c r="Q4025" s="11"/>
      <c r="R4025" s="30"/>
      <c r="S4025" s="8"/>
      <c r="T4025" s="122"/>
      <c r="U4025" s="121"/>
      <c r="V4025" s="121"/>
      <c r="W4025" s="120"/>
      <c r="X4025" s="113"/>
      <c r="Y4025" s="113"/>
      <c r="Z4025" s="125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2"/>
      <c r="B4026" s="113"/>
      <c r="C4026" s="176"/>
      <c r="D4026" s="114"/>
      <c r="E4026" s="115"/>
      <c r="F4026" s="116"/>
      <c r="G4026" s="117"/>
      <c r="H4026" s="118"/>
      <c r="I4026" s="118"/>
      <c r="J4026" s="119"/>
      <c r="K4026" s="119"/>
      <c r="L4026" s="8"/>
      <c r="M4026" s="120"/>
      <c r="N4026" s="120"/>
      <c r="O4026" s="113"/>
      <c r="P4026" s="113"/>
      <c r="Q4026" s="11"/>
      <c r="R4026" s="30"/>
      <c r="S4026" s="8"/>
      <c r="T4026" s="122"/>
      <c r="U4026" s="121"/>
      <c r="V4026" s="121"/>
      <c r="W4026" s="120"/>
      <c r="X4026" s="113"/>
      <c r="Y4026" s="113"/>
      <c r="Z4026" s="125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2"/>
      <c r="B4027" s="113"/>
      <c r="C4027" s="176"/>
      <c r="D4027" s="114"/>
      <c r="E4027" s="115"/>
      <c r="F4027" s="116"/>
      <c r="G4027" s="117"/>
      <c r="H4027" s="118"/>
      <c r="I4027" s="118"/>
      <c r="J4027" s="119"/>
      <c r="K4027" s="119"/>
      <c r="L4027" s="8"/>
      <c r="M4027" s="120"/>
      <c r="N4027" s="120"/>
      <c r="O4027" s="113"/>
      <c r="P4027" s="113"/>
      <c r="Q4027" s="11"/>
      <c r="R4027" s="30"/>
      <c r="S4027" s="8"/>
      <c r="T4027" s="122"/>
      <c r="U4027" s="121"/>
      <c r="V4027" s="121"/>
      <c r="W4027" s="120"/>
      <c r="X4027" s="113"/>
      <c r="Y4027" s="113"/>
      <c r="Z4027" s="125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2"/>
      <c r="B4028" s="113"/>
      <c r="C4028" s="176"/>
      <c r="D4028" s="114"/>
      <c r="E4028" s="115"/>
      <c r="F4028" s="116"/>
      <c r="G4028" s="117"/>
      <c r="H4028" s="118"/>
      <c r="I4028" s="118"/>
      <c r="J4028" s="119"/>
      <c r="K4028" s="119"/>
      <c r="L4028" s="8"/>
      <c r="M4028" s="120"/>
      <c r="N4028" s="120"/>
      <c r="O4028" s="113"/>
      <c r="P4028" s="113"/>
      <c r="Q4028" s="11"/>
      <c r="R4028" s="30"/>
      <c r="S4028" s="8"/>
      <c r="T4028" s="122"/>
      <c r="U4028" s="121"/>
      <c r="V4028" s="121"/>
      <c r="W4028" s="120"/>
      <c r="X4028" s="113"/>
      <c r="Y4028" s="113"/>
      <c r="Z4028" s="125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2"/>
      <c r="B4029" s="113"/>
      <c r="C4029" s="176"/>
      <c r="D4029" s="114"/>
      <c r="E4029" s="115"/>
      <c r="F4029" s="116"/>
      <c r="G4029" s="117"/>
      <c r="H4029" s="118"/>
      <c r="I4029" s="118"/>
      <c r="J4029" s="119"/>
      <c r="K4029" s="119"/>
      <c r="L4029" s="8"/>
      <c r="M4029" s="120"/>
      <c r="N4029" s="120"/>
      <c r="O4029" s="113"/>
      <c r="P4029" s="113"/>
      <c r="Q4029" s="11"/>
      <c r="R4029" s="30"/>
      <c r="S4029" s="8"/>
      <c r="T4029" s="122"/>
      <c r="U4029" s="121"/>
      <c r="V4029" s="121"/>
      <c r="W4029" s="120"/>
      <c r="X4029" s="113"/>
      <c r="Y4029" s="113"/>
      <c r="Z4029" s="125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2"/>
      <c r="B4030" s="113"/>
      <c r="C4030" s="176"/>
      <c r="D4030" s="114"/>
      <c r="E4030" s="115"/>
      <c r="F4030" s="116"/>
      <c r="G4030" s="117"/>
      <c r="H4030" s="118"/>
      <c r="I4030" s="118"/>
      <c r="J4030" s="119"/>
      <c r="K4030" s="119"/>
      <c r="L4030" s="8"/>
      <c r="M4030" s="120"/>
      <c r="N4030" s="120"/>
      <c r="O4030" s="113"/>
      <c r="P4030" s="113"/>
      <c r="Q4030" s="11"/>
      <c r="R4030" s="30"/>
      <c r="S4030" s="8"/>
      <c r="T4030" s="122"/>
      <c r="U4030" s="121"/>
      <c r="V4030" s="121"/>
      <c r="W4030" s="120"/>
      <c r="X4030" s="113"/>
      <c r="Y4030" s="113"/>
      <c r="Z4030" s="125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2"/>
      <c r="B4031" s="113"/>
      <c r="C4031" s="176"/>
      <c r="D4031" s="114"/>
      <c r="E4031" s="115"/>
      <c r="F4031" s="116"/>
      <c r="G4031" s="117"/>
      <c r="H4031" s="118"/>
      <c r="I4031" s="118"/>
      <c r="J4031" s="119"/>
      <c r="K4031" s="119"/>
      <c r="L4031" s="8"/>
      <c r="M4031" s="120"/>
      <c r="N4031" s="120"/>
      <c r="O4031" s="113"/>
      <c r="P4031" s="113"/>
      <c r="Q4031" s="11"/>
      <c r="R4031" s="30"/>
      <c r="S4031" s="8"/>
      <c r="T4031" s="122"/>
      <c r="U4031" s="121"/>
      <c r="V4031" s="121"/>
      <c r="W4031" s="120"/>
      <c r="X4031" s="113"/>
      <c r="Y4031" s="113"/>
      <c r="Z4031" s="125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2"/>
      <c r="B4032" s="113"/>
      <c r="C4032" s="176"/>
      <c r="D4032" s="114"/>
      <c r="E4032" s="115"/>
      <c r="F4032" s="116"/>
      <c r="G4032" s="117"/>
      <c r="H4032" s="118"/>
      <c r="I4032" s="118"/>
      <c r="J4032" s="119"/>
      <c r="K4032" s="119"/>
      <c r="L4032" s="8"/>
      <c r="M4032" s="120"/>
      <c r="N4032" s="120"/>
      <c r="O4032" s="113"/>
      <c r="P4032" s="113"/>
      <c r="Q4032" s="11"/>
      <c r="R4032" s="30"/>
      <c r="S4032" s="8"/>
      <c r="T4032" s="122"/>
      <c r="U4032" s="121"/>
      <c r="V4032" s="121"/>
      <c r="W4032" s="120"/>
      <c r="X4032" s="113"/>
      <c r="Y4032" s="113"/>
      <c r="Z4032" s="125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2"/>
      <c r="B4033" s="113"/>
      <c r="C4033" s="176"/>
      <c r="D4033" s="114"/>
      <c r="E4033" s="115"/>
      <c r="F4033" s="116"/>
      <c r="G4033" s="117"/>
      <c r="H4033" s="118"/>
      <c r="I4033" s="118"/>
      <c r="J4033" s="119"/>
      <c r="K4033" s="119"/>
      <c r="L4033" s="8"/>
      <c r="M4033" s="120"/>
      <c r="N4033" s="120"/>
      <c r="O4033" s="113"/>
      <c r="P4033" s="113"/>
      <c r="Q4033" s="11"/>
      <c r="R4033" s="30"/>
      <c r="S4033" s="8"/>
      <c r="T4033" s="122"/>
      <c r="U4033" s="121"/>
      <c r="V4033" s="121"/>
      <c r="W4033" s="120"/>
      <c r="X4033" s="113"/>
      <c r="Y4033" s="113"/>
      <c r="Z4033" s="125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2"/>
      <c r="B4034" s="113"/>
      <c r="C4034" s="176"/>
      <c r="D4034" s="114"/>
      <c r="E4034" s="115"/>
      <c r="F4034" s="116"/>
      <c r="G4034" s="117"/>
      <c r="H4034" s="118"/>
      <c r="I4034" s="118"/>
      <c r="J4034" s="119"/>
      <c r="K4034" s="119"/>
      <c r="L4034" s="8"/>
      <c r="M4034" s="120"/>
      <c r="N4034" s="120"/>
      <c r="O4034" s="113"/>
      <c r="P4034" s="113"/>
      <c r="Q4034" s="11"/>
      <c r="R4034" s="30"/>
      <c r="S4034" s="8"/>
      <c r="T4034" s="122"/>
      <c r="U4034" s="121"/>
      <c r="V4034" s="121"/>
      <c r="W4034" s="120"/>
      <c r="X4034" s="113"/>
      <c r="Y4034" s="113"/>
      <c r="Z4034" s="125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2"/>
      <c r="B4035" s="113"/>
      <c r="C4035" s="176"/>
      <c r="D4035" s="114"/>
      <c r="E4035" s="115"/>
      <c r="F4035" s="116"/>
      <c r="G4035" s="117"/>
      <c r="H4035" s="118"/>
      <c r="I4035" s="118"/>
      <c r="J4035" s="119"/>
      <c r="K4035" s="119"/>
      <c r="L4035" s="8"/>
      <c r="M4035" s="120"/>
      <c r="N4035" s="120"/>
      <c r="O4035" s="113"/>
      <c r="P4035" s="113"/>
      <c r="Q4035" s="11"/>
      <c r="R4035" s="30"/>
      <c r="S4035" s="8"/>
      <c r="T4035" s="122"/>
      <c r="U4035" s="121"/>
      <c r="V4035" s="121"/>
      <c r="W4035" s="120"/>
      <c r="X4035" s="113"/>
      <c r="Y4035" s="113"/>
      <c r="Z4035" s="125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2"/>
      <c r="B4036" s="113"/>
      <c r="C4036" s="176"/>
      <c r="D4036" s="114"/>
      <c r="E4036" s="115"/>
      <c r="F4036" s="116"/>
      <c r="G4036" s="117"/>
      <c r="H4036" s="118"/>
      <c r="I4036" s="118"/>
      <c r="J4036" s="119"/>
      <c r="K4036" s="119"/>
      <c r="L4036" s="8"/>
      <c r="M4036" s="120"/>
      <c r="N4036" s="120"/>
      <c r="O4036" s="113"/>
      <c r="P4036" s="113"/>
      <c r="Q4036" s="11"/>
      <c r="R4036" s="30"/>
      <c r="S4036" s="8"/>
      <c r="T4036" s="122"/>
      <c r="U4036" s="121"/>
      <c r="V4036" s="121"/>
      <c r="W4036" s="120"/>
      <c r="X4036" s="113"/>
      <c r="Y4036" s="113"/>
      <c r="Z4036" s="125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2"/>
      <c r="B4037" s="113"/>
      <c r="C4037" s="176"/>
      <c r="D4037" s="114"/>
      <c r="E4037" s="115"/>
      <c r="F4037" s="116"/>
      <c r="G4037" s="117"/>
      <c r="H4037" s="118"/>
      <c r="I4037" s="118"/>
      <c r="J4037" s="119"/>
      <c r="K4037" s="119"/>
      <c r="L4037" s="8"/>
      <c r="M4037" s="120"/>
      <c r="N4037" s="120"/>
      <c r="O4037" s="113"/>
      <c r="P4037" s="113"/>
      <c r="Q4037" s="11"/>
      <c r="R4037" s="30"/>
      <c r="S4037" s="8"/>
      <c r="T4037" s="122"/>
      <c r="U4037" s="121"/>
      <c r="V4037" s="121"/>
      <c r="W4037" s="120"/>
      <c r="X4037" s="113"/>
      <c r="Y4037" s="113"/>
      <c r="Z4037" s="125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2"/>
      <c r="B4038" s="113"/>
      <c r="C4038" s="176"/>
      <c r="D4038" s="114"/>
      <c r="E4038" s="115"/>
      <c r="F4038" s="116"/>
      <c r="G4038" s="117"/>
      <c r="H4038" s="118"/>
      <c r="I4038" s="118"/>
      <c r="J4038" s="119"/>
      <c r="K4038" s="119"/>
      <c r="L4038" s="8"/>
      <c r="M4038" s="120"/>
      <c r="N4038" s="120"/>
      <c r="O4038" s="113"/>
      <c r="P4038" s="113"/>
      <c r="Q4038" s="11"/>
      <c r="R4038" s="30"/>
      <c r="S4038" s="8"/>
      <c r="T4038" s="122"/>
      <c r="U4038" s="121"/>
      <c r="V4038" s="121"/>
      <c r="W4038" s="120"/>
      <c r="X4038" s="113"/>
      <c r="Y4038" s="113"/>
      <c r="Z4038" s="125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2"/>
      <c r="B4039" s="113"/>
      <c r="C4039" s="176"/>
      <c r="D4039" s="114"/>
      <c r="E4039" s="115"/>
      <c r="F4039" s="116"/>
      <c r="G4039" s="117"/>
      <c r="H4039" s="118"/>
      <c r="I4039" s="118"/>
      <c r="J4039" s="119"/>
      <c r="K4039" s="119"/>
      <c r="L4039" s="8"/>
      <c r="M4039" s="120"/>
      <c r="N4039" s="120"/>
      <c r="O4039" s="113"/>
      <c r="P4039" s="113"/>
      <c r="Q4039" s="11"/>
      <c r="R4039" s="30"/>
      <c r="S4039" s="8"/>
      <c r="T4039" s="122"/>
      <c r="U4039" s="121"/>
      <c r="V4039" s="121"/>
      <c r="W4039" s="120"/>
      <c r="X4039" s="113"/>
      <c r="Y4039" s="113"/>
      <c r="Z4039" s="125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2"/>
      <c r="B4040" s="113"/>
      <c r="C4040" s="176"/>
      <c r="D4040" s="114"/>
      <c r="E4040" s="115"/>
      <c r="F4040" s="116"/>
      <c r="G4040" s="117"/>
      <c r="H4040" s="118"/>
      <c r="I4040" s="118"/>
      <c r="J4040" s="119"/>
      <c r="K4040" s="119"/>
      <c r="L4040" s="8"/>
      <c r="M4040" s="120"/>
      <c r="N4040" s="120"/>
      <c r="O4040" s="113"/>
      <c r="P4040" s="113"/>
      <c r="Q4040" s="11"/>
      <c r="R4040" s="30"/>
      <c r="S4040" s="8"/>
      <c r="T4040" s="122"/>
      <c r="U4040" s="121"/>
      <c r="V4040" s="121"/>
      <c r="W4040" s="120"/>
      <c r="X4040" s="113"/>
      <c r="Y4040" s="113"/>
      <c r="Z4040" s="125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2"/>
      <c r="B4041" s="113"/>
      <c r="C4041" s="176"/>
      <c r="D4041" s="114"/>
      <c r="E4041" s="115"/>
      <c r="F4041" s="116"/>
      <c r="G4041" s="117"/>
      <c r="H4041" s="118"/>
      <c r="I4041" s="118"/>
      <c r="J4041" s="119"/>
      <c r="K4041" s="119"/>
      <c r="L4041" s="8"/>
      <c r="M4041" s="120"/>
      <c r="N4041" s="120"/>
      <c r="O4041" s="113"/>
      <c r="P4041" s="113"/>
      <c r="Q4041" s="11"/>
      <c r="R4041" s="30"/>
      <c r="S4041" s="8"/>
      <c r="T4041" s="122"/>
      <c r="U4041" s="121"/>
      <c r="V4041" s="121"/>
      <c r="W4041" s="120"/>
      <c r="X4041" s="113"/>
      <c r="Y4041" s="113"/>
      <c r="Z4041" s="125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2"/>
      <c r="B4042" s="113"/>
      <c r="C4042" s="176"/>
      <c r="D4042" s="114"/>
      <c r="E4042" s="115"/>
      <c r="F4042" s="116"/>
      <c r="G4042" s="117"/>
      <c r="H4042" s="118"/>
      <c r="I4042" s="118"/>
      <c r="J4042" s="119"/>
      <c r="K4042" s="119"/>
      <c r="L4042" s="8"/>
      <c r="M4042" s="120"/>
      <c r="N4042" s="120"/>
      <c r="O4042" s="113"/>
      <c r="P4042" s="113"/>
      <c r="Q4042" s="11"/>
      <c r="R4042" s="30"/>
      <c r="S4042" s="8"/>
      <c r="T4042" s="122"/>
      <c r="U4042" s="121"/>
      <c r="V4042" s="121"/>
      <c r="W4042" s="120"/>
      <c r="X4042" s="113"/>
      <c r="Y4042" s="113"/>
      <c r="Z4042" s="125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2"/>
      <c r="B4043" s="113"/>
      <c r="C4043" s="176"/>
      <c r="D4043" s="114"/>
      <c r="E4043" s="115"/>
      <c r="F4043" s="116"/>
      <c r="G4043" s="117"/>
      <c r="H4043" s="118"/>
      <c r="I4043" s="118"/>
      <c r="J4043" s="119"/>
      <c r="K4043" s="119"/>
      <c r="L4043" s="8"/>
      <c r="M4043" s="120"/>
      <c r="N4043" s="120"/>
      <c r="O4043" s="113"/>
      <c r="P4043" s="113"/>
      <c r="Q4043" s="11"/>
      <c r="R4043" s="30"/>
      <c r="S4043" s="8"/>
      <c r="T4043" s="122"/>
      <c r="U4043" s="121"/>
      <c r="V4043" s="121"/>
      <c r="W4043" s="120"/>
      <c r="X4043" s="113"/>
      <c r="Y4043" s="113"/>
      <c r="Z4043" s="125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2"/>
      <c r="B4044" s="113"/>
      <c r="C4044" s="176"/>
      <c r="D4044" s="114"/>
      <c r="E4044" s="115"/>
      <c r="F4044" s="116"/>
      <c r="G4044" s="117"/>
      <c r="H4044" s="118"/>
      <c r="I4044" s="118"/>
      <c r="J4044" s="119"/>
      <c r="K4044" s="119"/>
      <c r="L4044" s="8"/>
      <c r="M4044" s="120"/>
      <c r="N4044" s="120"/>
      <c r="O4044" s="113"/>
      <c r="P4044" s="113"/>
      <c r="Q4044" s="11"/>
      <c r="R4044" s="30"/>
      <c r="S4044" s="8"/>
      <c r="T4044" s="122"/>
      <c r="U4044" s="121"/>
      <c r="V4044" s="121"/>
      <c r="W4044" s="120"/>
      <c r="X4044" s="113"/>
      <c r="Y4044" s="113"/>
      <c r="Z4044" s="125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2"/>
      <c r="B4045" s="113"/>
      <c r="C4045" s="176"/>
      <c r="D4045" s="114"/>
      <c r="E4045" s="115"/>
      <c r="F4045" s="116"/>
      <c r="G4045" s="117"/>
      <c r="H4045" s="118"/>
      <c r="I4045" s="118"/>
      <c r="J4045" s="119"/>
      <c r="K4045" s="119"/>
      <c r="L4045" s="8"/>
      <c r="M4045" s="120"/>
      <c r="N4045" s="120"/>
      <c r="O4045" s="113"/>
      <c r="P4045" s="113"/>
      <c r="Q4045" s="11"/>
      <c r="R4045" s="30"/>
      <c r="S4045" s="8"/>
      <c r="T4045" s="122"/>
      <c r="U4045" s="121"/>
      <c r="V4045" s="121"/>
      <c r="W4045" s="120"/>
      <c r="X4045" s="113"/>
      <c r="Y4045" s="113"/>
      <c r="Z4045" s="125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2"/>
      <c r="B4046" s="113"/>
      <c r="C4046" s="176"/>
      <c r="D4046" s="114"/>
      <c r="E4046" s="115"/>
      <c r="F4046" s="116"/>
      <c r="G4046" s="117"/>
      <c r="H4046" s="118"/>
      <c r="I4046" s="118"/>
      <c r="J4046" s="119"/>
      <c r="K4046" s="119"/>
      <c r="L4046" s="8"/>
      <c r="M4046" s="120"/>
      <c r="N4046" s="120"/>
      <c r="O4046" s="113"/>
      <c r="P4046" s="113"/>
      <c r="Q4046" s="11"/>
      <c r="R4046" s="30"/>
      <c r="S4046" s="8"/>
      <c r="T4046" s="122"/>
      <c r="U4046" s="121"/>
      <c r="V4046" s="121"/>
      <c r="W4046" s="120"/>
      <c r="X4046" s="113"/>
      <c r="Y4046" s="113"/>
      <c r="Z4046" s="125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2"/>
      <c r="B4047" s="113"/>
      <c r="C4047" s="176"/>
      <c r="D4047" s="114"/>
      <c r="E4047" s="115"/>
      <c r="F4047" s="116"/>
      <c r="G4047" s="117"/>
      <c r="H4047" s="118"/>
      <c r="I4047" s="118"/>
      <c r="J4047" s="119"/>
      <c r="K4047" s="119"/>
      <c r="L4047" s="8"/>
      <c r="M4047" s="120"/>
      <c r="N4047" s="120"/>
      <c r="O4047" s="113"/>
      <c r="P4047" s="113"/>
      <c r="Q4047" s="11"/>
      <c r="R4047" s="30"/>
      <c r="S4047" s="8"/>
      <c r="T4047" s="122"/>
      <c r="U4047" s="121"/>
      <c r="V4047" s="121"/>
      <c r="W4047" s="120"/>
      <c r="X4047" s="113"/>
      <c r="Y4047" s="113"/>
      <c r="Z4047" s="125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2"/>
      <c r="B4048" s="113"/>
      <c r="C4048" s="176"/>
      <c r="D4048" s="114"/>
      <c r="E4048" s="115"/>
      <c r="F4048" s="116"/>
      <c r="G4048" s="117"/>
      <c r="H4048" s="118"/>
      <c r="I4048" s="118"/>
      <c r="J4048" s="119"/>
      <c r="K4048" s="119"/>
      <c r="L4048" s="8"/>
      <c r="M4048" s="120"/>
      <c r="N4048" s="120"/>
      <c r="O4048" s="113"/>
      <c r="P4048" s="113"/>
      <c r="Q4048" s="11"/>
      <c r="R4048" s="30"/>
      <c r="S4048" s="8"/>
      <c r="T4048" s="122"/>
      <c r="U4048" s="121"/>
      <c r="V4048" s="121"/>
      <c r="W4048" s="120"/>
      <c r="X4048" s="113"/>
      <c r="Y4048" s="113"/>
      <c r="Z4048" s="125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2"/>
      <c r="B4049" s="113"/>
      <c r="C4049" s="176"/>
      <c r="D4049" s="114"/>
      <c r="E4049" s="115"/>
      <c r="F4049" s="116"/>
      <c r="G4049" s="117"/>
      <c r="H4049" s="118"/>
      <c r="I4049" s="118"/>
      <c r="J4049" s="119"/>
      <c r="K4049" s="119"/>
      <c r="L4049" s="8"/>
      <c r="M4049" s="120"/>
      <c r="N4049" s="120"/>
      <c r="O4049" s="113"/>
      <c r="P4049" s="113"/>
      <c r="Q4049" s="11"/>
      <c r="R4049" s="30"/>
      <c r="S4049" s="8"/>
      <c r="T4049" s="122"/>
      <c r="U4049" s="121"/>
      <c r="V4049" s="121"/>
      <c r="W4049" s="120"/>
      <c r="X4049" s="113"/>
      <c r="Y4049" s="113"/>
      <c r="Z4049" s="125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2"/>
      <c r="B4050" s="113"/>
      <c r="C4050" s="176"/>
      <c r="D4050" s="114"/>
      <c r="E4050" s="115"/>
      <c r="F4050" s="116"/>
      <c r="G4050" s="117"/>
      <c r="H4050" s="118"/>
      <c r="I4050" s="118"/>
      <c r="J4050" s="119"/>
      <c r="K4050" s="119"/>
      <c r="L4050" s="8"/>
      <c r="M4050" s="120"/>
      <c r="N4050" s="120"/>
      <c r="O4050" s="113"/>
      <c r="P4050" s="113"/>
      <c r="Q4050" s="11"/>
      <c r="R4050" s="30"/>
      <c r="S4050" s="8"/>
      <c r="T4050" s="122"/>
      <c r="U4050" s="121"/>
      <c r="V4050" s="121"/>
      <c r="W4050" s="120"/>
      <c r="X4050" s="113"/>
      <c r="Y4050" s="113"/>
      <c r="Z4050" s="125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2"/>
      <c r="B4051" s="113"/>
      <c r="C4051" s="176"/>
      <c r="D4051" s="114"/>
      <c r="E4051" s="115"/>
      <c r="F4051" s="116"/>
      <c r="G4051" s="117"/>
      <c r="H4051" s="118"/>
      <c r="I4051" s="118"/>
      <c r="J4051" s="119"/>
      <c r="K4051" s="119"/>
      <c r="L4051" s="8"/>
      <c r="M4051" s="120"/>
      <c r="N4051" s="120"/>
      <c r="O4051" s="113"/>
      <c r="P4051" s="113"/>
      <c r="Q4051" s="11"/>
      <c r="R4051" s="30"/>
      <c r="S4051" s="8"/>
      <c r="T4051" s="122"/>
      <c r="U4051" s="121"/>
      <c r="V4051" s="121"/>
      <c r="W4051" s="120"/>
      <c r="X4051" s="113"/>
      <c r="Y4051" s="113"/>
      <c r="Z4051" s="125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2"/>
      <c r="B4052" s="113"/>
      <c r="C4052" s="176"/>
      <c r="D4052" s="114"/>
      <c r="E4052" s="115"/>
      <c r="F4052" s="116"/>
      <c r="G4052" s="117"/>
      <c r="H4052" s="118"/>
      <c r="I4052" s="118"/>
      <c r="J4052" s="119"/>
      <c r="K4052" s="119"/>
      <c r="L4052" s="8"/>
      <c r="M4052" s="120"/>
      <c r="N4052" s="120"/>
      <c r="O4052" s="113"/>
      <c r="P4052" s="113"/>
      <c r="Q4052" s="11"/>
      <c r="R4052" s="30"/>
      <c r="S4052" s="8"/>
      <c r="T4052" s="122"/>
      <c r="U4052" s="121"/>
      <c r="V4052" s="121"/>
      <c r="W4052" s="120"/>
      <c r="X4052" s="113"/>
      <c r="Y4052" s="113"/>
      <c r="Z4052" s="125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2"/>
      <c r="B4053" s="113"/>
      <c r="C4053" s="176"/>
      <c r="D4053" s="114"/>
      <c r="E4053" s="115"/>
      <c r="F4053" s="116"/>
      <c r="G4053" s="117"/>
      <c r="H4053" s="118"/>
      <c r="I4053" s="118"/>
      <c r="J4053" s="119"/>
      <c r="K4053" s="119"/>
      <c r="L4053" s="8"/>
      <c r="M4053" s="120"/>
      <c r="N4053" s="120"/>
      <c r="O4053" s="113"/>
      <c r="P4053" s="113"/>
      <c r="Q4053" s="11"/>
      <c r="R4053" s="30"/>
      <c r="S4053" s="8"/>
      <c r="T4053" s="122"/>
      <c r="U4053" s="121"/>
      <c r="V4053" s="121"/>
      <c r="W4053" s="120"/>
      <c r="X4053" s="113"/>
      <c r="Y4053" s="113"/>
      <c r="Z4053" s="125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2"/>
      <c r="B4054" s="113"/>
      <c r="C4054" s="176"/>
      <c r="D4054" s="114"/>
      <c r="E4054" s="115"/>
      <c r="F4054" s="116"/>
      <c r="G4054" s="117"/>
      <c r="H4054" s="118"/>
      <c r="I4054" s="118"/>
      <c r="J4054" s="119"/>
      <c r="K4054" s="119"/>
      <c r="L4054" s="8"/>
      <c r="M4054" s="120"/>
      <c r="N4054" s="120"/>
      <c r="O4054" s="113"/>
      <c r="P4054" s="113"/>
      <c r="Q4054" s="11"/>
      <c r="R4054" s="30"/>
      <c r="S4054" s="8"/>
      <c r="T4054" s="122"/>
      <c r="U4054" s="121"/>
      <c r="V4054" s="121"/>
      <c r="W4054" s="120"/>
      <c r="X4054" s="113"/>
      <c r="Y4054" s="113"/>
      <c r="Z4054" s="125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2"/>
      <c r="B4055" s="113"/>
      <c r="C4055" s="176"/>
      <c r="D4055" s="114"/>
      <c r="E4055" s="115"/>
      <c r="F4055" s="116"/>
      <c r="G4055" s="117"/>
      <c r="H4055" s="118"/>
      <c r="I4055" s="118"/>
      <c r="J4055" s="119"/>
      <c r="K4055" s="119"/>
      <c r="L4055" s="8"/>
      <c r="M4055" s="120"/>
      <c r="N4055" s="120"/>
      <c r="O4055" s="113"/>
      <c r="P4055" s="113"/>
      <c r="Q4055" s="11"/>
      <c r="R4055" s="30"/>
      <c r="S4055" s="8"/>
      <c r="T4055" s="122"/>
      <c r="U4055" s="121"/>
      <c r="V4055" s="121"/>
      <c r="W4055" s="120"/>
      <c r="X4055" s="113"/>
      <c r="Y4055" s="113"/>
      <c r="Z4055" s="125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2"/>
      <c r="B4056" s="113"/>
      <c r="C4056" s="176"/>
      <c r="D4056" s="114"/>
      <c r="E4056" s="115"/>
      <c r="F4056" s="116"/>
      <c r="G4056" s="117"/>
      <c r="H4056" s="118"/>
      <c r="I4056" s="118"/>
      <c r="J4056" s="119"/>
      <c r="K4056" s="119"/>
      <c r="L4056" s="8"/>
      <c r="M4056" s="120"/>
      <c r="N4056" s="120"/>
      <c r="O4056" s="113"/>
      <c r="P4056" s="113"/>
      <c r="Q4056" s="11"/>
      <c r="R4056" s="30"/>
      <c r="S4056" s="8"/>
      <c r="T4056" s="122"/>
      <c r="U4056" s="121"/>
      <c r="V4056" s="121"/>
      <c r="W4056" s="120"/>
      <c r="X4056" s="113"/>
      <c r="Y4056" s="113"/>
      <c r="Z4056" s="125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2"/>
      <c r="B4057" s="113"/>
      <c r="C4057" s="176"/>
      <c r="D4057" s="114"/>
      <c r="E4057" s="115"/>
      <c r="F4057" s="116"/>
      <c r="G4057" s="117"/>
      <c r="H4057" s="118"/>
      <c r="I4057" s="118"/>
      <c r="J4057" s="119"/>
      <c r="K4057" s="119"/>
      <c r="L4057" s="8"/>
      <c r="M4057" s="120"/>
      <c r="N4057" s="120"/>
      <c r="O4057" s="113"/>
      <c r="P4057" s="113"/>
      <c r="Q4057" s="11"/>
      <c r="R4057" s="30"/>
      <c r="S4057" s="8"/>
      <c r="T4057" s="122"/>
      <c r="U4057" s="121"/>
      <c r="V4057" s="121"/>
      <c r="W4057" s="120"/>
      <c r="X4057" s="113"/>
      <c r="Y4057" s="113"/>
      <c r="Z4057" s="125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2"/>
      <c r="B4058" s="113"/>
      <c r="C4058" s="176"/>
      <c r="D4058" s="114"/>
      <c r="E4058" s="115"/>
      <c r="F4058" s="116"/>
      <c r="G4058" s="117"/>
      <c r="H4058" s="118"/>
      <c r="I4058" s="118"/>
      <c r="J4058" s="119"/>
      <c r="K4058" s="119"/>
      <c r="L4058" s="8"/>
      <c r="M4058" s="120"/>
      <c r="N4058" s="120"/>
      <c r="O4058" s="113"/>
      <c r="P4058" s="113"/>
      <c r="Q4058" s="11"/>
      <c r="R4058" s="30"/>
      <c r="S4058" s="8"/>
      <c r="T4058" s="122"/>
      <c r="U4058" s="121"/>
      <c r="V4058" s="121"/>
      <c r="W4058" s="120"/>
      <c r="X4058" s="113"/>
      <c r="Y4058" s="113"/>
      <c r="Z4058" s="125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2"/>
      <c r="B4059" s="113"/>
      <c r="C4059" s="176"/>
      <c r="D4059" s="114"/>
      <c r="E4059" s="115"/>
      <c r="F4059" s="116"/>
      <c r="G4059" s="117"/>
      <c r="H4059" s="118"/>
      <c r="I4059" s="118"/>
      <c r="J4059" s="119"/>
      <c r="K4059" s="119"/>
      <c r="L4059" s="8"/>
      <c r="M4059" s="120"/>
      <c r="N4059" s="120"/>
      <c r="O4059" s="113"/>
      <c r="P4059" s="113"/>
      <c r="Q4059" s="11"/>
      <c r="R4059" s="30"/>
      <c r="S4059" s="8"/>
      <c r="T4059" s="122"/>
      <c r="U4059" s="121"/>
      <c r="V4059" s="121"/>
      <c r="W4059" s="120"/>
      <c r="X4059" s="113"/>
      <c r="Y4059" s="113"/>
      <c r="Z4059" s="125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2"/>
      <c r="B4060" s="113"/>
      <c r="C4060" s="176"/>
      <c r="D4060" s="114"/>
      <c r="E4060" s="115"/>
      <c r="F4060" s="116"/>
      <c r="G4060" s="117"/>
      <c r="H4060" s="118"/>
      <c r="I4060" s="118"/>
      <c r="J4060" s="119"/>
      <c r="K4060" s="119"/>
      <c r="L4060" s="8"/>
      <c r="M4060" s="120"/>
      <c r="N4060" s="120"/>
      <c r="O4060" s="113"/>
      <c r="P4060" s="113"/>
      <c r="Q4060" s="11"/>
      <c r="R4060" s="30"/>
      <c r="S4060" s="8"/>
      <c r="T4060" s="122"/>
      <c r="U4060" s="121"/>
      <c r="V4060" s="121"/>
      <c r="W4060" s="120"/>
      <c r="X4060" s="113"/>
      <c r="Y4060" s="113"/>
      <c r="Z4060" s="125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2"/>
      <c r="B4061" s="113"/>
      <c r="C4061" s="176"/>
      <c r="D4061" s="114"/>
      <c r="E4061" s="115"/>
      <c r="F4061" s="116"/>
      <c r="G4061" s="117"/>
      <c r="H4061" s="118"/>
      <c r="I4061" s="118"/>
      <c r="J4061" s="119"/>
      <c r="K4061" s="119"/>
      <c r="L4061" s="8"/>
      <c r="M4061" s="120"/>
      <c r="N4061" s="120"/>
      <c r="O4061" s="113"/>
      <c r="P4061" s="113"/>
      <c r="Q4061" s="11"/>
      <c r="R4061" s="30"/>
      <c r="S4061" s="8"/>
      <c r="T4061" s="122"/>
      <c r="U4061" s="121"/>
      <c r="V4061" s="121"/>
      <c r="W4061" s="120"/>
      <c r="X4061" s="113"/>
      <c r="Y4061" s="113"/>
      <c r="Z4061" s="125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2"/>
      <c r="B4062" s="113"/>
      <c r="C4062" s="176"/>
      <c r="D4062" s="114"/>
      <c r="E4062" s="115"/>
      <c r="F4062" s="116"/>
      <c r="G4062" s="117"/>
      <c r="H4062" s="118"/>
      <c r="I4062" s="118"/>
      <c r="J4062" s="119"/>
      <c r="K4062" s="119"/>
      <c r="L4062" s="8"/>
      <c r="M4062" s="120"/>
      <c r="N4062" s="120"/>
      <c r="O4062" s="113"/>
      <c r="P4062" s="113"/>
      <c r="Q4062" s="11"/>
      <c r="R4062" s="30"/>
      <c r="S4062" s="8"/>
      <c r="T4062" s="122"/>
      <c r="U4062" s="121"/>
      <c r="V4062" s="121"/>
      <c r="W4062" s="120"/>
      <c r="X4062" s="113"/>
      <c r="Y4062" s="113"/>
      <c r="Z4062" s="125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2"/>
      <c r="B4063" s="113"/>
      <c r="C4063" s="176"/>
      <c r="D4063" s="114"/>
      <c r="E4063" s="115"/>
      <c r="F4063" s="116"/>
      <c r="G4063" s="117"/>
      <c r="H4063" s="118"/>
      <c r="I4063" s="118"/>
      <c r="J4063" s="119"/>
      <c r="K4063" s="119"/>
      <c r="L4063" s="8"/>
      <c r="M4063" s="120"/>
      <c r="N4063" s="120"/>
      <c r="O4063" s="113"/>
      <c r="P4063" s="113"/>
      <c r="Q4063" s="11"/>
      <c r="R4063" s="30"/>
      <c r="S4063" s="8"/>
      <c r="T4063" s="122"/>
      <c r="U4063" s="121"/>
      <c r="V4063" s="121"/>
      <c r="W4063" s="120"/>
      <c r="X4063" s="113"/>
      <c r="Y4063" s="113"/>
      <c r="Z4063" s="125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2"/>
      <c r="B4064" s="113"/>
      <c r="C4064" s="176"/>
      <c r="D4064" s="114"/>
      <c r="E4064" s="115"/>
      <c r="F4064" s="116"/>
      <c r="G4064" s="117"/>
      <c r="H4064" s="118"/>
      <c r="I4064" s="118"/>
      <c r="J4064" s="119"/>
      <c r="K4064" s="119"/>
      <c r="L4064" s="8"/>
      <c r="M4064" s="120"/>
      <c r="N4064" s="120"/>
      <c r="O4064" s="113"/>
      <c r="P4064" s="113"/>
      <c r="Q4064" s="11"/>
      <c r="R4064" s="30"/>
      <c r="S4064" s="8"/>
      <c r="T4064" s="122"/>
      <c r="U4064" s="121"/>
      <c r="V4064" s="121"/>
      <c r="W4064" s="120"/>
      <c r="X4064" s="113"/>
      <c r="Y4064" s="113"/>
      <c r="Z4064" s="125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2"/>
      <c r="B4065" s="113"/>
      <c r="C4065" s="176"/>
      <c r="D4065" s="114"/>
      <c r="E4065" s="115"/>
      <c r="F4065" s="116"/>
      <c r="G4065" s="117"/>
      <c r="H4065" s="118"/>
      <c r="I4065" s="118"/>
      <c r="J4065" s="119"/>
      <c r="K4065" s="119"/>
      <c r="L4065" s="8"/>
      <c r="M4065" s="120"/>
      <c r="N4065" s="120"/>
      <c r="O4065" s="113"/>
      <c r="P4065" s="113"/>
      <c r="Q4065" s="11"/>
      <c r="R4065" s="30"/>
      <c r="S4065" s="8"/>
      <c r="T4065" s="122"/>
      <c r="U4065" s="121"/>
      <c r="V4065" s="121"/>
      <c r="W4065" s="120"/>
      <c r="X4065" s="113"/>
      <c r="Y4065" s="113"/>
      <c r="Z4065" s="125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2"/>
      <c r="B4066" s="113"/>
      <c r="C4066" s="176"/>
      <c r="D4066" s="114"/>
      <c r="E4066" s="115"/>
      <c r="F4066" s="116"/>
      <c r="G4066" s="117"/>
      <c r="H4066" s="118"/>
      <c r="I4066" s="118"/>
      <c r="J4066" s="119"/>
      <c r="K4066" s="119"/>
      <c r="L4066" s="8"/>
      <c r="M4066" s="120"/>
      <c r="N4066" s="120"/>
      <c r="O4066" s="113"/>
      <c r="P4066" s="113"/>
      <c r="Q4066" s="11"/>
      <c r="R4066" s="30"/>
      <c r="S4066" s="8"/>
      <c r="T4066" s="122"/>
      <c r="U4066" s="121"/>
      <c r="V4066" s="121"/>
      <c r="W4066" s="120"/>
      <c r="X4066" s="113"/>
      <c r="Y4066" s="113"/>
      <c r="Z4066" s="125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2"/>
      <c r="B4067" s="113"/>
      <c r="C4067" s="176"/>
      <c r="D4067" s="114"/>
      <c r="E4067" s="115"/>
      <c r="F4067" s="116"/>
      <c r="G4067" s="117"/>
      <c r="H4067" s="118"/>
      <c r="I4067" s="118"/>
      <c r="J4067" s="119"/>
      <c r="K4067" s="119"/>
      <c r="L4067" s="8"/>
      <c r="M4067" s="120"/>
      <c r="N4067" s="120"/>
      <c r="O4067" s="113"/>
      <c r="P4067" s="113"/>
      <c r="Q4067" s="11"/>
      <c r="R4067" s="30"/>
      <c r="S4067" s="8"/>
      <c r="T4067" s="122"/>
      <c r="U4067" s="121"/>
      <c r="V4067" s="121"/>
      <c r="W4067" s="120"/>
      <c r="X4067" s="113"/>
      <c r="Y4067" s="113"/>
      <c r="Z4067" s="125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2"/>
      <c r="B4068" s="113"/>
      <c r="C4068" s="176"/>
      <c r="D4068" s="114"/>
      <c r="E4068" s="115"/>
      <c r="F4068" s="116"/>
      <c r="G4068" s="117"/>
      <c r="H4068" s="118"/>
      <c r="I4068" s="118"/>
      <c r="J4068" s="119"/>
      <c r="K4068" s="119"/>
      <c r="L4068" s="8"/>
      <c r="M4068" s="120"/>
      <c r="N4068" s="120"/>
      <c r="O4068" s="113"/>
      <c r="P4068" s="113"/>
      <c r="Q4068" s="11"/>
      <c r="R4068" s="30"/>
      <c r="S4068" s="8"/>
      <c r="T4068" s="122"/>
      <c r="U4068" s="121"/>
      <c r="V4068" s="121"/>
      <c r="W4068" s="120"/>
      <c r="X4068" s="113"/>
      <c r="Y4068" s="113"/>
      <c r="Z4068" s="125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2"/>
      <c r="B4069" s="113"/>
      <c r="C4069" s="176"/>
      <c r="D4069" s="114"/>
      <c r="E4069" s="115"/>
      <c r="F4069" s="116"/>
      <c r="G4069" s="117"/>
      <c r="H4069" s="118"/>
      <c r="I4069" s="118"/>
      <c r="J4069" s="119"/>
      <c r="K4069" s="119"/>
      <c r="L4069" s="8"/>
      <c r="M4069" s="120"/>
      <c r="N4069" s="120"/>
      <c r="O4069" s="113"/>
      <c r="P4069" s="113"/>
      <c r="Q4069" s="11"/>
      <c r="R4069" s="30"/>
      <c r="S4069" s="8"/>
      <c r="T4069" s="122"/>
      <c r="U4069" s="121"/>
      <c r="V4069" s="121"/>
      <c r="W4069" s="120"/>
      <c r="X4069" s="113"/>
      <c r="Y4069" s="113"/>
      <c r="Z4069" s="125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2"/>
      <c r="B4070" s="113"/>
      <c r="C4070" s="176"/>
      <c r="D4070" s="114"/>
      <c r="E4070" s="115"/>
      <c r="F4070" s="116"/>
      <c r="G4070" s="117"/>
      <c r="H4070" s="118"/>
      <c r="I4070" s="118"/>
      <c r="J4070" s="119"/>
      <c r="K4070" s="119"/>
      <c r="L4070" s="8"/>
      <c r="M4070" s="120"/>
      <c r="N4070" s="120"/>
      <c r="O4070" s="113"/>
      <c r="P4070" s="113"/>
      <c r="Q4070" s="11"/>
      <c r="R4070" s="30"/>
      <c r="S4070" s="8"/>
      <c r="T4070" s="122"/>
      <c r="U4070" s="121"/>
      <c r="V4070" s="121"/>
      <c r="W4070" s="120"/>
      <c r="X4070" s="113"/>
      <c r="Y4070" s="113"/>
      <c r="Z4070" s="125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2"/>
      <c r="B4071" s="113"/>
      <c r="C4071" s="176"/>
      <c r="D4071" s="114"/>
      <c r="E4071" s="115"/>
      <c r="F4071" s="116"/>
      <c r="G4071" s="117"/>
      <c r="H4071" s="118"/>
      <c r="I4071" s="118"/>
      <c r="J4071" s="119"/>
      <c r="K4071" s="119"/>
      <c r="L4071" s="8"/>
      <c r="M4071" s="120"/>
      <c r="N4071" s="120"/>
      <c r="O4071" s="113"/>
      <c r="P4071" s="113"/>
      <c r="Q4071" s="11"/>
      <c r="R4071" s="30"/>
      <c r="S4071" s="8"/>
      <c r="T4071" s="122"/>
      <c r="U4071" s="121"/>
      <c r="V4071" s="121"/>
      <c r="W4071" s="120"/>
      <c r="X4071" s="113"/>
      <c r="Y4071" s="113"/>
      <c r="Z4071" s="125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2"/>
      <c r="B4072" s="113"/>
      <c r="C4072" s="176"/>
      <c r="D4072" s="114"/>
      <c r="E4072" s="115"/>
      <c r="F4072" s="116"/>
      <c r="G4072" s="117"/>
      <c r="H4072" s="118"/>
      <c r="I4072" s="118"/>
      <c r="J4072" s="119"/>
      <c r="K4072" s="119"/>
      <c r="L4072" s="8"/>
      <c r="M4072" s="120"/>
      <c r="N4072" s="120"/>
      <c r="O4072" s="113"/>
      <c r="P4072" s="113"/>
      <c r="Q4072" s="11"/>
      <c r="R4072" s="30"/>
      <c r="S4072" s="8"/>
      <c r="T4072" s="122"/>
      <c r="U4072" s="121"/>
      <c r="V4072" s="121"/>
      <c r="W4072" s="120"/>
      <c r="X4072" s="113"/>
      <c r="Y4072" s="113"/>
      <c r="Z4072" s="125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2"/>
      <c r="B4073" s="113"/>
      <c r="C4073" s="176"/>
      <c r="D4073" s="114"/>
      <c r="E4073" s="115"/>
      <c r="F4073" s="116"/>
      <c r="G4073" s="117"/>
      <c r="H4073" s="118"/>
      <c r="I4073" s="118"/>
      <c r="J4073" s="119"/>
      <c r="K4073" s="119"/>
      <c r="L4073" s="8"/>
      <c r="M4073" s="120"/>
      <c r="N4073" s="120"/>
      <c r="O4073" s="113"/>
      <c r="P4073" s="113"/>
      <c r="Q4073" s="11"/>
      <c r="R4073" s="30"/>
      <c r="S4073" s="8"/>
      <c r="T4073" s="122"/>
      <c r="U4073" s="121"/>
      <c r="V4073" s="121"/>
      <c r="W4073" s="120"/>
      <c r="X4073" s="113"/>
      <c r="Y4073" s="113"/>
      <c r="Z4073" s="125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2"/>
      <c r="B4074" s="113"/>
      <c r="C4074" s="176"/>
      <c r="D4074" s="114"/>
      <c r="E4074" s="115"/>
      <c r="F4074" s="116"/>
      <c r="G4074" s="117"/>
      <c r="H4074" s="118"/>
      <c r="I4074" s="118"/>
      <c r="J4074" s="119"/>
      <c r="K4074" s="119"/>
      <c r="L4074" s="8"/>
      <c r="M4074" s="120"/>
      <c r="N4074" s="120"/>
      <c r="O4074" s="113"/>
      <c r="P4074" s="113"/>
      <c r="Q4074" s="11"/>
      <c r="R4074" s="30"/>
      <c r="S4074" s="8"/>
      <c r="T4074" s="122"/>
      <c r="U4074" s="121"/>
      <c r="V4074" s="121"/>
      <c r="W4074" s="120"/>
      <c r="X4074" s="113"/>
      <c r="Y4074" s="113"/>
      <c r="Z4074" s="125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2"/>
      <c r="B4075" s="113"/>
      <c r="C4075" s="176"/>
      <c r="D4075" s="114"/>
      <c r="E4075" s="115"/>
      <c r="F4075" s="116"/>
      <c r="G4075" s="117"/>
      <c r="H4075" s="118"/>
      <c r="I4075" s="118"/>
      <c r="J4075" s="119"/>
      <c r="K4075" s="119"/>
      <c r="L4075" s="8"/>
      <c r="M4075" s="120"/>
      <c r="N4075" s="120"/>
      <c r="O4075" s="113"/>
      <c r="P4075" s="113"/>
      <c r="Q4075" s="11"/>
      <c r="R4075" s="30"/>
      <c r="S4075" s="8"/>
      <c r="T4075" s="122"/>
      <c r="U4075" s="121"/>
      <c r="V4075" s="121"/>
      <c r="W4075" s="120"/>
      <c r="X4075" s="113"/>
      <c r="Y4075" s="113"/>
      <c r="Z4075" s="125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2"/>
      <c r="B4076" s="113"/>
      <c r="C4076" s="176"/>
      <c r="D4076" s="114"/>
      <c r="E4076" s="115"/>
      <c r="F4076" s="116"/>
      <c r="G4076" s="117"/>
      <c r="H4076" s="118"/>
      <c r="I4076" s="118"/>
      <c r="J4076" s="119"/>
      <c r="K4076" s="119"/>
      <c r="L4076" s="8"/>
      <c r="M4076" s="120"/>
      <c r="N4076" s="120"/>
      <c r="O4076" s="113"/>
      <c r="P4076" s="113"/>
      <c r="Q4076" s="11"/>
      <c r="R4076" s="30"/>
      <c r="S4076" s="8"/>
      <c r="T4076" s="122"/>
      <c r="U4076" s="121"/>
      <c r="V4076" s="121"/>
      <c r="W4076" s="120"/>
      <c r="X4076" s="113"/>
      <c r="Y4076" s="113"/>
      <c r="Z4076" s="125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2"/>
      <c r="B4077" s="113"/>
      <c r="C4077" s="176"/>
      <c r="D4077" s="114"/>
      <c r="E4077" s="115"/>
      <c r="F4077" s="116"/>
      <c r="G4077" s="117"/>
      <c r="H4077" s="118"/>
      <c r="I4077" s="118"/>
      <c r="J4077" s="119"/>
      <c r="K4077" s="119"/>
      <c r="L4077" s="8"/>
      <c r="M4077" s="120"/>
      <c r="N4077" s="120"/>
      <c r="O4077" s="113"/>
      <c r="P4077" s="113"/>
      <c r="Q4077" s="11"/>
      <c r="R4077" s="30"/>
      <c r="S4077" s="8"/>
      <c r="T4077" s="122"/>
      <c r="U4077" s="121"/>
      <c r="V4077" s="121"/>
      <c r="W4077" s="120"/>
      <c r="X4077" s="113"/>
      <c r="Y4077" s="113"/>
      <c r="Z4077" s="125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2"/>
      <c r="B4078" s="113"/>
      <c r="C4078" s="176"/>
      <c r="D4078" s="114"/>
      <c r="E4078" s="115"/>
      <c r="F4078" s="116"/>
      <c r="G4078" s="117"/>
      <c r="H4078" s="118"/>
      <c r="I4078" s="118"/>
      <c r="J4078" s="119"/>
      <c r="K4078" s="119"/>
      <c r="L4078" s="8"/>
      <c r="M4078" s="120"/>
      <c r="N4078" s="120"/>
      <c r="O4078" s="113"/>
      <c r="P4078" s="113"/>
      <c r="Q4078" s="11"/>
      <c r="R4078" s="30"/>
      <c r="S4078" s="8"/>
      <c r="T4078" s="122"/>
      <c r="U4078" s="121"/>
      <c r="V4078" s="121"/>
      <c r="W4078" s="120"/>
      <c r="X4078" s="113"/>
      <c r="Y4078" s="113"/>
      <c r="Z4078" s="125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2"/>
      <c r="B4079" s="113"/>
      <c r="C4079" s="176"/>
      <c r="D4079" s="114"/>
      <c r="E4079" s="115"/>
      <c r="F4079" s="116"/>
      <c r="G4079" s="117"/>
      <c r="H4079" s="118"/>
      <c r="I4079" s="118"/>
      <c r="J4079" s="119"/>
      <c r="K4079" s="119"/>
      <c r="L4079" s="8"/>
      <c r="M4079" s="120"/>
      <c r="N4079" s="120"/>
      <c r="O4079" s="113"/>
      <c r="P4079" s="113"/>
      <c r="Q4079" s="11"/>
      <c r="R4079" s="30"/>
      <c r="S4079" s="8"/>
      <c r="T4079" s="122"/>
      <c r="U4079" s="121"/>
      <c r="V4079" s="121"/>
      <c r="W4079" s="120"/>
      <c r="X4079" s="113"/>
      <c r="Y4079" s="113"/>
      <c r="Z4079" s="125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2"/>
      <c r="B4080" s="113"/>
      <c r="C4080" s="176"/>
      <c r="D4080" s="114"/>
      <c r="E4080" s="115"/>
      <c r="F4080" s="116"/>
      <c r="G4080" s="117"/>
      <c r="H4080" s="118"/>
      <c r="I4080" s="118"/>
      <c r="J4080" s="119"/>
      <c r="K4080" s="119"/>
      <c r="L4080" s="8"/>
      <c r="M4080" s="120"/>
      <c r="N4080" s="120"/>
      <c r="O4080" s="113"/>
      <c r="P4080" s="113"/>
      <c r="Q4080" s="11"/>
      <c r="R4080" s="30"/>
      <c r="S4080" s="8"/>
      <c r="T4080" s="122"/>
      <c r="U4080" s="121"/>
      <c r="V4080" s="121"/>
      <c r="W4080" s="120"/>
      <c r="X4080" s="113"/>
      <c r="Y4080" s="113"/>
      <c r="Z4080" s="125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2"/>
      <c r="B4081" s="113"/>
      <c r="C4081" s="176"/>
      <c r="D4081" s="114"/>
      <c r="E4081" s="115"/>
      <c r="F4081" s="116"/>
      <c r="G4081" s="117"/>
      <c r="H4081" s="118"/>
      <c r="I4081" s="118"/>
      <c r="J4081" s="119"/>
      <c r="K4081" s="119"/>
      <c r="L4081" s="8"/>
      <c r="M4081" s="120"/>
      <c r="N4081" s="120"/>
      <c r="O4081" s="113"/>
      <c r="P4081" s="113"/>
      <c r="Q4081" s="11"/>
      <c r="R4081" s="30"/>
      <c r="S4081" s="8"/>
      <c r="T4081" s="122"/>
      <c r="U4081" s="121"/>
      <c r="V4081" s="121"/>
      <c r="W4081" s="120"/>
      <c r="X4081" s="113"/>
      <c r="Y4081" s="113"/>
      <c r="Z4081" s="125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2"/>
      <c r="B4082" s="113"/>
      <c r="C4082" s="176"/>
      <c r="D4082" s="114"/>
      <c r="E4082" s="115"/>
      <c r="F4082" s="116"/>
      <c r="G4082" s="117"/>
      <c r="H4082" s="118"/>
      <c r="I4082" s="118"/>
      <c r="J4082" s="119"/>
      <c r="K4082" s="119"/>
      <c r="L4082" s="8"/>
      <c r="M4082" s="120"/>
      <c r="N4082" s="120"/>
      <c r="O4082" s="113"/>
      <c r="P4082" s="113"/>
      <c r="Q4082" s="11"/>
      <c r="R4082" s="30"/>
      <c r="S4082" s="8"/>
      <c r="T4082" s="122"/>
      <c r="U4082" s="121"/>
      <c r="V4082" s="121"/>
      <c r="W4082" s="120"/>
      <c r="X4082" s="113"/>
      <c r="Y4082" s="113"/>
      <c r="Z4082" s="125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2"/>
      <c r="B4083" s="113"/>
      <c r="C4083" s="176"/>
      <c r="D4083" s="114"/>
      <c r="E4083" s="115"/>
      <c r="F4083" s="116"/>
      <c r="G4083" s="117"/>
      <c r="H4083" s="118"/>
      <c r="I4083" s="118"/>
      <c r="J4083" s="119"/>
      <c r="K4083" s="119"/>
      <c r="L4083" s="8"/>
      <c r="M4083" s="120"/>
      <c r="N4083" s="120"/>
      <c r="O4083" s="113"/>
      <c r="P4083" s="113"/>
      <c r="Q4083" s="11"/>
      <c r="R4083" s="30"/>
      <c r="S4083" s="8"/>
      <c r="T4083" s="122"/>
      <c r="U4083" s="121"/>
      <c r="V4083" s="121"/>
      <c r="W4083" s="120"/>
      <c r="X4083" s="113"/>
      <c r="Y4083" s="113"/>
      <c r="Z4083" s="125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2"/>
      <c r="B4084" s="113"/>
      <c r="C4084" s="176"/>
      <c r="D4084" s="114"/>
      <c r="E4084" s="115"/>
      <c r="F4084" s="116"/>
      <c r="G4084" s="117"/>
      <c r="H4084" s="118"/>
      <c r="I4084" s="118"/>
      <c r="J4084" s="119"/>
      <c r="K4084" s="119"/>
      <c r="L4084" s="8"/>
      <c r="M4084" s="120"/>
      <c r="N4084" s="120"/>
      <c r="O4084" s="113"/>
      <c r="P4084" s="113"/>
      <c r="Q4084" s="11"/>
      <c r="R4084" s="30"/>
      <c r="S4084" s="8"/>
      <c r="T4084" s="122"/>
      <c r="U4084" s="121"/>
      <c r="V4084" s="121"/>
      <c r="W4084" s="120"/>
      <c r="X4084" s="113"/>
      <c r="Y4084" s="113"/>
      <c r="Z4084" s="125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2"/>
      <c r="B4085" s="113"/>
      <c r="C4085" s="176"/>
      <c r="D4085" s="114"/>
      <c r="E4085" s="115"/>
      <c r="F4085" s="116"/>
      <c r="G4085" s="117"/>
      <c r="H4085" s="118"/>
      <c r="I4085" s="118"/>
      <c r="J4085" s="119"/>
      <c r="K4085" s="119"/>
      <c r="L4085" s="8"/>
      <c r="M4085" s="120"/>
      <c r="N4085" s="120"/>
      <c r="O4085" s="113"/>
      <c r="P4085" s="113"/>
      <c r="Q4085" s="11"/>
      <c r="R4085" s="30"/>
      <c r="S4085" s="8"/>
      <c r="T4085" s="122"/>
      <c r="U4085" s="121"/>
      <c r="V4085" s="121"/>
      <c r="W4085" s="120"/>
      <c r="X4085" s="113"/>
      <c r="Y4085" s="113"/>
      <c r="Z4085" s="125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2"/>
      <c r="B4086" s="113"/>
      <c r="C4086" s="176"/>
      <c r="D4086" s="114"/>
      <c r="E4086" s="115"/>
      <c r="F4086" s="116"/>
      <c r="G4086" s="117"/>
      <c r="H4086" s="118"/>
      <c r="I4086" s="118"/>
      <c r="J4086" s="119"/>
      <c r="K4086" s="119"/>
      <c r="L4086" s="8"/>
      <c r="M4086" s="120"/>
      <c r="N4086" s="120"/>
      <c r="O4086" s="113"/>
      <c r="P4086" s="113"/>
      <c r="Q4086" s="11"/>
      <c r="R4086" s="30"/>
      <c r="S4086" s="8"/>
      <c r="T4086" s="122"/>
      <c r="U4086" s="121"/>
      <c r="V4086" s="121"/>
      <c r="W4086" s="120"/>
      <c r="X4086" s="113"/>
      <c r="Y4086" s="113"/>
      <c r="Z4086" s="125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2"/>
      <c r="B4087" s="113"/>
      <c r="C4087" s="176"/>
      <c r="D4087" s="114"/>
      <c r="E4087" s="115"/>
      <c r="F4087" s="116"/>
      <c r="G4087" s="117"/>
      <c r="H4087" s="118"/>
      <c r="I4087" s="118"/>
      <c r="J4087" s="119"/>
      <c r="K4087" s="119"/>
      <c r="L4087" s="8"/>
      <c r="M4087" s="120"/>
      <c r="N4087" s="120"/>
      <c r="O4087" s="113"/>
      <c r="P4087" s="113"/>
      <c r="Q4087" s="11"/>
      <c r="R4087" s="30"/>
      <c r="S4087" s="8"/>
      <c r="T4087" s="122"/>
      <c r="U4087" s="121"/>
      <c r="V4087" s="121"/>
      <c r="W4087" s="120"/>
      <c r="X4087" s="113"/>
      <c r="Y4087" s="113"/>
      <c r="Z4087" s="125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2"/>
      <c r="B4088" s="113"/>
      <c r="C4088" s="176"/>
      <c r="D4088" s="114"/>
      <c r="E4088" s="115"/>
      <c r="F4088" s="116"/>
      <c r="G4088" s="117"/>
      <c r="H4088" s="118"/>
      <c r="I4088" s="118"/>
      <c r="J4088" s="119"/>
      <c r="K4088" s="119"/>
      <c r="L4088" s="8"/>
      <c r="M4088" s="120"/>
      <c r="N4088" s="120"/>
      <c r="O4088" s="113"/>
      <c r="P4088" s="113"/>
      <c r="Q4088" s="11"/>
      <c r="R4088" s="30"/>
      <c r="S4088" s="8"/>
      <c r="T4088" s="122"/>
      <c r="U4088" s="121"/>
      <c r="V4088" s="121"/>
      <c r="W4088" s="120"/>
      <c r="X4088" s="113"/>
      <c r="Y4088" s="113"/>
      <c r="Z4088" s="125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2"/>
      <c r="B4089" s="113"/>
      <c r="C4089" s="176"/>
      <c r="D4089" s="114"/>
      <c r="E4089" s="115"/>
      <c r="F4089" s="116"/>
      <c r="G4089" s="117"/>
      <c r="H4089" s="118"/>
      <c r="I4089" s="118"/>
      <c r="J4089" s="119"/>
      <c r="K4089" s="119"/>
      <c r="L4089" s="8"/>
      <c r="M4089" s="120"/>
      <c r="N4089" s="120"/>
      <c r="O4089" s="113"/>
      <c r="P4089" s="113"/>
      <c r="Q4089" s="11"/>
      <c r="R4089" s="30"/>
      <c r="S4089" s="8"/>
      <c r="T4089" s="122"/>
      <c r="U4089" s="121"/>
      <c r="V4089" s="121"/>
      <c r="W4089" s="120"/>
      <c r="X4089" s="113"/>
      <c r="Y4089" s="113"/>
      <c r="Z4089" s="125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2"/>
      <c r="B4090" s="113"/>
      <c r="C4090" s="176"/>
      <c r="D4090" s="114"/>
      <c r="E4090" s="115"/>
      <c r="F4090" s="116"/>
      <c r="G4090" s="117"/>
      <c r="H4090" s="118"/>
      <c r="I4090" s="118"/>
      <c r="J4090" s="119"/>
      <c r="K4090" s="119"/>
      <c r="L4090" s="8"/>
      <c r="M4090" s="120"/>
      <c r="N4090" s="120"/>
      <c r="O4090" s="113"/>
      <c r="P4090" s="113"/>
      <c r="Q4090" s="11"/>
      <c r="R4090" s="30"/>
      <c r="S4090" s="8"/>
      <c r="T4090" s="122"/>
      <c r="U4090" s="121"/>
      <c r="V4090" s="121"/>
      <c r="W4090" s="120"/>
      <c r="X4090" s="113"/>
      <c r="Y4090" s="113"/>
      <c r="Z4090" s="125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2"/>
      <c r="B4091" s="113"/>
      <c r="C4091" s="176"/>
      <c r="D4091" s="114"/>
      <c r="E4091" s="115"/>
      <c r="F4091" s="116"/>
      <c r="G4091" s="117"/>
      <c r="H4091" s="118"/>
      <c r="I4091" s="118"/>
      <c r="J4091" s="119"/>
      <c r="K4091" s="119"/>
      <c r="L4091" s="8"/>
      <c r="M4091" s="120"/>
      <c r="N4091" s="120"/>
      <c r="O4091" s="113"/>
      <c r="P4091" s="113"/>
      <c r="Q4091" s="11"/>
      <c r="R4091" s="30"/>
      <c r="S4091" s="8"/>
      <c r="T4091" s="122"/>
      <c r="U4091" s="121"/>
      <c r="V4091" s="121"/>
      <c r="W4091" s="120"/>
      <c r="X4091" s="113"/>
      <c r="Y4091" s="113"/>
      <c r="Z4091" s="125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autoFilter ref="A9:AA4091" xr:uid="{00000000-0001-0000-0000-000000000000}"/>
  <conditionalFormatting sqref="A5035:AA5666">
    <cfRule type="expression" dxfId="28" priority="61">
      <formula>$Q5035&gt;0</formula>
    </cfRule>
  </conditionalFormatting>
  <conditionalFormatting sqref="A4518:B4551 D4518:AA4551">
    <cfRule type="expression" dxfId="27" priority="35">
      <formula>$Q4518&gt;0</formula>
    </cfRule>
  </conditionalFormatting>
  <conditionalFormatting sqref="A4729:AA5034 D4552:AA4728 A4552:B4728">
    <cfRule type="expression" dxfId="26" priority="34">
      <formula>$Q4552&gt;0</formula>
    </cfRule>
  </conditionalFormatting>
  <conditionalFormatting sqref="A10:AA11 D12:AA39 A12:B39 A43:B1836 D43:AA321 D4518:AA4727 A4518:B4727 D347:AA353 D323:W346 Y323:AA346 D322:Q322 S322:AA322 D355:AA377 D354:Q354 S354:AA354 D379:AA411 D378:Q378 S378:AA378 D413:AA445 D412:Q412 S412:AA412 D447:AA472 D446:Q446 S446:AA446 D474:AA508 D473:Q473 S473:AA473 D531:AA594 D509:W530 Y509:AA530 D596:AA1836 D595:Q595 S595:AA595">
    <cfRule type="expression" dxfId="25" priority="33">
      <formula>$Q10&gt;0</formula>
    </cfRule>
  </conditionalFormatting>
  <conditionalFormatting sqref="C12:C39 C43:C322 C4518:C4728 C324:C354 C356:C375 C378">
    <cfRule type="expression" dxfId="24" priority="31">
      <formula>$Q12&gt;0</formula>
    </cfRule>
  </conditionalFormatting>
  <conditionalFormatting sqref="A4728">
    <cfRule type="expression" dxfId="23" priority="30">
      <formula>$Q4728&gt;0</formula>
    </cfRule>
  </conditionalFormatting>
  <conditionalFormatting sqref="D40:AA40 A40:B40">
    <cfRule type="expression" dxfId="22" priority="25">
      <formula>$Q40&gt;0</formula>
    </cfRule>
  </conditionalFormatting>
  <conditionalFormatting sqref="C40">
    <cfRule type="expression" dxfId="21" priority="24">
      <formula>$Q40&gt;0</formula>
    </cfRule>
  </conditionalFormatting>
  <conditionalFormatting sqref="A1837:B3657 D1837:AA3657">
    <cfRule type="expression" dxfId="20" priority="23">
      <formula>$Q1837&gt;0</formula>
    </cfRule>
  </conditionalFormatting>
  <conditionalFormatting sqref="A3658:B4186 D3658:AA4186">
    <cfRule type="expression" dxfId="19" priority="21">
      <formula>$Q3658&gt;0</formula>
    </cfRule>
  </conditionalFormatting>
  <conditionalFormatting sqref="C4092:C4186">
    <cfRule type="expression" dxfId="18" priority="20">
      <formula>$Q4092&gt;0</formula>
    </cfRule>
  </conditionalFormatting>
  <conditionalFormatting sqref="A4187:B4517 D4187:AA4517">
    <cfRule type="expression" dxfId="17" priority="19">
      <formula>$Q4187&gt;0</formula>
    </cfRule>
  </conditionalFormatting>
  <conditionalFormatting sqref="C4187:C4517">
    <cfRule type="expression" dxfId="16" priority="18">
      <formula>$Q4187&gt;0</formula>
    </cfRule>
  </conditionalFormatting>
  <conditionalFormatting sqref="A41:B42 D41:AA42">
    <cfRule type="expression" dxfId="15" priority="17">
      <formula>$Q41&gt;0</formula>
    </cfRule>
  </conditionalFormatting>
  <conditionalFormatting sqref="C41:C42">
    <cfRule type="expression" dxfId="14" priority="16">
      <formula>$Q41&gt;0</formula>
    </cfRule>
  </conditionalFormatting>
  <conditionalFormatting sqref="X323:X346">
    <cfRule type="expression" dxfId="13" priority="15">
      <formula>$Q323&gt;0</formula>
    </cfRule>
  </conditionalFormatting>
  <conditionalFormatting sqref="R322">
    <cfRule type="expression" dxfId="12" priority="13">
      <formula>$Q322&gt;0</formula>
    </cfRule>
  </conditionalFormatting>
  <conditionalFormatting sqref="C323">
    <cfRule type="expression" dxfId="11" priority="12">
      <formula>$Q323&gt;0</formula>
    </cfRule>
  </conditionalFormatting>
  <conditionalFormatting sqref="C355">
    <cfRule type="expression" dxfId="10" priority="11">
      <formula>$Q355&gt;0</formula>
    </cfRule>
  </conditionalFormatting>
  <conditionalFormatting sqref="R354">
    <cfRule type="expression" dxfId="9" priority="10">
      <formula>$Q354&gt;0</formula>
    </cfRule>
  </conditionalFormatting>
  <conditionalFormatting sqref="C376">
    <cfRule type="expression" dxfId="8" priority="9">
      <formula>$Q376&gt;0</formula>
    </cfRule>
  </conditionalFormatting>
  <conditionalFormatting sqref="R378">
    <cfRule type="expression" dxfId="7" priority="8">
      <formula>$Q378&gt;0</formula>
    </cfRule>
  </conditionalFormatting>
  <conditionalFormatting sqref="C377">
    <cfRule type="expression" dxfId="6" priority="7">
      <formula>$Q377&gt;0</formula>
    </cfRule>
  </conditionalFormatting>
  <conditionalFormatting sqref="C379:C4091">
    <cfRule type="expression" dxfId="5" priority="6">
      <formula>$Q379&gt;0</formula>
    </cfRule>
  </conditionalFormatting>
  <conditionalFormatting sqref="R412">
    <cfRule type="expression" dxfId="4" priority="5">
      <formula>$Q412&gt;0</formula>
    </cfRule>
  </conditionalFormatting>
  <conditionalFormatting sqref="R446">
    <cfRule type="expression" dxfId="3" priority="4">
      <formula>$Q446&gt;0</formula>
    </cfRule>
  </conditionalFormatting>
  <conditionalFormatting sqref="R473">
    <cfRule type="expression" dxfId="2" priority="3">
      <formula>$Q473&gt;0</formula>
    </cfRule>
  </conditionalFormatting>
  <conditionalFormatting sqref="X509:X530">
    <cfRule type="expression" dxfId="1" priority="2">
      <formula>$Q509&gt;0</formula>
    </cfRule>
  </conditionalFormatting>
  <conditionalFormatting sqref="R595">
    <cfRule type="expression" dxfId="0" priority="1">
      <formula>$Q595&gt;0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2025-05-09T13:54:03Z</dcterms:modified>
</cp:coreProperties>
</file>